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borsirina1\Documents\2018\Proiect buget_2019\particularitati_APC\tabele 1-34 form 1\"/>
    </mc:Choice>
  </mc:AlternateContent>
  <bookViews>
    <workbookView xWindow="120" yWindow="120" windowWidth="19320" windowHeight="11640"/>
  </bookViews>
  <sheets>
    <sheet name="tabel nr.33" sheetId="7" r:id="rId1"/>
  </sheets>
  <definedNames>
    <definedName name="_xlnm.Print_Area" localSheetId="0">'tabel nr.33'!$A$1:$AF$40</definedName>
    <definedName name="_xlnm.Print_Titles" localSheetId="0">'tabel nr.33'!$8:$8</definedName>
  </definedNames>
  <calcPr calcId="162913"/>
</workbook>
</file>

<file path=xl/calcChain.xml><?xml version="1.0" encoding="utf-8"?>
<calcChain xmlns="http://schemas.openxmlformats.org/spreadsheetml/2006/main">
  <c r="F22" i="7" l="1"/>
  <c r="F10" i="7"/>
  <c r="AA33" i="7"/>
  <c r="AB33" i="7" s="1"/>
  <c r="AC33" i="7" s="1"/>
  <c r="Z33" i="7"/>
  <c r="Z32" i="7"/>
  <c r="AA32" i="7" s="1"/>
  <c r="Z31" i="7"/>
  <c r="AA31" i="7" s="1"/>
  <c r="Z30" i="7"/>
  <c r="AA30" i="7" s="1"/>
  <c r="AA29" i="7"/>
  <c r="Z29" i="7"/>
  <c r="Z28" i="7"/>
  <c r="AA28" i="7" s="1"/>
  <c r="Z27" i="7"/>
  <c r="AA27" i="7" s="1"/>
  <c r="Z26" i="7"/>
  <c r="AA26" i="7" s="1"/>
  <c r="AA25" i="7"/>
  <c r="Z25" i="7"/>
  <c r="Z24" i="7"/>
  <c r="AA24" i="7" s="1"/>
  <c r="Z23" i="7"/>
  <c r="AA23" i="7" s="1"/>
  <c r="AA11" i="7"/>
  <c r="AA12" i="7"/>
  <c r="AA13" i="7"/>
  <c r="AA14" i="7"/>
  <c r="AA15" i="7"/>
  <c r="AA16" i="7"/>
  <c r="AA17" i="7"/>
  <c r="AA18" i="7"/>
  <c r="AA19" i="7"/>
  <c r="AA20" i="7"/>
  <c r="Z11" i="7"/>
  <c r="Z12" i="7"/>
  <c r="Z13" i="7"/>
  <c r="Z14" i="7"/>
  <c r="Z15" i="7"/>
  <c r="Z16" i="7"/>
  <c r="Z17" i="7"/>
  <c r="Z18" i="7"/>
  <c r="Z19" i="7"/>
  <c r="Z20" i="7"/>
  <c r="Y33" i="7"/>
  <c r="Y32" i="7"/>
  <c r="Y31" i="7"/>
  <c r="Y30" i="7"/>
  <c r="Y29" i="7"/>
  <c r="Y28" i="7"/>
  <c r="Y27" i="7"/>
  <c r="Y26" i="7"/>
  <c r="Y25" i="7"/>
  <c r="Y24" i="7"/>
  <c r="Y23" i="7"/>
  <c r="Y11" i="7"/>
  <c r="Y12" i="7"/>
  <c r="Y13" i="7"/>
  <c r="Y14" i="7"/>
  <c r="Y15" i="7"/>
  <c r="Y16" i="7"/>
  <c r="Y17" i="7"/>
  <c r="Y18" i="7"/>
  <c r="Y19" i="7"/>
  <c r="Y20" i="7"/>
  <c r="U10" i="7"/>
  <c r="AB31" i="7" l="1"/>
  <c r="AC31" i="7" s="1"/>
  <c r="AB32" i="7"/>
  <c r="AC32" i="7" s="1"/>
  <c r="AD28" i="7"/>
  <c r="AB28" i="7"/>
  <c r="AC28" i="7" s="1"/>
  <c r="AB23" i="7"/>
  <c r="AC23" i="7" s="1"/>
  <c r="AB26" i="7"/>
  <c r="AC26" i="7" s="1"/>
  <c r="AB24" i="7"/>
  <c r="AC24" i="7" s="1"/>
  <c r="AD27" i="7"/>
  <c r="AB27" i="7"/>
  <c r="AC27" i="7" s="1"/>
  <c r="AB30" i="7"/>
  <c r="AC30" i="7" s="1"/>
  <c r="AD30" i="7"/>
  <c r="AB25" i="7"/>
  <c r="AC25" i="7" s="1"/>
  <c r="AB29" i="7"/>
  <c r="AC29" i="7" s="1"/>
  <c r="AD33" i="7"/>
  <c r="AE28" i="7" l="1"/>
  <c r="AF28" i="7"/>
  <c r="AE33" i="7"/>
  <c r="AF33" i="7" s="1"/>
  <c r="AD24" i="7"/>
  <c r="AD29" i="7"/>
  <c r="AD23" i="7"/>
  <c r="AD32" i="7"/>
  <c r="AD31" i="7"/>
  <c r="AF30" i="7"/>
  <c r="AE30" i="7"/>
  <c r="AF27" i="7"/>
  <c r="AE27" i="7"/>
  <c r="AD26" i="7"/>
  <c r="AD25" i="7"/>
  <c r="AE26" i="7" l="1"/>
  <c r="AF26" i="7" s="1"/>
  <c r="AE31" i="7"/>
  <c r="AF31" i="7" s="1"/>
  <c r="AE24" i="7"/>
  <c r="AF24" i="7"/>
  <c r="AE29" i="7"/>
  <c r="AF29" i="7" s="1"/>
  <c r="AE32" i="7"/>
  <c r="AF32" i="7" s="1"/>
  <c r="AE25" i="7"/>
  <c r="AF25" i="7" s="1"/>
  <c r="AE23" i="7"/>
  <c r="AF23" i="7" s="1"/>
  <c r="R21" i="7" l="1"/>
  <c r="R9" i="7"/>
  <c r="F21" i="7" l="1"/>
  <c r="F9" i="7"/>
  <c r="D21" i="7"/>
  <c r="E23" i="7"/>
  <c r="E24" i="7"/>
  <c r="E25" i="7"/>
  <c r="E26" i="7"/>
  <c r="E27" i="7"/>
  <c r="E28" i="7"/>
  <c r="E29" i="7"/>
  <c r="E30" i="7"/>
  <c r="E31" i="7"/>
  <c r="E32" i="7"/>
  <c r="E33" i="7"/>
  <c r="E22" i="7"/>
  <c r="E11" i="7"/>
  <c r="E12" i="7"/>
  <c r="E13" i="7"/>
  <c r="E14" i="7"/>
  <c r="E15" i="7"/>
  <c r="E16" i="7"/>
  <c r="E17" i="7"/>
  <c r="E18" i="7"/>
  <c r="E19" i="7"/>
  <c r="E20" i="7"/>
  <c r="E10" i="7"/>
  <c r="D9" i="7"/>
  <c r="H20" i="7" l="1"/>
  <c r="J20" i="7"/>
  <c r="L20" i="7"/>
  <c r="M20" i="7"/>
  <c r="O20" i="7"/>
  <c r="W20" i="7"/>
  <c r="U20" i="7"/>
  <c r="H18" i="7"/>
  <c r="J18" i="7"/>
  <c r="L18" i="7"/>
  <c r="M18" i="7"/>
  <c r="O18" i="7"/>
  <c r="W18" i="7"/>
  <c r="U18" i="7"/>
  <c r="H16" i="7"/>
  <c r="J16" i="7"/>
  <c r="L16" i="7"/>
  <c r="M16" i="7"/>
  <c r="O16" i="7"/>
  <c r="W16" i="7"/>
  <c r="U16" i="7"/>
  <c r="H14" i="7"/>
  <c r="J14" i="7"/>
  <c r="L14" i="7"/>
  <c r="M14" i="7"/>
  <c r="O14" i="7"/>
  <c r="W14" i="7"/>
  <c r="U14" i="7"/>
  <c r="H12" i="7"/>
  <c r="J12" i="7"/>
  <c r="L12" i="7"/>
  <c r="M12" i="7"/>
  <c r="O12" i="7"/>
  <c r="W12" i="7"/>
  <c r="U12" i="7"/>
  <c r="H22" i="7"/>
  <c r="J32" i="7"/>
  <c r="M32" i="7"/>
  <c r="U32" i="7"/>
  <c r="H32" i="7"/>
  <c r="L32" i="7"/>
  <c r="O32" i="7"/>
  <c r="W32" i="7"/>
  <c r="J30" i="7"/>
  <c r="M30" i="7"/>
  <c r="U30" i="7"/>
  <c r="H30" i="7"/>
  <c r="L30" i="7"/>
  <c r="O30" i="7"/>
  <c r="W30" i="7"/>
  <c r="J28" i="7"/>
  <c r="M28" i="7"/>
  <c r="U28" i="7"/>
  <c r="H28" i="7"/>
  <c r="L28" i="7"/>
  <c r="O28" i="7"/>
  <c r="W28" i="7"/>
  <c r="J26" i="7"/>
  <c r="M26" i="7"/>
  <c r="U26" i="7"/>
  <c r="H26" i="7"/>
  <c r="L26" i="7"/>
  <c r="O26" i="7"/>
  <c r="W26" i="7"/>
  <c r="J24" i="7"/>
  <c r="M24" i="7"/>
  <c r="U24" i="7"/>
  <c r="H24" i="7"/>
  <c r="L24" i="7"/>
  <c r="O24" i="7"/>
  <c r="W24" i="7"/>
  <c r="H10" i="7"/>
  <c r="W10" i="7"/>
  <c r="H19" i="7"/>
  <c r="J19" i="7"/>
  <c r="L19" i="7"/>
  <c r="M19" i="7"/>
  <c r="O19" i="7"/>
  <c r="W19" i="7"/>
  <c r="U19" i="7"/>
  <c r="H17" i="7"/>
  <c r="J17" i="7"/>
  <c r="L17" i="7"/>
  <c r="M17" i="7"/>
  <c r="O17" i="7"/>
  <c r="W17" i="7"/>
  <c r="U17" i="7"/>
  <c r="H15" i="7"/>
  <c r="J15" i="7"/>
  <c r="L15" i="7"/>
  <c r="M15" i="7"/>
  <c r="O15" i="7"/>
  <c r="W15" i="7"/>
  <c r="U15" i="7"/>
  <c r="H13" i="7"/>
  <c r="J13" i="7"/>
  <c r="L13" i="7"/>
  <c r="M13" i="7"/>
  <c r="O13" i="7"/>
  <c r="W13" i="7"/>
  <c r="U13" i="7"/>
  <c r="H11" i="7"/>
  <c r="J11" i="7"/>
  <c r="L11" i="7"/>
  <c r="M11" i="7"/>
  <c r="O11" i="7"/>
  <c r="W11" i="7"/>
  <c r="U11" i="7"/>
  <c r="H33" i="7"/>
  <c r="J33" i="7"/>
  <c r="M33" i="7"/>
  <c r="U33" i="7"/>
  <c r="L33" i="7"/>
  <c r="O33" i="7"/>
  <c r="W33" i="7"/>
  <c r="H31" i="7"/>
  <c r="J31" i="7"/>
  <c r="M31" i="7"/>
  <c r="U31" i="7"/>
  <c r="L31" i="7"/>
  <c r="O31" i="7"/>
  <c r="W31" i="7"/>
  <c r="H29" i="7"/>
  <c r="J29" i="7"/>
  <c r="M29" i="7"/>
  <c r="U29" i="7"/>
  <c r="L29" i="7"/>
  <c r="O29" i="7"/>
  <c r="W29" i="7"/>
  <c r="H27" i="7"/>
  <c r="J27" i="7"/>
  <c r="M27" i="7"/>
  <c r="U27" i="7"/>
  <c r="L27" i="7"/>
  <c r="O27" i="7"/>
  <c r="W27" i="7"/>
  <c r="H25" i="7"/>
  <c r="J25" i="7"/>
  <c r="M25" i="7"/>
  <c r="U25" i="7"/>
  <c r="L25" i="7"/>
  <c r="O25" i="7"/>
  <c r="W25" i="7"/>
  <c r="H23" i="7"/>
  <c r="W23" i="7"/>
  <c r="O23" i="7"/>
  <c r="L23" i="7"/>
  <c r="U23" i="7"/>
  <c r="M23" i="7"/>
  <c r="J23" i="7"/>
  <c r="O10" i="7"/>
  <c r="M10" i="7"/>
  <c r="E21" i="7"/>
  <c r="M22" i="7"/>
  <c r="J22" i="7"/>
  <c r="E9" i="7"/>
  <c r="B21" i="7"/>
  <c r="B9" i="7"/>
  <c r="Y22" i="7" l="1"/>
  <c r="Z22" i="7" s="1"/>
  <c r="AA22" i="7" s="1"/>
  <c r="Y10" i="7"/>
  <c r="Z10" i="7" s="1"/>
  <c r="AA10" i="7" s="1"/>
  <c r="U9" i="7"/>
  <c r="W9" i="7"/>
  <c r="J21" i="7"/>
  <c r="W22" i="7"/>
  <c r="W21" i="7" s="1"/>
  <c r="U22" i="7"/>
  <c r="U21" i="7" s="1"/>
  <c r="O22" i="7"/>
  <c r="L22" i="7"/>
  <c r="L10" i="7"/>
  <c r="AB22" i="7" l="1"/>
  <c r="AC22" i="7" s="1"/>
  <c r="AB10" i="7"/>
  <c r="AD10" i="7"/>
  <c r="AB18" i="7"/>
  <c r="AC18" i="7" s="1"/>
  <c r="AB11" i="7"/>
  <c r="AC11" i="7" s="1"/>
  <c r="AB13" i="7"/>
  <c r="AC13" i="7" s="1"/>
  <c r="Y21" i="7"/>
  <c r="M21" i="7"/>
  <c r="M9" i="7"/>
  <c r="O9" i="7"/>
  <c r="L9" i="7"/>
  <c r="L21" i="7"/>
  <c r="O21" i="7"/>
  <c r="J10" i="7"/>
  <c r="AD22" i="7" l="1"/>
  <c r="AE22" i="7" s="1"/>
  <c r="AF22" i="7" s="1"/>
  <c r="AF21" i="7" s="1"/>
  <c r="AB19" i="7"/>
  <c r="AC19" i="7" s="1"/>
  <c r="AB15" i="7"/>
  <c r="AC15" i="7" s="1"/>
  <c r="Y9" i="7"/>
  <c r="Z9" i="7"/>
  <c r="AB16" i="7"/>
  <c r="AC16" i="7" s="1"/>
  <c r="AD11" i="7"/>
  <c r="AD13" i="7"/>
  <c r="AE13" i="7" s="1"/>
  <c r="AF13" i="7" s="1"/>
  <c r="AE11" i="7"/>
  <c r="AF11" i="7" s="1"/>
  <c r="AB20" i="7"/>
  <c r="AC20" i="7" s="1"/>
  <c r="AD18" i="7"/>
  <c r="AE18" i="7" s="1"/>
  <c r="AF18" i="7" s="1"/>
  <c r="AB12" i="7"/>
  <c r="AC12" i="7" s="1"/>
  <c r="AB14" i="7"/>
  <c r="AC14" i="7" s="1"/>
  <c r="AB17" i="7"/>
  <c r="AC17" i="7" s="1"/>
  <c r="J9" i="7"/>
  <c r="H21" i="7"/>
  <c r="H9" i="7"/>
  <c r="AD19" i="7" l="1"/>
  <c r="AD20" i="7"/>
  <c r="AD16" i="7"/>
  <c r="AE16" i="7" s="1"/>
  <c r="AF16" i="7" s="1"/>
  <c r="AD15" i="7"/>
  <c r="AE15" i="7" s="1"/>
  <c r="AF15" i="7" s="1"/>
  <c r="AD12" i="7"/>
  <c r="AE12" i="7" s="1"/>
  <c r="AF12" i="7" s="1"/>
  <c r="AD14" i="7"/>
  <c r="AE14" i="7" s="1"/>
  <c r="AF14" i="7" s="1"/>
  <c r="AE20" i="7"/>
  <c r="AF20" i="7" s="1"/>
  <c r="AD17" i="7"/>
  <c r="AE17" i="7" s="1"/>
  <c r="AF17" i="7" s="1"/>
  <c r="AE19" i="7"/>
  <c r="AF19" i="7" s="1"/>
  <c r="Z21" i="7"/>
  <c r="AA9" i="7" l="1"/>
  <c r="AA21" i="7"/>
  <c r="AC10" i="7" l="1"/>
  <c r="AB9" i="7"/>
  <c r="AC21" i="7"/>
  <c r="AB21" i="7"/>
  <c r="AC9" i="7" l="1"/>
  <c r="AE10" i="7"/>
  <c r="AF10" i="7" s="1"/>
  <c r="AD9" i="7"/>
  <c r="AD21" i="7"/>
  <c r="AE21" i="7"/>
  <c r="AE9" i="7" l="1"/>
  <c r="AF9" i="7"/>
</calcChain>
</file>

<file path=xl/sharedStrings.xml><?xml version="1.0" encoding="utf-8"?>
<sst xmlns="http://schemas.openxmlformats.org/spreadsheetml/2006/main" count="114" uniqueCount="70">
  <si>
    <t>nr. unitati</t>
  </si>
  <si>
    <t>%</t>
  </si>
  <si>
    <t>categoria de salarizare</t>
  </si>
  <si>
    <t>Denumirea subdiviziunii/  titlul funcției</t>
  </si>
  <si>
    <t>coduri</t>
  </si>
  <si>
    <t>Notă:</t>
  </si>
  <si>
    <t>(nume, prenume)</t>
  </si>
  <si>
    <t>(semnătura)</t>
  </si>
  <si>
    <t>(telefon de contact)</t>
  </si>
  <si>
    <t>Instituția bugetară (Org 2)</t>
  </si>
  <si>
    <t>______________________________________________________________________________</t>
  </si>
  <si>
    <t>Org2</t>
  </si>
  <si>
    <t>Org1</t>
  </si>
  <si>
    <t>F1-F3</t>
  </si>
  <si>
    <t>P1-P2</t>
  </si>
  <si>
    <t>P3</t>
  </si>
  <si>
    <t>(denumirea)</t>
  </si>
  <si>
    <t>pu o unitate</t>
  </si>
  <si>
    <t>pu unitățile stabilite</t>
  </si>
  <si>
    <t>……………………</t>
  </si>
  <si>
    <t>×</t>
  </si>
  <si>
    <r>
      <t>spor pu grad special</t>
    </r>
    <r>
      <rPr>
        <sz val="9"/>
        <color theme="1"/>
        <rFont val="Cambria"/>
        <family val="1"/>
        <charset val="204"/>
        <scheme val="major"/>
      </rPr>
      <t xml:space="preserve"> pu unitățile stabilite (pct.7 1) din Reg cu p/e la asig fin-ră., anexa nr.3 din HG nr.253 / 20.04.12),</t>
    </r>
    <r>
      <rPr>
        <b/>
        <sz val="10"/>
        <color theme="1"/>
        <rFont val="Cambria"/>
        <family val="1"/>
        <charset val="204"/>
        <scheme val="major"/>
      </rPr>
      <t xml:space="preserve"> lei</t>
    </r>
  </si>
  <si>
    <r>
      <t xml:space="preserve">salariul de funcție, </t>
    </r>
    <r>
      <rPr>
        <b/>
        <sz val="10"/>
        <color theme="1"/>
        <rFont val="Cambria"/>
        <family val="1"/>
        <charset val="204"/>
        <scheme val="major"/>
      </rPr>
      <t>lei</t>
    </r>
  </si>
  <si>
    <t>Σ, lei</t>
  </si>
  <si>
    <r>
      <t xml:space="preserve">spor pt lucru în cadrul SIS, pînă la 40%                                        </t>
    </r>
    <r>
      <rPr>
        <sz val="9"/>
        <color theme="1"/>
        <rFont val="Cambria"/>
        <family val="1"/>
        <charset val="204"/>
        <scheme val="major"/>
      </rPr>
      <t xml:space="preserve"> (pct.7 4) din Reg cu p/e la asig fin-ră.. din HG nr.253 / 20.04.12)</t>
    </r>
  </si>
  <si>
    <t>coef.</t>
  </si>
  <si>
    <r>
      <t xml:space="preserve">Cheltuieli de personal total anual, </t>
    </r>
    <r>
      <rPr>
        <b/>
        <sz val="10"/>
        <color theme="1"/>
        <rFont val="Cambria"/>
        <family val="1"/>
        <charset val="204"/>
        <scheme val="major"/>
      </rPr>
      <t>mii lei</t>
    </r>
  </si>
  <si>
    <t>exemplu</t>
  </si>
  <si>
    <r>
      <t xml:space="preserve">6                               </t>
    </r>
    <r>
      <rPr>
        <sz val="7"/>
        <color theme="1"/>
        <rFont val="Cambria"/>
        <family val="1"/>
        <charset val="204"/>
        <scheme val="major"/>
      </rPr>
      <t>(suma sporului *nr. unitati)</t>
    </r>
  </si>
  <si>
    <t>(Elaborat în baza  Hotărîrii Guvernului nr.253 din 20.04.2012 privind asigurarea financiară a ofiţerilor de informaţii și securitate)</t>
  </si>
  <si>
    <t>a)corpul de ofiţeri, total</t>
  </si>
  <si>
    <t>b)efectivul de subofiţeri, salarizaţi în baza Reţelei tarifare unice, total</t>
  </si>
  <si>
    <t>total</t>
  </si>
  <si>
    <t>inclusiv din care nu se calculează CAS *****</t>
  </si>
  <si>
    <r>
      <t xml:space="preserve">Calculul fondului anual de salarizare pentru </t>
    </r>
    <r>
      <rPr>
        <b/>
        <i/>
        <u/>
        <sz val="14"/>
        <color theme="1"/>
        <rFont val="Cambria"/>
        <family val="1"/>
        <charset val="204"/>
        <scheme val="major"/>
      </rPr>
      <t>ofiţerii de informaţii și securitate din Serviciul de Informaţii și Securitate</t>
    </r>
    <r>
      <rPr>
        <b/>
        <sz val="14"/>
        <color theme="1"/>
        <rFont val="Cambria"/>
        <family val="1"/>
        <charset val="204"/>
        <scheme val="major"/>
      </rPr>
      <t xml:space="preserve"> pentru anul 2019</t>
    </r>
  </si>
  <si>
    <r>
      <t xml:space="preserve">indemnizatia lunara cnf totalurilor activității pe subunitate, pînă la 0.5                                    </t>
    </r>
    <r>
      <rPr>
        <sz val="9"/>
        <rFont val="Cambria"/>
        <family val="1"/>
        <charset val="204"/>
        <scheme val="major"/>
      </rPr>
      <t>(pct.9 din Reg cu p/e la asig fin-ră. din HG nr.253 / 20.04.12)</t>
    </r>
  </si>
  <si>
    <t>ajutor material (pct.10 din Reg cu p/e la asig fin-ră. din HG nr.253 / 20.04.12)</t>
  </si>
  <si>
    <t>5=2*4</t>
  </si>
  <si>
    <t>8=(5+6)*7</t>
  </si>
  <si>
    <t>10=5*9</t>
  </si>
  <si>
    <t>12=5*11</t>
  </si>
  <si>
    <t>13=5*0.8</t>
  </si>
  <si>
    <t>15=5*14</t>
  </si>
  <si>
    <r>
      <t xml:space="preserve">spor pt grad științific / titlu onorific </t>
    </r>
    <r>
      <rPr>
        <sz val="9"/>
        <color theme="1"/>
        <rFont val="Cambria"/>
        <family val="1"/>
        <charset val="204"/>
        <scheme val="major"/>
      </rPr>
      <t xml:space="preserve">(pct.7 9) și 10) din Reg cu p/e la asig fin-ră. din HG nr.253 / 20.04.12), </t>
    </r>
    <r>
      <rPr>
        <b/>
        <sz val="9"/>
        <color theme="1"/>
        <rFont val="Cambria"/>
        <family val="1"/>
        <charset val="204"/>
        <scheme val="major"/>
      </rPr>
      <t>lei</t>
    </r>
  </si>
  <si>
    <r>
      <t xml:space="preserve">spor pt stagiu neîntrerupt în lucru de cifrare: 5, 10 sau 15% </t>
    </r>
    <r>
      <rPr>
        <sz val="9"/>
        <color theme="1"/>
        <rFont val="Cambria"/>
        <family val="1"/>
        <charset val="204"/>
        <scheme val="major"/>
      </rPr>
      <t>(pct.7 11) din Reg cu p/e la asig fin-ră. din HG nr.253 / 20.04.12)</t>
    </r>
  </si>
  <si>
    <r>
      <t>spor pt lucru direct cu sursele de informații, pînă la 50%</t>
    </r>
    <r>
      <rPr>
        <sz val="9"/>
        <rFont val="Cambria"/>
        <family val="1"/>
        <charset val="204"/>
        <scheme val="major"/>
      </rPr>
      <t xml:space="preserve"> (pct.8 din Reg cu p/e la asig fin-ră. din HG nr.253 / 20.04.12)</t>
    </r>
  </si>
  <si>
    <r>
      <t>indemnizaţia lunară 6,5% (pct.10</t>
    </r>
    <r>
      <rPr>
        <vertAlign val="superscript"/>
        <sz val="10"/>
        <rFont val="Cambria"/>
        <family val="1"/>
        <scheme val="major"/>
      </rPr>
      <t>1</t>
    </r>
    <r>
      <rPr>
        <sz val="10"/>
        <rFont val="Cambria"/>
        <family val="1"/>
        <charset val="204"/>
        <scheme val="major"/>
      </rPr>
      <t xml:space="preserve"> din din Reg cu p/e la asig fin-ră. din HG nr.253 / 20.04.12) </t>
    </r>
  </si>
  <si>
    <t>21=5*20</t>
  </si>
  <si>
    <r>
      <t xml:space="preserve">Contributii de asigurari sociale de stat obligatorii, lei (23%, anual), </t>
    </r>
    <r>
      <rPr>
        <b/>
        <sz val="10"/>
        <color theme="1"/>
        <rFont val="Cambria"/>
        <family val="1"/>
        <scheme val="major"/>
      </rPr>
      <t>mii lei</t>
    </r>
  </si>
  <si>
    <r>
      <t xml:space="preserve">Fondul anual de salarizare, </t>
    </r>
    <r>
      <rPr>
        <b/>
        <sz val="10"/>
        <color theme="1"/>
        <rFont val="Cambria"/>
        <family val="1"/>
        <scheme val="major"/>
      </rPr>
      <t>mii lei</t>
    </r>
  </si>
  <si>
    <r>
      <t xml:space="preserve">spor pt vechimea în muncă: 15, 25, 30, 35 sau 40%                </t>
    </r>
    <r>
      <rPr>
        <sz val="9"/>
        <color theme="1"/>
        <rFont val="Cambria"/>
        <family val="1"/>
        <charset val="204"/>
        <scheme val="major"/>
      </rPr>
      <t>(pct.7 2) din Reg cu p/e la asig fin-ră., pct.2 din Reg pd modul de calc.. din HG nr.253 / 20.04.12)</t>
    </r>
  </si>
  <si>
    <r>
      <t xml:space="preserve">spor pt categoria de calificare: 15, 20 sau 30%                       </t>
    </r>
    <r>
      <rPr>
        <sz val="9"/>
        <color theme="1"/>
        <rFont val="Cambria"/>
        <family val="1"/>
        <charset val="204"/>
        <scheme val="major"/>
      </rPr>
      <t>(pct.7 3) din Reg cu p/e la asig fin-ră. din HG nr.253 / 20.04.12)</t>
    </r>
  </si>
  <si>
    <r>
      <t xml:space="preserve">spor pt îndeplinirea serviciului în subdiviuni cu destinație specială sau în condiții extreme, pînă la 25%                       </t>
    </r>
    <r>
      <rPr>
        <sz val="9"/>
        <color theme="1"/>
        <rFont val="Cambria"/>
        <family val="1"/>
        <charset val="204"/>
        <scheme val="major"/>
      </rPr>
      <t xml:space="preserve"> (pct.7 6) din Reg cu p/e la asig fin-ră. din HG nr.253 / 20.04.12)</t>
    </r>
  </si>
  <si>
    <r>
      <t xml:space="preserve">spor pu intensitatea muncii (0.8 salariu de funcție)                                                             </t>
    </r>
    <r>
      <rPr>
        <sz val="9"/>
        <color theme="1"/>
        <rFont val="Cambria"/>
        <family val="1"/>
        <charset val="204"/>
        <scheme val="major"/>
      </rPr>
      <t>(pct.7 5) din Reg cu p/e la asig fin-ră. din HG nr.253 / 20.04.12),</t>
    </r>
    <r>
      <rPr>
        <b/>
        <sz val="9"/>
        <color theme="1"/>
        <rFont val="Cambria"/>
        <family val="1"/>
        <charset val="204"/>
        <scheme val="major"/>
      </rPr>
      <t xml:space="preserve"> lei</t>
    </r>
  </si>
  <si>
    <t>numărul de puncte</t>
  </si>
  <si>
    <t>23=5*22</t>
  </si>
  <si>
    <t>25=(5+8+10+ 12+13+15+16+18+21+23)*24</t>
  </si>
  <si>
    <t>28=27-26-25</t>
  </si>
  <si>
    <t>30=(27*12+28)/1000</t>
  </si>
  <si>
    <t>32=30+31</t>
  </si>
  <si>
    <t>1. Se completează, indicînd subdiviziunea și titlurile de funcții din subdiviziune, grupate conform categoriilor de personal nominalizate în tabel.</t>
  </si>
  <si>
    <t>Conducătorul autorității/ instituției:</t>
  </si>
  <si>
    <t>Datele de contact al executorului:</t>
  </si>
  <si>
    <t>(adresa electronică)</t>
  </si>
  <si>
    <r>
      <t xml:space="preserve">Salariu lunar, </t>
    </r>
    <r>
      <rPr>
        <b/>
        <sz val="10"/>
        <rFont val="Cambria"/>
        <family val="1"/>
        <charset val="204"/>
        <scheme val="major"/>
      </rPr>
      <t>lei</t>
    </r>
  </si>
  <si>
    <r>
      <t xml:space="preserve">spor de compensare pt munca prestata în condiții nefavorabile </t>
    </r>
    <r>
      <rPr>
        <sz val="9"/>
        <color theme="1"/>
        <rFont val="Cambria"/>
        <family val="1"/>
        <charset val="204"/>
        <scheme val="major"/>
      </rPr>
      <t xml:space="preserve">(pct. pct.7 subpct 7) -8 ) din Reg cu p/e la asig fin-ră. din HG nr.253 / 20.04.12), </t>
    </r>
    <r>
      <rPr>
        <b/>
        <sz val="9"/>
        <color theme="1"/>
        <rFont val="Cambria"/>
        <family val="1"/>
        <charset val="204"/>
        <scheme val="major"/>
      </rPr>
      <t>lei</t>
    </r>
  </si>
  <si>
    <t>nr de ani</t>
  </si>
  <si>
    <t>26=(5+6+8+10+12+13+15+17+18+21+23+25)*6.5%</t>
  </si>
  <si>
    <t>27=5+6+8+10+12+13+15+17+18+21+23+25+26</t>
  </si>
  <si>
    <t>31=(30-29/1000 lei)*23%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</si>
</sst>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%"/>
    <numFmt numFmtId="165" formatCode="0.0"/>
    <numFmt numFmtId="166" formatCode="#.0\ &quot;puncte&quot;"/>
  </numFmts>
  <fonts count="27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6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4"/>
      <color theme="1"/>
      <name val="Cambria"/>
      <family val="1"/>
      <charset val="204"/>
      <scheme val="major"/>
    </font>
    <font>
      <sz val="10"/>
      <color theme="1"/>
      <name val="Cambria"/>
      <family val="1"/>
      <charset val="204"/>
      <scheme val="major"/>
    </font>
    <font>
      <sz val="10"/>
      <name val="Cambria"/>
      <family val="1"/>
      <charset val="204"/>
      <scheme val="major"/>
    </font>
    <font>
      <sz val="16"/>
      <color theme="1"/>
      <name val="Cambria"/>
      <family val="1"/>
      <charset val="204"/>
      <scheme val="major"/>
    </font>
    <font>
      <sz val="11"/>
      <color theme="1"/>
      <name val="Cambria"/>
      <family val="1"/>
      <charset val="204"/>
      <scheme val="major"/>
    </font>
    <font>
      <b/>
      <sz val="10"/>
      <color theme="1"/>
      <name val="Cambria"/>
      <family val="1"/>
      <charset val="204"/>
      <scheme val="major"/>
    </font>
    <font>
      <sz val="8"/>
      <color theme="1"/>
      <name val="Cambria"/>
      <family val="1"/>
      <charset val="204"/>
      <scheme val="major"/>
    </font>
    <font>
      <sz val="8"/>
      <color theme="1"/>
      <name val="Calibri"/>
      <family val="2"/>
      <scheme val="minor"/>
    </font>
    <font>
      <b/>
      <i/>
      <u/>
      <sz val="14"/>
      <color theme="1"/>
      <name val="Cambria"/>
      <family val="1"/>
      <charset val="204"/>
      <scheme val="major"/>
    </font>
    <font>
      <sz val="8"/>
      <name val="Cambria"/>
      <family val="1"/>
      <charset val="204"/>
      <scheme val="major"/>
    </font>
    <font>
      <b/>
      <sz val="10"/>
      <name val="Cambria"/>
      <family val="1"/>
      <charset val="204"/>
      <scheme val="major"/>
    </font>
    <font>
      <vertAlign val="subscript"/>
      <sz val="10"/>
      <name val="Cambria"/>
      <family val="1"/>
      <charset val="204"/>
      <scheme val="major"/>
    </font>
    <font>
      <i/>
      <sz val="10"/>
      <name val="Cambria"/>
      <family val="1"/>
      <charset val="204"/>
      <scheme val="major"/>
    </font>
    <font>
      <i/>
      <sz val="10"/>
      <color theme="1"/>
      <name val="Cambria"/>
      <family val="1"/>
      <charset val="204"/>
      <scheme val="major"/>
    </font>
    <font>
      <sz val="9"/>
      <color theme="1"/>
      <name val="Cambria"/>
      <family val="1"/>
      <charset val="204"/>
      <scheme val="major"/>
    </font>
    <font>
      <b/>
      <sz val="9"/>
      <color theme="1"/>
      <name val="Cambria"/>
      <family val="1"/>
      <charset val="204"/>
      <scheme val="major"/>
    </font>
    <font>
      <sz val="9"/>
      <name val="Cambria"/>
      <family val="1"/>
      <charset val="204"/>
      <scheme val="major"/>
    </font>
    <font>
      <sz val="7"/>
      <color theme="1"/>
      <name val="Cambria"/>
      <family val="1"/>
      <charset val="204"/>
      <scheme val="major"/>
    </font>
    <font>
      <vertAlign val="superscript"/>
      <sz val="10"/>
      <name val="Cambria"/>
      <family val="1"/>
      <scheme val="major"/>
    </font>
    <font>
      <b/>
      <sz val="10"/>
      <color theme="1"/>
      <name val="Cambria"/>
      <family val="1"/>
      <scheme val="major"/>
    </font>
    <font>
      <b/>
      <sz val="10"/>
      <name val="Cambria"/>
      <family val="1"/>
      <scheme val="major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10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auto="1"/>
      </left>
      <right/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</borders>
  <cellStyleXfs count="2">
    <xf numFmtId="0" fontId="0" fillId="0" borderId="0"/>
    <xf numFmtId="0" fontId="1" fillId="0" borderId="0"/>
  </cellStyleXfs>
  <cellXfs count="96">
    <xf numFmtId="0" fontId="0" fillId="0" borderId="0" xfId="0"/>
    <xf numFmtId="0" fontId="2" fillId="0" borderId="0" xfId="0" applyFont="1"/>
    <xf numFmtId="0" fontId="6" fillId="0" borderId="1" xfId="0" applyFont="1" applyBorder="1"/>
    <xf numFmtId="0" fontId="6" fillId="0" borderId="0" xfId="0" applyFont="1" applyAlignment="1">
      <alignment horizontal="center" vertical="center"/>
    </xf>
    <xf numFmtId="0" fontId="6" fillId="0" borderId="0" xfId="0" applyFont="1"/>
    <xf numFmtId="0" fontId="8" fillId="0" borderId="0" xfId="0" applyFont="1"/>
    <xf numFmtId="0" fontId="9" fillId="0" borderId="0" xfId="0" applyFont="1"/>
    <xf numFmtId="0" fontId="3" fillId="0" borderId="0" xfId="0" applyFont="1"/>
    <xf numFmtId="0" fontId="7" fillId="0" borderId="0" xfId="0" applyFont="1" applyFill="1" applyAlignment="1">
      <alignment horizontal="center" vertical="center"/>
    </xf>
    <xf numFmtId="0" fontId="7" fillId="0" borderId="0" xfId="0" applyFont="1" applyFill="1"/>
    <xf numFmtId="0" fontId="11" fillId="0" borderId="1" xfId="0" applyFont="1" applyBorder="1" applyAlignment="1">
      <alignment horizontal="center" vertical="center" wrapText="1"/>
    </xf>
    <xf numFmtId="165" fontId="6" fillId="0" borderId="1" xfId="0" applyNumberFormat="1" applyFont="1" applyBorder="1"/>
    <xf numFmtId="0" fontId="11" fillId="0" borderId="1" xfId="0" applyFont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 wrapText="1"/>
    </xf>
    <xf numFmtId="0" fontId="10" fillId="0" borderId="0" xfId="0" applyFont="1" applyBorder="1" applyAlignment="1">
      <alignment vertical="center"/>
    </xf>
    <xf numFmtId="0" fontId="11" fillId="0" borderId="1" xfId="0" applyFont="1" applyFill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6" fillId="0" borderId="0" xfId="0" applyFont="1" applyBorder="1" applyAlignment="1">
      <alignment vertical="center"/>
    </xf>
    <xf numFmtId="0" fontId="6" fillId="0" borderId="0" xfId="0" applyFont="1" applyBorder="1" applyAlignment="1">
      <alignment horizontal="center" vertical="center"/>
    </xf>
    <xf numFmtId="0" fontId="6" fillId="0" borderId="0" xfId="0" applyFont="1" applyAlignment="1">
      <alignment horizontal="left"/>
    </xf>
    <xf numFmtId="0" fontId="10" fillId="0" borderId="0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7" fillId="0" borderId="0" xfId="0" applyFont="1" applyFill="1" applyAlignment="1">
      <alignment horizontal="left" vertical="center" wrapText="1"/>
    </xf>
    <xf numFmtId="0" fontId="4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5" fillId="0" borderId="0" xfId="0" applyFont="1" applyFill="1" applyAlignment="1">
      <alignment horizontal="left" vertical="center" wrapText="1"/>
    </xf>
    <xf numFmtId="0" fontId="7" fillId="0" borderId="0" xfId="0" applyFont="1" applyFill="1" applyAlignment="1">
      <alignment vertical="center" wrapText="1"/>
    </xf>
    <xf numFmtId="0" fontId="7" fillId="0" borderId="0" xfId="0" applyFont="1" applyFill="1" applyAlignment="1">
      <alignment wrapText="1"/>
    </xf>
    <xf numFmtId="0" fontId="0" fillId="0" borderId="0" xfId="0" applyBorder="1"/>
    <xf numFmtId="0" fontId="7" fillId="0" borderId="0" xfId="0" applyFont="1" applyFill="1" applyBorder="1" applyAlignment="1">
      <alignment vertical="top" wrapText="1"/>
    </xf>
    <xf numFmtId="0" fontId="7" fillId="0" borderId="0" xfId="0" applyFont="1" applyFill="1" applyAlignment="1">
      <alignment horizontal="left" vertical="center" wrapText="1"/>
    </xf>
    <xf numFmtId="0" fontId="7" fillId="0" borderId="0" xfId="0" applyFont="1" applyFill="1" applyAlignment="1">
      <alignment horizontal="left" vertical="center" wrapText="1"/>
    </xf>
    <xf numFmtId="0" fontId="5" fillId="0" borderId="0" xfId="0" applyFont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6" fillId="0" borderId="0" xfId="0" applyFont="1" applyBorder="1" applyAlignment="1">
      <alignment horizontal="left" vertical="center"/>
    </xf>
    <xf numFmtId="0" fontId="10" fillId="2" borderId="1" xfId="0" applyFont="1" applyFill="1" applyBorder="1" applyAlignment="1">
      <alignment horizontal="center" vertical="center"/>
    </xf>
    <xf numFmtId="165" fontId="10" fillId="2" borderId="1" xfId="0" applyNumberFormat="1" applyFont="1" applyFill="1" applyBorder="1" applyAlignment="1">
      <alignment horizontal="right" vertical="center"/>
    </xf>
    <xf numFmtId="0" fontId="6" fillId="2" borderId="1" xfId="0" applyFont="1" applyFill="1" applyBorder="1"/>
    <xf numFmtId="0" fontId="10" fillId="2" borderId="1" xfId="0" applyFont="1" applyFill="1" applyBorder="1" applyAlignment="1">
      <alignment horizontal="left" vertical="center" wrapText="1"/>
    </xf>
    <xf numFmtId="165" fontId="10" fillId="2" borderId="1" xfId="0" applyNumberFormat="1" applyFont="1" applyFill="1" applyBorder="1" applyAlignment="1">
      <alignment horizontal="right"/>
    </xf>
    <xf numFmtId="164" fontId="6" fillId="2" borderId="1" xfId="0" applyNumberFormat="1" applyFont="1" applyFill="1" applyBorder="1" applyAlignment="1">
      <alignment horizontal="right" vertical="center"/>
    </xf>
    <xf numFmtId="0" fontId="16" fillId="0" borderId="0" xfId="0" applyFont="1" applyFill="1" applyAlignment="1">
      <alignment wrapText="1"/>
    </xf>
    <xf numFmtId="0" fontId="6" fillId="0" borderId="1" xfId="0" applyFont="1" applyBorder="1" applyAlignment="1">
      <alignment horizontal="left" indent="1"/>
    </xf>
    <xf numFmtId="0" fontId="7" fillId="0" borderId="0" xfId="0" applyFont="1" applyFill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0" fontId="7" fillId="0" borderId="0" xfId="0" applyFont="1" applyFill="1" applyAlignment="1">
      <alignment horizontal="left" vertical="center" wrapText="1"/>
    </xf>
    <xf numFmtId="0" fontId="6" fillId="0" borderId="3" xfId="0" applyFont="1" applyBorder="1" applyAlignment="1">
      <alignment horizontal="center" vertical="center" wrapText="1"/>
    </xf>
    <xf numFmtId="9" fontId="6" fillId="0" borderId="1" xfId="0" applyNumberFormat="1" applyFont="1" applyBorder="1" applyAlignment="1">
      <alignment horizontal="right" vertical="center"/>
    </xf>
    <xf numFmtId="10" fontId="6" fillId="2" borderId="1" xfId="0" applyNumberFormat="1" applyFont="1" applyFill="1" applyBorder="1"/>
    <xf numFmtId="166" fontId="10" fillId="2" borderId="1" xfId="0" applyNumberFormat="1" applyFont="1" applyFill="1" applyBorder="1" applyAlignment="1">
      <alignment horizontal="right" vertical="center"/>
    </xf>
    <xf numFmtId="166" fontId="6" fillId="0" borderId="1" xfId="0" applyNumberFormat="1" applyFont="1" applyBorder="1"/>
    <xf numFmtId="166" fontId="10" fillId="2" borderId="1" xfId="0" applyNumberFormat="1" applyFont="1" applyFill="1" applyBorder="1" applyAlignment="1">
      <alignment horizontal="right"/>
    </xf>
    <xf numFmtId="0" fontId="11" fillId="0" borderId="1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right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0" xfId="0" applyFont="1" applyFill="1" applyAlignment="1">
      <alignment horizontal="left" vertical="top" wrapText="1"/>
    </xf>
    <xf numFmtId="0" fontId="26" fillId="0" borderId="0" xfId="0" applyFont="1"/>
    <xf numFmtId="0" fontId="7" fillId="0" borderId="0" xfId="0" applyFont="1" applyFill="1" applyAlignment="1">
      <alignment vertical="top" wrapText="1"/>
    </xf>
    <xf numFmtId="0" fontId="7" fillId="0" borderId="0" xfId="0" applyFont="1" applyFill="1" applyBorder="1" applyAlignment="1">
      <alignment wrapText="1"/>
    </xf>
    <xf numFmtId="0" fontId="7" fillId="0" borderId="0" xfId="0" applyFont="1" applyFill="1" applyBorder="1" applyAlignment="1">
      <alignment vertical="center" wrapText="1"/>
    </xf>
    <xf numFmtId="0" fontId="7" fillId="0" borderId="0" xfId="0" applyFont="1" applyFill="1" applyAlignment="1">
      <alignment horizontal="center" vertical="center"/>
    </xf>
    <xf numFmtId="49" fontId="6" fillId="0" borderId="1" xfId="0" applyNumberFormat="1" applyFont="1" applyBorder="1"/>
    <xf numFmtId="49" fontId="6" fillId="0" borderId="1" xfId="0" applyNumberFormat="1" applyFont="1" applyFill="1" applyBorder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0" fontId="7" fillId="0" borderId="0" xfId="0" applyFont="1" applyFill="1" applyAlignment="1">
      <alignment horizontal="center" vertical="top" wrapText="1"/>
    </xf>
    <xf numFmtId="0" fontId="7" fillId="0" borderId="0" xfId="0" applyFont="1" applyFill="1" applyBorder="1" applyAlignment="1">
      <alignment horizontal="center" vertical="top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7" fillId="0" borderId="0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textRotation="90" wrapText="1"/>
    </xf>
    <xf numFmtId="0" fontId="7" fillId="0" borderId="3" xfId="0" applyFont="1" applyFill="1" applyBorder="1" applyAlignment="1">
      <alignment horizontal="center" vertical="center" textRotation="90" wrapText="1"/>
    </xf>
    <xf numFmtId="0" fontId="7" fillId="0" borderId="1" xfId="0" applyFont="1" applyFill="1" applyBorder="1" applyAlignment="1">
      <alignment horizontal="center" vertical="center" textRotation="90" wrapText="1"/>
    </xf>
    <xf numFmtId="0" fontId="6" fillId="0" borderId="1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/>
    </xf>
    <xf numFmtId="0" fontId="17" fillId="0" borderId="0" xfId="0" applyFont="1" applyFill="1" applyAlignment="1">
      <alignment horizontal="center" vertical="center" wrapText="1"/>
    </xf>
    <xf numFmtId="0" fontId="18" fillId="0" borderId="0" xfId="0" applyFont="1" applyBorder="1" applyAlignment="1">
      <alignment horizontal="center"/>
    </xf>
    <xf numFmtId="0" fontId="19" fillId="0" borderId="0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9" fontId="6" fillId="0" borderId="1" xfId="0" applyNumberFormat="1" applyFont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25" fillId="0" borderId="0" xfId="0" applyFont="1" applyFill="1" applyAlignment="1">
      <alignment horizontal="right" vertical="center" wrapText="1"/>
    </xf>
    <xf numFmtId="0" fontId="16" fillId="0" borderId="6" xfId="0" applyFont="1" applyFill="1" applyBorder="1" applyAlignment="1">
      <alignment horizontal="center" wrapText="1"/>
    </xf>
    <xf numFmtId="0" fontId="7" fillId="0" borderId="6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horizontal="center" wrapText="1"/>
    </xf>
    <xf numFmtId="0" fontId="7" fillId="0" borderId="6" xfId="0" applyFont="1" applyFill="1" applyBorder="1" applyAlignment="1">
      <alignment horizontal="center"/>
    </xf>
    <xf numFmtId="0" fontId="6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</cellXfs>
  <cellStyles count="2">
    <cellStyle name="Normal" xfId="0" builtinId="0"/>
    <cellStyle name="Normal 2 2" xfId="1"/>
  </cellStyles>
  <dxfs count="0"/>
  <tableStyles count="0" defaultTableStyle="TableStyleMedium9" defaultPivotStyle="PivotStyleLight16"/>
  <colors>
    <mruColors>
      <color rgb="FF251EAE"/>
      <color rgb="FF230EB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AN40"/>
  <sheetViews>
    <sheetView showZeros="0" tabSelected="1" view="pageBreakPreview" zoomScale="70" zoomScaleNormal="80" zoomScaleSheetLayoutView="70" workbookViewId="0">
      <selection activeCell="F23" sqref="F23"/>
    </sheetView>
  </sheetViews>
  <sheetFormatPr defaultRowHeight="15" x14ac:dyDescent="0.25"/>
  <cols>
    <col min="1" max="1" width="25.7109375" style="6" customWidth="1"/>
    <col min="2" max="2" width="7.140625" style="6" customWidth="1"/>
    <col min="3" max="3" width="4.7109375" style="6" customWidth="1"/>
    <col min="4" max="4" width="9.140625" style="6" customWidth="1"/>
    <col min="5" max="5" width="11" style="6" customWidth="1"/>
    <col min="6" max="6" width="10.7109375" style="6" customWidth="1"/>
    <col min="7" max="7" width="6.85546875" style="6" customWidth="1"/>
    <col min="8" max="8" width="9.140625" style="6"/>
    <col min="9" max="9" width="6.28515625" style="6" customWidth="1"/>
    <col min="10" max="10" width="9.5703125" style="6" customWidth="1"/>
    <col min="11" max="11" width="7.28515625" style="6" customWidth="1"/>
    <col min="12" max="12" width="9" style="6" customWidth="1"/>
    <col min="13" max="13" width="10.85546875" style="6" customWidth="1"/>
    <col min="14" max="14" width="6.42578125" style="6" customWidth="1"/>
    <col min="15" max="15" width="11.140625" style="6" customWidth="1"/>
    <col min="16" max="16" width="9.85546875" style="6" customWidth="1"/>
    <col min="17" max="17" width="8.5703125" style="6" customWidth="1"/>
    <col min="18" max="18" width="10.42578125" style="6" customWidth="1"/>
    <col min="19" max="19" width="7.28515625" style="6" customWidth="1"/>
    <col min="20" max="20" width="6.42578125" style="6" customWidth="1"/>
    <col min="21" max="21" width="9.42578125" style="6" customWidth="1"/>
    <col min="22" max="22" width="6.28515625" style="6" customWidth="1"/>
    <col min="23" max="23" width="9.42578125" style="6" customWidth="1"/>
    <col min="24" max="24" width="6.42578125" style="6" customWidth="1"/>
    <col min="25" max="27" width="11.140625" style="6" customWidth="1"/>
    <col min="28" max="28" width="12.42578125" style="6" customWidth="1"/>
    <col min="29" max="29" width="11.42578125" style="6" customWidth="1"/>
    <col min="30" max="30" width="12.140625" style="6" customWidth="1"/>
    <col min="31" max="31" width="11.28515625" style="6" customWidth="1"/>
    <col min="32" max="38" width="9.140625" style="6"/>
  </cols>
  <sheetData>
    <row r="1" spans="1:38" s="1" customFormat="1" ht="27" customHeight="1" x14ac:dyDescent="0.35">
      <c r="A1" s="76" t="s">
        <v>34</v>
      </c>
      <c r="B1" s="76"/>
      <c r="C1" s="76"/>
      <c r="D1" s="76"/>
      <c r="E1" s="76"/>
      <c r="F1" s="76"/>
      <c r="G1" s="76"/>
      <c r="H1" s="76"/>
      <c r="I1" s="76"/>
      <c r="J1" s="76"/>
      <c r="K1" s="76"/>
      <c r="L1" s="76"/>
      <c r="M1" s="76"/>
      <c r="N1" s="76"/>
      <c r="O1" s="76"/>
      <c r="P1" s="76"/>
      <c r="Q1" s="76"/>
      <c r="R1" s="76"/>
      <c r="S1" s="76"/>
      <c r="T1" s="76"/>
      <c r="U1" s="76"/>
      <c r="V1" s="76"/>
      <c r="W1" s="76"/>
      <c r="X1" s="76"/>
      <c r="Y1" s="76"/>
      <c r="Z1" s="76"/>
      <c r="AA1" s="76"/>
      <c r="AB1" s="76"/>
      <c r="AC1" s="76"/>
      <c r="AD1" s="76"/>
      <c r="AE1" s="76"/>
      <c r="AF1" s="4"/>
      <c r="AG1" s="4"/>
      <c r="AH1" s="4"/>
      <c r="AI1" s="5"/>
      <c r="AJ1" s="5"/>
      <c r="AK1" s="5"/>
      <c r="AL1" s="5"/>
    </row>
    <row r="2" spans="1:38" ht="21" customHeight="1" x14ac:dyDescent="0.25">
      <c r="A2" s="77" t="s">
        <v>29</v>
      </c>
      <c r="B2" s="77"/>
      <c r="C2" s="77"/>
      <c r="D2" s="77"/>
      <c r="E2" s="77"/>
      <c r="F2" s="77"/>
      <c r="G2" s="77"/>
      <c r="H2" s="77"/>
      <c r="I2" s="77"/>
      <c r="J2" s="77"/>
      <c r="K2" s="77"/>
      <c r="L2" s="77"/>
      <c r="M2" s="77"/>
      <c r="N2" s="77"/>
      <c r="O2" s="77"/>
      <c r="P2" s="77"/>
      <c r="Q2" s="77"/>
      <c r="R2" s="77"/>
      <c r="S2" s="77"/>
      <c r="T2" s="77"/>
      <c r="U2" s="77"/>
      <c r="V2" s="77"/>
      <c r="W2" s="77"/>
      <c r="X2" s="77"/>
      <c r="Y2" s="77"/>
      <c r="Z2" s="77"/>
      <c r="AA2" s="77"/>
      <c r="AB2" s="77"/>
      <c r="AC2" s="77"/>
      <c r="AD2" s="77"/>
      <c r="AE2" s="77"/>
      <c r="AF2" s="26"/>
      <c r="AG2" s="26"/>
      <c r="AH2" s="26"/>
      <c r="AI2"/>
      <c r="AJ2"/>
      <c r="AK2"/>
      <c r="AL2"/>
    </row>
    <row r="3" spans="1:38" s="1" customFormat="1" ht="21" x14ac:dyDescent="0.35">
      <c r="A3" s="35" t="s">
        <v>9</v>
      </c>
      <c r="B3" s="78" t="s">
        <v>10</v>
      </c>
      <c r="C3" s="78"/>
      <c r="D3" s="78"/>
      <c r="E3" s="78"/>
      <c r="F3" s="78"/>
      <c r="G3" s="78"/>
      <c r="H3" s="78"/>
      <c r="I3" s="17"/>
      <c r="J3" s="21" t="s">
        <v>4</v>
      </c>
      <c r="K3" s="21" t="s">
        <v>11</v>
      </c>
      <c r="L3" s="21" t="s">
        <v>12</v>
      </c>
      <c r="M3" s="21" t="s">
        <v>13</v>
      </c>
      <c r="N3" s="21" t="s">
        <v>14</v>
      </c>
      <c r="O3" s="21" t="s">
        <v>15</v>
      </c>
      <c r="P3" s="14"/>
      <c r="Q3" s="14"/>
      <c r="R3" s="14"/>
      <c r="S3" s="14"/>
      <c r="T3" s="17"/>
      <c r="U3" s="18"/>
      <c r="V3" s="18"/>
      <c r="W3" s="20"/>
      <c r="X3" s="20"/>
      <c r="Y3" s="20"/>
      <c r="Z3" s="20"/>
      <c r="AA3" s="20"/>
      <c r="AB3" s="14"/>
      <c r="AC3" s="14"/>
      <c r="AD3" s="14"/>
      <c r="AE3" s="4"/>
      <c r="AF3" s="4"/>
      <c r="AG3" s="4"/>
      <c r="AH3" s="4"/>
      <c r="AI3" s="5"/>
      <c r="AJ3" s="5"/>
      <c r="AK3" s="5"/>
      <c r="AL3" s="5"/>
    </row>
    <row r="4" spans="1:38" ht="14.25" customHeight="1" x14ac:dyDescent="0.25">
      <c r="A4" s="32"/>
      <c r="B4" s="79" t="s">
        <v>16</v>
      </c>
      <c r="C4" s="79"/>
      <c r="D4" s="79"/>
      <c r="E4" s="79"/>
      <c r="F4" s="79"/>
      <c r="G4" s="79"/>
      <c r="H4" s="79"/>
      <c r="I4" s="17"/>
      <c r="J4" s="21"/>
      <c r="K4" s="63"/>
      <c r="L4" s="64"/>
      <c r="M4" s="64"/>
      <c r="N4" s="64"/>
      <c r="O4" s="64"/>
      <c r="P4" s="14"/>
      <c r="Q4" s="14"/>
      <c r="R4" s="14"/>
      <c r="S4" s="14"/>
      <c r="T4" s="14"/>
      <c r="U4" s="20"/>
      <c r="V4" s="20"/>
      <c r="W4" s="14"/>
      <c r="X4" s="14"/>
      <c r="Y4" s="14"/>
      <c r="Z4" s="14"/>
      <c r="AA4" s="14"/>
      <c r="AB4" s="14"/>
      <c r="AC4" s="14"/>
      <c r="AD4" s="14"/>
      <c r="AE4" s="4"/>
      <c r="AF4" s="4"/>
      <c r="AG4" s="4"/>
      <c r="AH4" s="4"/>
    </row>
    <row r="5" spans="1:38" ht="12.75" customHeight="1" x14ac:dyDescent="0.25">
      <c r="A5" s="19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4"/>
      <c r="AC5" s="4"/>
      <c r="AD5" s="4"/>
      <c r="AE5" s="4"/>
      <c r="AF5" s="4"/>
      <c r="AG5" s="4"/>
      <c r="AH5" s="4"/>
    </row>
    <row r="6" spans="1:38" s="23" customFormat="1" ht="114.75" customHeight="1" x14ac:dyDescent="0.25">
      <c r="A6" s="71" t="s">
        <v>3</v>
      </c>
      <c r="B6" s="74" t="s">
        <v>0</v>
      </c>
      <c r="C6" s="72" t="s">
        <v>2</v>
      </c>
      <c r="D6" s="68" t="s">
        <v>22</v>
      </c>
      <c r="E6" s="69"/>
      <c r="F6" s="75" t="s">
        <v>21</v>
      </c>
      <c r="G6" s="75" t="s">
        <v>50</v>
      </c>
      <c r="H6" s="75"/>
      <c r="I6" s="75" t="s">
        <v>51</v>
      </c>
      <c r="J6" s="75"/>
      <c r="K6" s="68" t="s">
        <v>24</v>
      </c>
      <c r="L6" s="69"/>
      <c r="M6" s="75" t="s">
        <v>53</v>
      </c>
      <c r="N6" s="68" t="s">
        <v>52</v>
      </c>
      <c r="O6" s="69"/>
      <c r="P6" s="68" t="s">
        <v>65</v>
      </c>
      <c r="Q6" s="69"/>
      <c r="R6" s="75" t="s">
        <v>43</v>
      </c>
      <c r="S6" s="93" t="s">
        <v>44</v>
      </c>
      <c r="T6" s="94"/>
      <c r="U6" s="95"/>
      <c r="V6" s="83" t="s">
        <v>45</v>
      </c>
      <c r="W6" s="84"/>
      <c r="X6" s="71" t="s">
        <v>35</v>
      </c>
      <c r="Y6" s="71"/>
      <c r="Z6" s="86" t="s">
        <v>46</v>
      </c>
      <c r="AA6" s="82" t="s">
        <v>64</v>
      </c>
      <c r="AB6" s="75" t="s">
        <v>36</v>
      </c>
      <c r="AC6" s="75"/>
      <c r="AD6" s="80" t="s">
        <v>49</v>
      </c>
      <c r="AE6" s="85" t="s">
        <v>48</v>
      </c>
      <c r="AF6" s="75" t="s">
        <v>26</v>
      </c>
      <c r="AG6" s="3"/>
      <c r="AH6" s="3"/>
      <c r="AI6" s="3"/>
      <c r="AJ6" s="3"/>
      <c r="AK6" s="3"/>
      <c r="AL6" s="3"/>
    </row>
    <row r="7" spans="1:38" s="23" customFormat="1" ht="46.5" customHeight="1" x14ac:dyDescent="0.25">
      <c r="A7" s="71"/>
      <c r="B7" s="74"/>
      <c r="C7" s="73"/>
      <c r="D7" s="33" t="s">
        <v>17</v>
      </c>
      <c r="E7" s="33" t="s">
        <v>18</v>
      </c>
      <c r="F7" s="75"/>
      <c r="G7" s="21" t="s">
        <v>1</v>
      </c>
      <c r="H7" s="34" t="s">
        <v>23</v>
      </c>
      <c r="I7" s="21" t="s">
        <v>1</v>
      </c>
      <c r="J7" s="34" t="s">
        <v>23</v>
      </c>
      <c r="K7" s="21" t="s">
        <v>1</v>
      </c>
      <c r="L7" s="34" t="s">
        <v>23</v>
      </c>
      <c r="M7" s="75"/>
      <c r="N7" s="21" t="s">
        <v>1</v>
      </c>
      <c r="O7" s="34" t="s">
        <v>23</v>
      </c>
      <c r="P7" s="48" t="s">
        <v>54</v>
      </c>
      <c r="Q7" s="34" t="s">
        <v>23</v>
      </c>
      <c r="R7" s="75"/>
      <c r="S7" s="56" t="s">
        <v>66</v>
      </c>
      <c r="T7" s="21" t="s">
        <v>1</v>
      </c>
      <c r="U7" s="34" t="s">
        <v>23</v>
      </c>
      <c r="V7" s="21" t="s">
        <v>1</v>
      </c>
      <c r="W7" s="34" t="s">
        <v>23</v>
      </c>
      <c r="X7" s="21" t="s">
        <v>25</v>
      </c>
      <c r="Y7" s="34" t="s">
        <v>23</v>
      </c>
      <c r="Z7" s="87"/>
      <c r="AA7" s="82"/>
      <c r="AB7" s="45" t="s">
        <v>32</v>
      </c>
      <c r="AC7" s="46" t="s">
        <v>33</v>
      </c>
      <c r="AD7" s="81"/>
      <c r="AE7" s="75"/>
      <c r="AF7" s="75"/>
      <c r="AG7" s="3"/>
      <c r="AH7" s="3"/>
      <c r="AI7" s="3"/>
      <c r="AJ7" s="3"/>
      <c r="AK7" s="3"/>
      <c r="AL7" s="3"/>
    </row>
    <row r="8" spans="1:38" s="24" customFormat="1" ht="41.25" customHeight="1" x14ac:dyDescent="0.25">
      <c r="A8" s="13">
        <v>1</v>
      </c>
      <c r="B8" s="13">
        <v>2</v>
      </c>
      <c r="C8" s="13">
        <v>3</v>
      </c>
      <c r="D8" s="13">
        <v>4</v>
      </c>
      <c r="E8" s="13" t="s">
        <v>37</v>
      </c>
      <c r="F8" s="10" t="s">
        <v>28</v>
      </c>
      <c r="G8" s="12">
        <v>7</v>
      </c>
      <c r="H8" s="12" t="s">
        <v>38</v>
      </c>
      <c r="I8" s="12">
        <v>9</v>
      </c>
      <c r="J8" s="12" t="s">
        <v>39</v>
      </c>
      <c r="K8" s="12">
        <v>11</v>
      </c>
      <c r="L8" s="15" t="s">
        <v>40</v>
      </c>
      <c r="M8" s="12" t="s">
        <v>41</v>
      </c>
      <c r="N8" s="12">
        <v>14</v>
      </c>
      <c r="O8" s="15" t="s">
        <v>42</v>
      </c>
      <c r="P8" s="15">
        <v>16</v>
      </c>
      <c r="Q8" s="15">
        <v>17</v>
      </c>
      <c r="R8" s="12">
        <v>18</v>
      </c>
      <c r="S8" s="12">
        <v>19</v>
      </c>
      <c r="T8" s="12">
        <v>20</v>
      </c>
      <c r="U8" s="12" t="s">
        <v>47</v>
      </c>
      <c r="V8" s="12">
        <v>22</v>
      </c>
      <c r="W8" s="12" t="s">
        <v>55</v>
      </c>
      <c r="X8" s="12">
        <v>24</v>
      </c>
      <c r="Y8" s="10" t="s">
        <v>56</v>
      </c>
      <c r="Z8" s="10" t="s">
        <v>67</v>
      </c>
      <c r="AA8" s="10" t="s">
        <v>68</v>
      </c>
      <c r="AB8" s="54" t="s">
        <v>57</v>
      </c>
      <c r="AC8" s="10">
        <v>29</v>
      </c>
      <c r="AD8" s="10" t="s">
        <v>58</v>
      </c>
      <c r="AE8" s="10" t="s">
        <v>69</v>
      </c>
      <c r="AF8" s="10" t="s">
        <v>59</v>
      </c>
      <c r="AG8" s="16"/>
      <c r="AH8" s="16"/>
      <c r="AI8" s="16"/>
      <c r="AJ8" s="16"/>
      <c r="AK8" s="16"/>
      <c r="AL8" s="16"/>
    </row>
    <row r="9" spans="1:38" s="7" customFormat="1" ht="12.75" x14ac:dyDescent="0.2">
      <c r="A9" s="39" t="s">
        <v>30</v>
      </c>
      <c r="B9" s="40">
        <f>SUM(B10:B20)</f>
        <v>1</v>
      </c>
      <c r="C9" s="36"/>
      <c r="D9" s="37">
        <f>SUM(D10:D20)</f>
        <v>1850</v>
      </c>
      <c r="E9" s="37">
        <f t="shared" ref="E9" si="0">SUM(E10:E20)</f>
        <v>1850</v>
      </c>
      <c r="F9" s="37">
        <f>SUM(F10:F20)</f>
        <v>500</v>
      </c>
      <c r="G9" s="50"/>
      <c r="H9" s="37">
        <f>SUM(H10:H20)</f>
        <v>587.5</v>
      </c>
      <c r="I9" s="38"/>
      <c r="J9" s="37">
        <f>SUM(J10:J20)</f>
        <v>555</v>
      </c>
      <c r="K9" s="37"/>
      <c r="L9" s="37">
        <f>SUM(L10:L20)</f>
        <v>647.5</v>
      </c>
      <c r="M9" s="37">
        <f>SUM(M10:M20)</f>
        <v>1480</v>
      </c>
      <c r="N9" s="37"/>
      <c r="O9" s="37">
        <f>SUM(O10:O20)</f>
        <v>277.5</v>
      </c>
      <c r="P9" s="51"/>
      <c r="Q9" s="37"/>
      <c r="R9" s="37">
        <f>SUM(R10:R20)</f>
        <v>0</v>
      </c>
      <c r="S9" s="37"/>
      <c r="T9" s="37"/>
      <c r="U9" s="37">
        <f t="shared" ref="U9" si="1">SUM(U10:U20)</f>
        <v>277.5</v>
      </c>
      <c r="V9" s="37"/>
      <c r="W9" s="37">
        <f t="shared" ref="W9" si="2">SUM(W10:W20)</f>
        <v>555</v>
      </c>
      <c r="X9" s="37"/>
      <c r="Y9" s="37">
        <f>SUM(Y10:Y20)</f>
        <v>1869</v>
      </c>
      <c r="Z9" s="37">
        <f t="shared" ref="Z9:AF9" si="3">SUM(Z10:Z20)</f>
        <v>558.93500000000006</v>
      </c>
      <c r="AA9" s="37">
        <f t="shared" si="3"/>
        <v>9157.9349999999995</v>
      </c>
      <c r="AB9" s="37">
        <f t="shared" si="3"/>
        <v>6729.9999999999991</v>
      </c>
      <c r="AC9" s="37">
        <f t="shared" si="3"/>
        <v>6650</v>
      </c>
      <c r="AD9" s="37">
        <f t="shared" si="3"/>
        <v>116.62522</v>
      </c>
      <c r="AE9" s="37">
        <f t="shared" si="3"/>
        <v>25.2943006</v>
      </c>
      <c r="AF9" s="37">
        <f t="shared" si="3"/>
        <v>141.9195206</v>
      </c>
      <c r="AG9" s="4"/>
      <c r="AH9" s="4"/>
      <c r="AI9" s="4"/>
      <c r="AJ9" s="4"/>
      <c r="AK9" s="4"/>
      <c r="AL9" s="4"/>
    </row>
    <row r="10" spans="1:38" s="7" customFormat="1" ht="12.75" x14ac:dyDescent="0.2">
      <c r="A10" s="43" t="s">
        <v>27</v>
      </c>
      <c r="B10" s="2">
        <v>1</v>
      </c>
      <c r="C10" s="21" t="s">
        <v>20</v>
      </c>
      <c r="D10" s="11">
        <v>1850</v>
      </c>
      <c r="E10" s="11">
        <f>B10*D10</f>
        <v>1850</v>
      </c>
      <c r="F10" s="11">
        <f>500*B10</f>
        <v>500</v>
      </c>
      <c r="G10" s="49">
        <v>0.25</v>
      </c>
      <c r="H10" s="11">
        <f>SUM(E10,F10)*G10</f>
        <v>587.5</v>
      </c>
      <c r="I10" s="49">
        <v>0.3</v>
      </c>
      <c r="J10" s="11">
        <f>E10*I10</f>
        <v>555</v>
      </c>
      <c r="K10" s="49">
        <v>0.35</v>
      </c>
      <c r="L10" s="11">
        <f>E10*K10</f>
        <v>647.5</v>
      </c>
      <c r="M10" s="11">
        <f>E10*0.8</f>
        <v>1480</v>
      </c>
      <c r="N10" s="49">
        <v>0.15</v>
      </c>
      <c r="O10" s="11">
        <f>E10*N10</f>
        <v>277.5</v>
      </c>
      <c r="P10" s="52"/>
      <c r="Q10" s="11"/>
      <c r="R10" s="11"/>
      <c r="S10" s="11"/>
      <c r="T10" s="49">
        <v>0.15</v>
      </c>
      <c r="U10" s="11">
        <f>E10*T10</f>
        <v>277.5</v>
      </c>
      <c r="V10" s="49">
        <v>0.3</v>
      </c>
      <c r="W10" s="11">
        <f>E10*V10</f>
        <v>555</v>
      </c>
      <c r="X10" s="11">
        <v>0.3</v>
      </c>
      <c r="Y10" s="11">
        <f>SUM(E10,H10,J10,L10,M10,O10,Q10,U10,W10)*X10</f>
        <v>1869</v>
      </c>
      <c r="Z10" s="11">
        <f>(E10+F10+H10+J10+L10+M10+O10+Q10+R10+U10+W10+Y10)*6.5%</f>
        <v>558.93500000000006</v>
      </c>
      <c r="AA10" s="11">
        <f>SUM(E10,F10,H10,J10,L10,M10,O10,Q10,R10,U10,W10,Y10,Z10)</f>
        <v>9157.9349999999995</v>
      </c>
      <c r="AB10" s="11">
        <f>AA10-Y10-Z10</f>
        <v>6729.9999999999991</v>
      </c>
      <c r="AC10" s="11">
        <f>IF(AB10&gt;B10*6650,6650*B10,AB10)</f>
        <v>6650</v>
      </c>
      <c r="AD10" s="11">
        <f>(AA10*12+AB10)/1000</f>
        <v>116.62522</v>
      </c>
      <c r="AE10" s="11">
        <f>(AD10-AC10/1000)*23%</f>
        <v>25.2943006</v>
      </c>
      <c r="AF10" s="11">
        <f>AD10+AE10</f>
        <v>141.9195206</v>
      </c>
      <c r="AG10" s="4"/>
      <c r="AH10" s="4"/>
      <c r="AI10" s="4"/>
      <c r="AJ10" s="4"/>
      <c r="AK10" s="4"/>
      <c r="AL10" s="4"/>
    </row>
    <row r="11" spans="1:38" s="7" customFormat="1" ht="12.75" x14ac:dyDescent="0.2">
      <c r="A11" s="43" t="s">
        <v>19</v>
      </c>
      <c r="B11" s="2"/>
      <c r="C11" s="21" t="s">
        <v>20</v>
      </c>
      <c r="D11" s="11"/>
      <c r="E11" s="11">
        <f t="shared" ref="E11:E33" si="4">B11*D11</f>
        <v>0</v>
      </c>
      <c r="F11" s="11"/>
      <c r="G11" s="49"/>
      <c r="H11" s="11">
        <f t="shared" ref="H11:H33" si="5">SUM(E11,F11)*G11</f>
        <v>0</v>
      </c>
      <c r="I11" s="49"/>
      <c r="J11" s="11">
        <f t="shared" ref="J11:J20" si="6">E11*I11</f>
        <v>0</v>
      </c>
      <c r="K11" s="49"/>
      <c r="L11" s="11">
        <f t="shared" ref="L11:L20" si="7">E11*K11</f>
        <v>0</v>
      </c>
      <c r="M11" s="11">
        <f t="shared" ref="M11:M20" si="8">E11*0.8</f>
        <v>0</v>
      </c>
      <c r="N11" s="49"/>
      <c r="O11" s="11">
        <f t="shared" ref="O11:O20" si="9">E11*N11</f>
        <v>0</v>
      </c>
      <c r="P11" s="52"/>
      <c r="Q11" s="11"/>
      <c r="R11" s="11"/>
      <c r="S11" s="11"/>
      <c r="T11" s="49"/>
      <c r="U11" s="11">
        <f>E11*T11</f>
        <v>0</v>
      </c>
      <c r="V11" s="49"/>
      <c r="W11" s="11">
        <f>E11*V11</f>
        <v>0</v>
      </c>
      <c r="X11" s="11"/>
      <c r="Y11" s="11">
        <f t="shared" ref="Y11:Y33" si="10">SUM(E11,H11,J11,L11,M11,O11,Q11,U11,W11)*X11</f>
        <v>0</v>
      </c>
      <c r="Z11" s="11">
        <f t="shared" ref="Z11:Z20" si="11">(E11+F11+H11+J11+L11+M11+O11+Q11+R11+U11+W11+Y11)*6.5%</f>
        <v>0</v>
      </c>
      <c r="AA11" s="11">
        <f t="shared" ref="AA11:AA20" si="12">SUM(E11,F11,H11,J11,L11,M11,O11,Q11,R11,U11,W11,Y11,Z11)</f>
        <v>0</v>
      </c>
      <c r="AB11" s="11">
        <f t="shared" ref="AB11:AB20" si="13">AA11-Y11-Z11</f>
        <v>0</v>
      </c>
      <c r="AC11" s="11">
        <f>IF(AB11&gt;B11*6650,6650*B11,AB11)</f>
        <v>0</v>
      </c>
      <c r="AD11" s="11">
        <f t="shared" ref="AD11:AD33" si="14">(AA11*12+AB11)/1000</f>
        <v>0</v>
      </c>
      <c r="AE11" s="11">
        <f t="shared" ref="AE11:AE33" si="15">(AD11-AC11/1000)*23%</f>
        <v>0</v>
      </c>
      <c r="AF11" s="11">
        <f t="shared" ref="AF11:AF33" si="16">AD11+AE11</f>
        <v>0</v>
      </c>
      <c r="AG11" s="4"/>
      <c r="AH11" s="4"/>
      <c r="AI11" s="4"/>
      <c r="AJ11" s="4"/>
      <c r="AK11" s="4"/>
      <c r="AL11" s="4"/>
    </row>
    <row r="12" spans="1:38" s="7" customFormat="1" ht="12.75" x14ac:dyDescent="0.2">
      <c r="A12" s="43" t="s">
        <v>19</v>
      </c>
      <c r="B12" s="2"/>
      <c r="C12" s="21" t="s">
        <v>20</v>
      </c>
      <c r="D12" s="11"/>
      <c r="E12" s="11">
        <f t="shared" si="4"/>
        <v>0</v>
      </c>
      <c r="F12" s="11"/>
      <c r="G12" s="49"/>
      <c r="H12" s="11">
        <f t="shared" si="5"/>
        <v>0</v>
      </c>
      <c r="I12" s="49"/>
      <c r="J12" s="11">
        <f t="shared" si="6"/>
        <v>0</v>
      </c>
      <c r="K12" s="49"/>
      <c r="L12" s="11">
        <f t="shared" si="7"/>
        <v>0</v>
      </c>
      <c r="M12" s="11">
        <f t="shared" si="8"/>
        <v>0</v>
      </c>
      <c r="N12" s="49"/>
      <c r="O12" s="11">
        <f t="shared" si="9"/>
        <v>0</v>
      </c>
      <c r="P12" s="52"/>
      <c r="Q12" s="11"/>
      <c r="R12" s="11"/>
      <c r="S12" s="11"/>
      <c r="T12" s="49"/>
      <c r="U12" s="11">
        <f>E12*T12</f>
        <v>0</v>
      </c>
      <c r="V12" s="49"/>
      <c r="W12" s="11">
        <f>E12*V12</f>
        <v>0</v>
      </c>
      <c r="X12" s="11"/>
      <c r="Y12" s="11">
        <f t="shared" si="10"/>
        <v>0</v>
      </c>
      <c r="Z12" s="11">
        <f t="shared" si="11"/>
        <v>0</v>
      </c>
      <c r="AA12" s="11">
        <f t="shared" si="12"/>
        <v>0</v>
      </c>
      <c r="AB12" s="11">
        <f t="shared" si="13"/>
        <v>0</v>
      </c>
      <c r="AC12" s="11">
        <f>IF(AB12&gt;B12*6650,6650*B12,AB12)</f>
        <v>0</v>
      </c>
      <c r="AD12" s="11">
        <f t="shared" si="14"/>
        <v>0</v>
      </c>
      <c r="AE12" s="11">
        <f t="shared" si="15"/>
        <v>0</v>
      </c>
      <c r="AF12" s="11">
        <f t="shared" si="16"/>
        <v>0</v>
      </c>
      <c r="AG12" s="4"/>
      <c r="AH12" s="4"/>
      <c r="AI12" s="4"/>
      <c r="AJ12" s="4"/>
      <c r="AK12" s="4"/>
      <c r="AL12" s="4"/>
    </row>
    <row r="13" spans="1:38" s="7" customFormat="1" ht="12.75" x14ac:dyDescent="0.2">
      <c r="A13" s="43" t="s">
        <v>19</v>
      </c>
      <c r="B13" s="2"/>
      <c r="C13" s="21" t="s">
        <v>20</v>
      </c>
      <c r="D13" s="11"/>
      <c r="E13" s="11">
        <f t="shared" si="4"/>
        <v>0</v>
      </c>
      <c r="F13" s="11"/>
      <c r="G13" s="49"/>
      <c r="H13" s="11">
        <f t="shared" si="5"/>
        <v>0</v>
      </c>
      <c r="I13" s="49"/>
      <c r="J13" s="11">
        <f t="shared" si="6"/>
        <v>0</v>
      </c>
      <c r="K13" s="49"/>
      <c r="L13" s="11">
        <f t="shared" si="7"/>
        <v>0</v>
      </c>
      <c r="M13" s="11">
        <f t="shared" si="8"/>
        <v>0</v>
      </c>
      <c r="N13" s="49"/>
      <c r="O13" s="11">
        <f t="shared" si="9"/>
        <v>0</v>
      </c>
      <c r="P13" s="52"/>
      <c r="Q13" s="11"/>
      <c r="R13" s="11"/>
      <c r="S13" s="11"/>
      <c r="T13" s="49"/>
      <c r="U13" s="11">
        <f>E13*T13</f>
        <v>0</v>
      </c>
      <c r="V13" s="49"/>
      <c r="W13" s="11">
        <f>E13*V13</f>
        <v>0</v>
      </c>
      <c r="X13" s="11"/>
      <c r="Y13" s="11">
        <f t="shared" si="10"/>
        <v>0</v>
      </c>
      <c r="Z13" s="11">
        <f t="shared" si="11"/>
        <v>0</v>
      </c>
      <c r="AA13" s="11">
        <f t="shared" si="12"/>
        <v>0</v>
      </c>
      <c r="AB13" s="11">
        <f t="shared" si="13"/>
        <v>0</v>
      </c>
      <c r="AC13" s="11">
        <f>IF(AB13&gt;B13*6650,6650*B13,AB13)</f>
        <v>0</v>
      </c>
      <c r="AD13" s="11">
        <f t="shared" si="14"/>
        <v>0</v>
      </c>
      <c r="AE13" s="11">
        <f t="shared" si="15"/>
        <v>0</v>
      </c>
      <c r="AF13" s="11">
        <f t="shared" si="16"/>
        <v>0</v>
      </c>
      <c r="AG13" s="4"/>
      <c r="AH13" s="4"/>
      <c r="AI13" s="4"/>
      <c r="AJ13" s="4"/>
      <c r="AK13" s="4"/>
      <c r="AL13" s="4"/>
    </row>
    <row r="14" spans="1:38" s="7" customFormat="1" ht="12.75" x14ac:dyDescent="0.2">
      <c r="A14" s="43" t="s">
        <v>19</v>
      </c>
      <c r="B14" s="2"/>
      <c r="C14" s="21" t="s">
        <v>20</v>
      </c>
      <c r="D14" s="11"/>
      <c r="E14" s="11">
        <f t="shared" si="4"/>
        <v>0</v>
      </c>
      <c r="F14" s="11"/>
      <c r="G14" s="49"/>
      <c r="H14" s="11">
        <f t="shared" si="5"/>
        <v>0</v>
      </c>
      <c r="I14" s="49"/>
      <c r="J14" s="11">
        <f t="shared" si="6"/>
        <v>0</v>
      </c>
      <c r="K14" s="49"/>
      <c r="L14" s="11">
        <f t="shared" si="7"/>
        <v>0</v>
      </c>
      <c r="M14" s="11">
        <f t="shared" si="8"/>
        <v>0</v>
      </c>
      <c r="N14" s="49"/>
      <c r="O14" s="11">
        <f t="shared" si="9"/>
        <v>0</v>
      </c>
      <c r="P14" s="52"/>
      <c r="Q14" s="11"/>
      <c r="R14" s="11"/>
      <c r="S14" s="11"/>
      <c r="T14" s="49"/>
      <c r="U14" s="11">
        <f>E14*T14</f>
        <v>0</v>
      </c>
      <c r="V14" s="49"/>
      <c r="W14" s="11">
        <f>E14*V14</f>
        <v>0</v>
      </c>
      <c r="X14" s="11"/>
      <c r="Y14" s="11">
        <f t="shared" si="10"/>
        <v>0</v>
      </c>
      <c r="Z14" s="11">
        <f t="shared" si="11"/>
        <v>0</v>
      </c>
      <c r="AA14" s="11">
        <f t="shared" si="12"/>
        <v>0</v>
      </c>
      <c r="AB14" s="11">
        <f t="shared" si="13"/>
        <v>0</v>
      </c>
      <c r="AC14" s="11">
        <f>IF(AB14&gt;B14*6650,6650*B14,AB14)</f>
        <v>0</v>
      </c>
      <c r="AD14" s="11">
        <f t="shared" si="14"/>
        <v>0</v>
      </c>
      <c r="AE14" s="11">
        <f t="shared" si="15"/>
        <v>0</v>
      </c>
      <c r="AF14" s="11">
        <f t="shared" si="16"/>
        <v>0</v>
      </c>
      <c r="AG14" s="4"/>
      <c r="AH14" s="4"/>
      <c r="AI14" s="4"/>
      <c r="AJ14" s="4"/>
      <c r="AK14" s="4"/>
      <c r="AL14" s="4"/>
    </row>
    <row r="15" spans="1:38" s="7" customFormat="1" ht="12.75" x14ac:dyDescent="0.2">
      <c r="A15" s="43" t="s">
        <v>19</v>
      </c>
      <c r="B15" s="2"/>
      <c r="C15" s="21" t="s">
        <v>20</v>
      </c>
      <c r="D15" s="11"/>
      <c r="E15" s="11">
        <f t="shared" si="4"/>
        <v>0</v>
      </c>
      <c r="F15" s="11"/>
      <c r="G15" s="49"/>
      <c r="H15" s="11">
        <f t="shared" si="5"/>
        <v>0</v>
      </c>
      <c r="I15" s="49"/>
      <c r="J15" s="11">
        <f t="shared" si="6"/>
        <v>0</v>
      </c>
      <c r="K15" s="49"/>
      <c r="L15" s="11">
        <f t="shared" si="7"/>
        <v>0</v>
      </c>
      <c r="M15" s="11">
        <f t="shared" si="8"/>
        <v>0</v>
      </c>
      <c r="N15" s="49"/>
      <c r="O15" s="11">
        <f t="shared" si="9"/>
        <v>0</v>
      </c>
      <c r="P15" s="52"/>
      <c r="Q15" s="11"/>
      <c r="R15" s="11"/>
      <c r="S15" s="11"/>
      <c r="T15" s="49"/>
      <c r="U15" s="11">
        <f>E15*T15</f>
        <v>0</v>
      </c>
      <c r="V15" s="49"/>
      <c r="W15" s="11">
        <f>E15*V15</f>
        <v>0</v>
      </c>
      <c r="X15" s="11"/>
      <c r="Y15" s="11">
        <f t="shared" si="10"/>
        <v>0</v>
      </c>
      <c r="Z15" s="11">
        <f t="shared" si="11"/>
        <v>0</v>
      </c>
      <c r="AA15" s="11">
        <f t="shared" si="12"/>
        <v>0</v>
      </c>
      <c r="AB15" s="11">
        <f t="shared" si="13"/>
        <v>0</v>
      </c>
      <c r="AC15" s="11">
        <f>IF(AB15&gt;B15*6650,6650*B15,AB15)</f>
        <v>0</v>
      </c>
      <c r="AD15" s="11">
        <f t="shared" si="14"/>
        <v>0</v>
      </c>
      <c r="AE15" s="11">
        <f t="shared" si="15"/>
        <v>0</v>
      </c>
      <c r="AF15" s="11">
        <f t="shared" si="16"/>
        <v>0</v>
      </c>
      <c r="AG15" s="4"/>
      <c r="AH15" s="4"/>
      <c r="AI15" s="4"/>
      <c r="AJ15" s="4"/>
      <c r="AK15" s="4"/>
      <c r="AL15" s="4"/>
    </row>
    <row r="16" spans="1:38" s="7" customFormat="1" ht="12.75" x14ac:dyDescent="0.2">
      <c r="A16" s="43" t="s">
        <v>19</v>
      </c>
      <c r="B16" s="2"/>
      <c r="C16" s="21" t="s">
        <v>20</v>
      </c>
      <c r="D16" s="11"/>
      <c r="E16" s="11">
        <f t="shared" si="4"/>
        <v>0</v>
      </c>
      <c r="F16" s="11"/>
      <c r="G16" s="49"/>
      <c r="H16" s="11">
        <f t="shared" si="5"/>
        <v>0</v>
      </c>
      <c r="I16" s="49"/>
      <c r="J16" s="11">
        <f t="shared" si="6"/>
        <v>0</v>
      </c>
      <c r="K16" s="49"/>
      <c r="L16" s="11">
        <f t="shared" si="7"/>
        <v>0</v>
      </c>
      <c r="M16" s="11">
        <f t="shared" si="8"/>
        <v>0</v>
      </c>
      <c r="N16" s="49"/>
      <c r="O16" s="11">
        <f t="shared" si="9"/>
        <v>0</v>
      </c>
      <c r="P16" s="52"/>
      <c r="Q16" s="11"/>
      <c r="R16" s="11"/>
      <c r="S16" s="11"/>
      <c r="T16" s="49"/>
      <c r="U16" s="11">
        <f>E16*T16</f>
        <v>0</v>
      </c>
      <c r="V16" s="49"/>
      <c r="W16" s="11">
        <f>E16*V16</f>
        <v>0</v>
      </c>
      <c r="X16" s="11"/>
      <c r="Y16" s="11">
        <f t="shared" si="10"/>
        <v>0</v>
      </c>
      <c r="Z16" s="11">
        <f t="shared" si="11"/>
        <v>0</v>
      </c>
      <c r="AA16" s="11">
        <f t="shared" si="12"/>
        <v>0</v>
      </c>
      <c r="AB16" s="11">
        <f t="shared" si="13"/>
        <v>0</v>
      </c>
      <c r="AC16" s="11">
        <f>IF(AB16&gt;B16*6650,6650*B16,AB16)</f>
        <v>0</v>
      </c>
      <c r="AD16" s="11">
        <f t="shared" si="14"/>
        <v>0</v>
      </c>
      <c r="AE16" s="11">
        <f t="shared" si="15"/>
        <v>0</v>
      </c>
      <c r="AF16" s="11">
        <f t="shared" si="16"/>
        <v>0</v>
      </c>
      <c r="AG16" s="4"/>
      <c r="AH16" s="4"/>
      <c r="AI16" s="4"/>
      <c r="AJ16" s="4"/>
      <c r="AK16" s="4"/>
      <c r="AL16" s="4"/>
    </row>
    <row r="17" spans="1:38" s="7" customFormat="1" ht="12.75" x14ac:dyDescent="0.2">
      <c r="A17" s="43" t="s">
        <v>19</v>
      </c>
      <c r="B17" s="2"/>
      <c r="C17" s="21" t="s">
        <v>20</v>
      </c>
      <c r="D17" s="11"/>
      <c r="E17" s="11">
        <f t="shared" si="4"/>
        <v>0</v>
      </c>
      <c r="F17" s="11"/>
      <c r="G17" s="49"/>
      <c r="H17" s="11">
        <f t="shared" si="5"/>
        <v>0</v>
      </c>
      <c r="I17" s="49"/>
      <c r="J17" s="11">
        <f t="shared" si="6"/>
        <v>0</v>
      </c>
      <c r="K17" s="49"/>
      <c r="L17" s="11">
        <f t="shared" si="7"/>
        <v>0</v>
      </c>
      <c r="M17" s="11">
        <f t="shared" si="8"/>
        <v>0</v>
      </c>
      <c r="N17" s="49"/>
      <c r="O17" s="11">
        <f t="shared" si="9"/>
        <v>0</v>
      </c>
      <c r="P17" s="52"/>
      <c r="Q17" s="11"/>
      <c r="R17" s="11"/>
      <c r="S17" s="11"/>
      <c r="T17" s="49"/>
      <c r="U17" s="11">
        <f>E17*T17</f>
        <v>0</v>
      </c>
      <c r="V17" s="49"/>
      <c r="W17" s="11">
        <f>E17*V17</f>
        <v>0</v>
      </c>
      <c r="X17" s="11"/>
      <c r="Y17" s="11">
        <f t="shared" si="10"/>
        <v>0</v>
      </c>
      <c r="Z17" s="11">
        <f t="shared" si="11"/>
        <v>0</v>
      </c>
      <c r="AA17" s="11">
        <f t="shared" si="12"/>
        <v>0</v>
      </c>
      <c r="AB17" s="11">
        <f t="shared" si="13"/>
        <v>0</v>
      </c>
      <c r="AC17" s="11">
        <f>IF(AB17&gt;B17*6650,6650*B17,AB17)</f>
        <v>0</v>
      </c>
      <c r="AD17" s="11">
        <f t="shared" si="14"/>
        <v>0</v>
      </c>
      <c r="AE17" s="11">
        <f t="shared" si="15"/>
        <v>0</v>
      </c>
      <c r="AF17" s="11">
        <f t="shared" si="16"/>
        <v>0</v>
      </c>
      <c r="AG17" s="4"/>
      <c r="AH17" s="4"/>
      <c r="AI17" s="4"/>
      <c r="AJ17" s="4"/>
      <c r="AK17" s="4"/>
      <c r="AL17" s="4"/>
    </row>
    <row r="18" spans="1:38" s="7" customFormat="1" ht="12.75" x14ac:dyDescent="0.2">
      <c r="A18" s="43" t="s">
        <v>19</v>
      </c>
      <c r="B18" s="2"/>
      <c r="C18" s="21" t="s">
        <v>20</v>
      </c>
      <c r="D18" s="11"/>
      <c r="E18" s="11">
        <f t="shared" si="4"/>
        <v>0</v>
      </c>
      <c r="F18" s="11"/>
      <c r="G18" s="49"/>
      <c r="H18" s="11">
        <f t="shared" si="5"/>
        <v>0</v>
      </c>
      <c r="I18" s="49"/>
      <c r="J18" s="11">
        <f t="shared" si="6"/>
        <v>0</v>
      </c>
      <c r="K18" s="49"/>
      <c r="L18" s="11">
        <f t="shared" si="7"/>
        <v>0</v>
      </c>
      <c r="M18" s="11">
        <f t="shared" si="8"/>
        <v>0</v>
      </c>
      <c r="N18" s="49"/>
      <c r="O18" s="11">
        <f t="shared" si="9"/>
        <v>0</v>
      </c>
      <c r="P18" s="52"/>
      <c r="Q18" s="11"/>
      <c r="R18" s="11"/>
      <c r="S18" s="11"/>
      <c r="T18" s="49"/>
      <c r="U18" s="11">
        <f>E18*T18</f>
        <v>0</v>
      </c>
      <c r="V18" s="49"/>
      <c r="W18" s="11">
        <f>E18*V18</f>
        <v>0</v>
      </c>
      <c r="X18" s="11"/>
      <c r="Y18" s="11">
        <f t="shared" si="10"/>
        <v>0</v>
      </c>
      <c r="Z18" s="11">
        <f t="shared" si="11"/>
        <v>0</v>
      </c>
      <c r="AA18" s="11">
        <f t="shared" si="12"/>
        <v>0</v>
      </c>
      <c r="AB18" s="11">
        <f t="shared" si="13"/>
        <v>0</v>
      </c>
      <c r="AC18" s="11">
        <f>IF(AB18&gt;B18*6650,6650*B18,AB18)</f>
        <v>0</v>
      </c>
      <c r="AD18" s="11">
        <f t="shared" si="14"/>
        <v>0</v>
      </c>
      <c r="AE18" s="11">
        <f t="shared" si="15"/>
        <v>0</v>
      </c>
      <c r="AF18" s="11">
        <f t="shared" si="16"/>
        <v>0</v>
      </c>
      <c r="AG18" s="4"/>
      <c r="AH18" s="4"/>
      <c r="AI18" s="4"/>
      <c r="AJ18" s="4"/>
      <c r="AK18" s="4"/>
      <c r="AL18" s="4"/>
    </row>
    <row r="19" spans="1:38" s="7" customFormat="1" ht="12.75" x14ac:dyDescent="0.2">
      <c r="A19" s="43" t="s">
        <v>19</v>
      </c>
      <c r="B19" s="2"/>
      <c r="C19" s="21" t="s">
        <v>20</v>
      </c>
      <c r="D19" s="11"/>
      <c r="E19" s="11">
        <f t="shared" si="4"/>
        <v>0</v>
      </c>
      <c r="F19" s="11"/>
      <c r="G19" s="49"/>
      <c r="H19" s="11">
        <f t="shared" si="5"/>
        <v>0</v>
      </c>
      <c r="I19" s="49"/>
      <c r="J19" s="11">
        <f t="shared" si="6"/>
        <v>0</v>
      </c>
      <c r="K19" s="49"/>
      <c r="L19" s="11">
        <f t="shared" si="7"/>
        <v>0</v>
      </c>
      <c r="M19" s="11">
        <f t="shared" si="8"/>
        <v>0</v>
      </c>
      <c r="N19" s="49"/>
      <c r="O19" s="11">
        <f t="shared" si="9"/>
        <v>0</v>
      </c>
      <c r="P19" s="52"/>
      <c r="Q19" s="11"/>
      <c r="R19" s="11"/>
      <c r="S19" s="11"/>
      <c r="T19" s="49"/>
      <c r="U19" s="11">
        <f>E19*T19</f>
        <v>0</v>
      </c>
      <c r="V19" s="49"/>
      <c r="W19" s="11">
        <f>E19*V19</f>
        <v>0</v>
      </c>
      <c r="X19" s="11"/>
      <c r="Y19" s="11">
        <f t="shared" si="10"/>
        <v>0</v>
      </c>
      <c r="Z19" s="11">
        <f t="shared" si="11"/>
        <v>0</v>
      </c>
      <c r="AA19" s="11">
        <f t="shared" si="12"/>
        <v>0</v>
      </c>
      <c r="AB19" s="11">
        <f t="shared" si="13"/>
        <v>0</v>
      </c>
      <c r="AC19" s="11">
        <f>IF(AB19&gt;B19*6650,6650*B19,AB19)</f>
        <v>0</v>
      </c>
      <c r="AD19" s="11">
        <f t="shared" si="14"/>
        <v>0</v>
      </c>
      <c r="AE19" s="11">
        <f t="shared" si="15"/>
        <v>0</v>
      </c>
      <c r="AF19" s="11">
        <f t="shared" si="16"/>
        <v>0</v>
      </c>
      <c r="AG19" s="4"/>
      <c r="AH19" s="4"/>
      <c r="AI19" s="4"/>
      <c r="AJ19" s="4"/>
      <c r="AK19" s="4"/>
      <c r="AL19" s="4"/>
    </row>
    <row r="20" spans="1:38" s="7" customFormat="1" ht="12.75" x14ac:dyDescent="0.2">
      <c r="A20" s="43" t="s">
        <v>19</v>
      </c>
      <c r="B20" s="2"/>
      <c r="C20" s="21" t="s">
        <v>20</v>
      </c>
      <c r="D20" s="11"/>
      <c r="E20" s="11">
        <f t="shared" si="4"/>
        <v>0</v>
      </c>
      <c r="F20" s="11"/>
      <c r="G20" s="49"/>
      <c r="H20" s="11">
        <f t="shared" si="5"/>
        <v>0</v>
      </c>
      <c r="I20" s="49"/>
      <c r="J20" s="11">
        <f t="shared" si="6"/>
        <v>0</v>
      </c>
      <c r="K20" s="49"/>
      <c r="L20" s="11">
        <f t="shared" si="7"/>
        <v>0</v>
      </c>
      <c r="M20" s="11">
        <f t="shared" si="8"/>
        <v>0</v>
      </c>
      <c r="N20" s="49"/>
      <c r="O20" s="11">
        <f t="shared" si="9"/>
        <v>0</v>
      </c>
      <c r="P20" s="52"/>
      <c r="Q20" s="11"/>
      <c r="R20" s="11"/>
      <c r="S20" s="11"/>
      <c r="T20" s="49"/>
      <c r="U20" s="11">
        <f>E20*T20</f>
        <v>0</v>
      </c>
      <c r="V20" s="49"/>
      <c r="W20" s="11">
        <f>E20*V20</f>
        <v>0</v>
      </c>
      <c r="X20" s="11"/>
      <c r="Y20" s="11">
        <f t="shared" si="10"/>
        <v>0</v>
      </c>
      <c r="Z20" s="11">
        <f t="shared" si="11"/>
        <v>0</v>
      </c>
      <c r="AA20" s="11">
        <f t="shared" si="12"/>
        <v>0</v>
      </c>
      <c r="AB20" s="11">
        <f t="shared" si="13"/>
        <v>0</v>
      </c>
      <c r="AC20" s="11">
        <f>IF(AB20&gt;B20*6650,6650*B20,AB20)</f>
        <v>0</v>
      </c>
      <c r="AD20" s="11">
        <f t="shared" si="14"/>
        <v>0</v>
      </c>
      <c r="AE20" s="11">
        <f t="shared" si="15"/>
        <v>0</v>
      </c>
      <c r="AF20" s="11">
        <f t="shared" si="16"/>
        <v>0</v>
      </c>
      <c r="AG20" s="4"/>
      <c r="AH20" s="4"/>
      <c r="AI20" s="4"/>
      <c r="AJ20" s="4"/>
      <c r="AK20" s="4"/>
      <c r="AL20" s="4"/>
    </row>
    <row r="21" spans="1:38" s="7" customFormat="1" ht="38.25" x14ac:dyDescent="0.2">
      <c r="A21" s="39" t="s">
        <v>31</v>
      </c>
      <c r="B21" s="40">
        <f>SUM(B22:B33)</f>
        <v>1</v>
      </c>
      <c r="C21" s="38"/>
      <c r="D21" s="40">
        <f>SUM(D22:D33)</f>
        <v>1250</v>
      </c>
      <c r="E21" s="40">
        <f>SUM(E22:E33)</f>
        <v>1250</v>
      </c>
      <c r="F21" s="40">
        <f>SUM(F22:F33)</f>
        <v>225</v>
      </c>
      <c r="G21" s="41"/>
      <c r="H21" s="40">
        <f>SUM(H22:H33)</f>
        <v>221.25</v>
      </c>
      <c r="I21" s="41"/>
      <c r="J21" s="40">
        <f>SUM(J22:J33)</f>
        <v>187.5</v>
      </c>
      <c r="K21" s="41"/>
      <c r="L21" s="40">
        <f>SUM(L22:L33)</f>
        <v>250</v>
      </c>
      <c r="M21" s="40">
        <f>SUM(M22:M33)</f>
        <v>1000</v>
      </c>
      <c r="N21" s="40"/>
      <c r="O21" s="40">
        <f>SUM(O22:O33)</f>
        <v>62.5</v>
      </c>
      <c r="P21" s="53"/>
      <c r="Q21" s="40"/>
      <c r="R21" s="40">
        <f>SUM(R22:R33)</f>
        <v>0</v>
      </c>
      <c r="S21" s="40"/>
      <c r="T21" s="40"/>
      <c r="U21" s="40">
        <f>SUM(U22:U33)</f>
        <v>125</v>
      </c>
      <c r="V21" s="40"/>
      <c r="W21" s="40">
        <f t="shared" ref="V21:W21" si="17">SUM(W22:W33)</f>
        <v>375</v>
      </c>
      <c r="X21" s="40"/>
      <c r="Y21" s="40">
        <f>SUM(Y22:Y33)</f>
        <v>694.25</v>
      </c>
      <c r="Z21" s="40">
        <f t="shared" ref="Z21:AF21" si="18">SUM(Z22:Z33)</f>
        <v>285.38249999999999</v>
      </c>
      <c r="AA21" s="40">
        <f t="shared" si="18"/>
        <v>4675.8824999999997</v>
      </c>
      <c r="AB21" s="40">
        <f t="shared" si="18"/>
        <v>3696.2499999999995</v>
      </c>
      <c r="AC21" s="40">
        <f t="shared" si="18"/>
        <v>3696.2499999999995</v>
      </c>
      <c r="AD21" s="40">
        <f t="shared" si="18"/>
        <v>59.806839999999994</v>
      </c>
      <c r="AE21" s="40">
        <f t="shared" si="18"/>
        <v>12.9054357</v>
      </c>
      <c r="AF21" s="40">
        <f>SUM(AF22:AF33)</f>
        <v>72.712275699999992</v>
      </c>
      <c r="AG21" s="4"/>
      <c r="AH21" s="4"/>
      <c r="AI21" s="4"/>
      <c r="AJ21" s="4"/>
      <c r="AK21" s="4"/>
      <c r="AL21" s="4"/>
    </row>
    <row r="22" spans="1:38" s="7" customFormat="1" ht="12.75" x14ac:dyDescent="0.2">
      <c r="A22" s="43" t="s">
        <v>27</v>
      </c>
      <c r="B22" s="2">
        <v>1</v>
      </c>
      <c r="C22" s="2">
        <v>9</v>
      </c>
      <c r="D22" s="11">
        <v>1250</v>
      </c>
      <c r="E22" s="11">
        <f t="shared" si="4"/>
        <v>1250</v>
      </c>
      <c r="F22" s="11">
        <f>225*B22</f>
        <v>225</v>
      </c>
      <c r="G22" s="49">
        <v>0.15</v>
      </c>
      <c r="H22" s="11">
        <f t="shared" si="5"/>
        <v>221.25</v>
      </c>
      <c r="I22" s="49">
        <v>0.15</v>
      </c>
      <c r="J22" s="11">
        <f t="shared" ref="J22:J23" si="19">E22*I22</f>
        <v>187.5</v>
      </c>
      <c r="K22" s="49">
        <v>0.2</v>
      </c>
      <c r="L22" s="11">
        <f t="shared" ref="L22:L23" si="20">E22*K22</f>
        <v>250</v>
      </c>
      <c r="M22" s="11">
        <f>E22*0.8</f>
        <v>1000</v>
      </c>
      <c r="N22" s="49">
        <v>0.05</v>
      </c>
      <c r="O22" s="11">
        <f t="shared" ref="O22:O23" si="21">E22*N22</f>
        <v>62.5</v>
      </c>
      <c r="P22" s="52"/>
      <c r="Q22" s="11"/>
      <c r="R22" s="11"/>
      <c r="S22" s="11"/>
      <c r="T22" s="49">
        <v>0.1</v>
      </c>
      <c r="U22" s="11">
        <f>E22*T22</f>
        <v>125</v>
      </c>
      <c r="V22" s="49">
        <v>0.3</v>
      </c>
      <c r="W22" s="11">
        <f>E22*V22</f>
        <v>375</v>
      </c>
      <c r="X22" s="11">
        <v>0.2</v>
      </c>
      <c r="Y22" s="11">
        <f t="shared" si="10"/>
        <v>694.25</v>
      </c>
      <c r="Z22" s="11">
        <f t="shared" ref="Z22:Z33" si="22">(E22+F22+H22+J22+L22+M22+O22+Q22+R22+U22+W22+Y22)*6.5%</f>
        <v>285.38249999999999</v>
      </c>
      <c r="AA22" s="11">
        <f t="shared" ref="AA22:AA33" si="23">SUM(E22,F22,H22,J22,L22,M22,O22,Q22,R22,U22,W22,Y22,Z22)</f>
        <v>4675.8824999999997</v>
      </c>
      <c r="AB22" s="11">
        <f t="shared" ref="AB22:AB33" si="24">AA22-Y22-Z22</f>
        <v>3696.2499999999995</v>
      </c>
      <c r="AC22" s="11">
        <f t="shared" ref="AC22:AC33" si="25">IF(AB22&gt;B22*6650,6650*B22,AB22)</f>
        <v>3696.2499999999995</v>
      </c>
      <c r="AD22" s="11">
        <f t="shared" ref="AD22:AD33" si="26">(AA22*12+AB22)/1000</f>
        <v>59.806839999999994</v>
      </c>
      <c r="AE22" s="11">
        <f t="shared" ref="AE22:AE33" si="27">(AD22-AC22/1000)*23%</f>
        <v>12.9054357</v>
      </c>
      <c r="AF22" s="11">
        <f t="shared" ref="AF22:AF33" si="28">AD22+AE22</f>
        <v>72.712275699999992</v>
      </c>
      <c r="AG22" s="4"/>
      <c r="AH22" s="4"/>
      <c r="AI22" s="4"/>
      <c r="AJ22" s="4"/>
      <c r="AK22" s="4"/>
      <c r="AL22" s="4"/>
    </row>
    <row r="23" spans="1:38" s="7" customFormat="1" ht="12.75" x14ac:dyDescent="0.2">
      <c r="A23" s="43" t="s">
        <v>19</v>
      </c>
      <c r="B23" s="2"/>
      <c r="C23" s="2"/>
      <c r="D23" s="11"/>
      <c r="E23" s="11">
        <f t="shared" si="4"/>
        <v>0</v>
      </c>
      <c r="F23" s="11"/>
      <c r="G23" s="49"/>
      <c r="H23" s="11">
        <f t="shared" si="5"/>
        <v>0</v>
      </c>
      <c r="I23" s="49"/>
      <c r="J23" s="11">
        <f t="shared" si="19"/>
        <v>0</v>
      </c>
      <c r="K23" s="49"/>
      <c r="L23" s="11">
        <f t="shared" si="20"/>
        <v>0</v>
      </c>
      <c r="M23" s="11">
        <f t="shared" ref="M23" si="29">E23*0.8</f>
        <v>0</v>
      </c>
      <c r="N23" s="49"/>
      <c r="O23" s="11">
        <f t="shared" si="21"/>
        <v>0</v>
      </c>
      <c r="P23" s="52"/>
      <c r="Q23" s="11"/>
      <c r="R23" s="11"/>
      <c r="S23" s="11"/>
      <c r="T23" s="49"/>
      <c r="U23" s="11">
        <f>E23*T23</f>
        <v>0</v>
      </c>
      <c r="V23" s="49"/>
      <c r="W23" s="11">
        <f>E23*V23</f>
        <v>0</v>
      </c>
      <c r="X23" s="11"/>
      <c r="Y23" s="11">
        <f t="shared" si="10"/>
        <v>0</v>
      </c>
      <c r="Z23" s="11">
        <f t="shared" si="22"/>
        <v>0</v>
      </c>
      <c r="AA23" s="11">
        <f t="shared" si="23"/>
        <v>0</v>
      </c>
      <c r="AB23" s="11">
        <f t="shared" si="24"/>
        <v>0</v>
      </c>
      <c r="AC23" s="11">
        <f t="shared" si="25"/>
        <v>0</v>
      </c>
      <c r="AD23" s="11">
        <f t="shared" si="26"/>
        <v>0</v>
      </c>
      <c r="AE23" s="11">
        <f t="shared" si="27"/>
        <v>0</v>
      </c>
      <c r="AF23" s="11">
        <f t="shared" si="28"/>
        <v>0</v>
      </c>
      <c r="AG23" s="4"/>
      <c r="AH23" s="4"/>
      <c r="AI23" s="4"/>
      <c r="AJ23" s="4"/>
      <c r="AK23" s="4"/>
      <c r="AL23" s="4"/>
    </row>
    <row r="24" spans="1:38" s="7" customFormat="1" ht="12.75" x14ac:dyDescent="0.2">
      <c r="A24" s="43" t="s">
        <v>19</v>
      </c>
      <c r="B24" s="2"/>
      <c r="C24" s="2"/>
      <c r="D24" s="11"/>
      <c r="E24" s="11">
        <f t="shared" si="4"/>
        <v>0</v>
      </c>
      <c r="F24" s="11"/>
      <c r="G24" s="49"/>
      <c r="H24" s="11">
        <f t="shared" si="5"/>
        <v>0</v>
      </c>
      <c r="I24" s="49"/>
      <c r="J24" s="11">
        <f t="shared" ref="J24:J33" si="30">E24*I24</f>
        <v>0</v>
      </c>
      <c r="K24" s="49"/>
      <c r="L24" s="11">
        <f t="shared" ref="L24:L33" si="31">E24*K24</f>
        <v>0</v>
      </c>
      <c r="M24" s="11">
        <f t="shared" ref="M24:M33" si="32">E24*0.8</f>
        <v>0</v>
      </c>
      <c r="N24" s="49"/>
      <c r="O24" s="11">
        <f t="shared" ref="O24:O33" si="33">E24*N24</f>
        <v>0</v>
      </c>
      <c r="P24" s="52"/>
      <c r="Q24" s="11"/>
      <c r="R24" s="11"/>
      <c r="S24" s="11"/>
      <c r="T24" s="49"/>
      <c r="U24" s="11">
        <f>E24*T24</f>
        <v>0</v>
      </c>
      <c r="V24" s="49"/>
      <c r="W24" s="11">
        <f>E24*V24</f>
        <v>0</v>
      </c>
      <c r="X24" s="11"/>
      <c r="Y24" s="11">
        <f t="shared" si="10"/>
        <v>0</v>
      </c>
      <c r="Z24" s="11">
        <f t="shared" si="22"/>
        <v>0</v>
      </c>
      <c r="AA24" s="11">
        <f t="shared" si="23"/>
        <v>0</v>
      </c>
      <c r="AB24" s="11">
        <f t="shared" si="24"/>
        <v>0</v>
      </c>
      <c r="AC24" s="11">
        <f t="shared" si="25"/>
        <v>0</v>
      </c>
      <c r="AD24" s="11">
        <f t="shared" si="26"/>
        <v>0</v>
      </c>
      <c r="AE24" s="11">
        <f t="shared" si="27"/>
        <v>0</v>
      </c>
      <c r="AF24" s="11">
        <f t="shared" si="28"/>
        <v>0</v>
      </c>
      <c r="AG24" s="4"/>
      <c r="AH24" s="4"/>
      <c r="AI24" s="4"/>
      <c r="AJ24" s="4"/>
      <c r="AK24" s="4"/>
      <c r="AL24" s="4"/>
    </row>
    <row r="25" spans="1:38" s="7" customFormat="1" ht="12.75" x14ac:dyDescent="0.2">
      <c r="A25" s="43" t="s">
        <v>19</v>
      </c>
      <c r="B25" s="2"/>
      <c r="C25" s="2"/>
      <c r="D25" s="11"/>
      <c r="E25" s="11">
        <f t="shared" si="4"/>
        <v>0</v>
      </c>
      <c r="F25" s="11"/>
      <c r="G25" s="49"/>
      <c r="H25" s="11">
        <f t="shared" si="5"/>
        <v>0</v>
      </c>
      <c r="I25" s="49"/>
      <c r="J25" s="11">
        <f t="shared" si="30"/>
        <v>0</v>
      </c>
      <c r="K25" s="49"/>
      <c r="L25" s="11">
        <f t="shared" si="31"/>
        <v>0</v>
      </c>
      <c r="M25" s="11">
        <f t="shared" si="32"/>
        <v>0</v>
      </c>
      <c r="N25" s="49"/>
      <c r="O25" s="11">
        <f t="shared" si="33"/>
        <v>0</v>
      </c>
      <c r="P25" s="52"/>
      <c r="Q25" s="11"/>
      <c r="R25" s="11"/>
      <c r="S25" s="11"/>
      <c r="T25" s="49"/>
      <c r="U25" s="11">
        <f>E25*T25</f>
        <v>0</v>
      </c>
      <c r="V25" s="49"/>
      <c r="W25" s="11">
        <f>E25*V25</f>
        <v>0</v>
      </c>
      <c r="X25" s="11"/>
      <c r="Y25" s="11">
        <f t="shared" si="10"/>
        <v>0</v>
      </c>
      <c r="Z25" s="11">
        <f t="shared" si="22"/>
        <v>0</v>
      </c>
      <c r="AA25" s="11">
        <f t="shared" si="23"/>
        <v>0</v>
      </c>
      <c r="AB25" s="11">
        <f t="shared" si="24"/>
        <v>0</v>
      </c>
      <c r="AC25" s="11">
        <f t="shared" si="25"/>
        <v>0</v>
      </c>
      <c r="AD25" s="11">
        <f t="shared" si="26"/>
        <v>0</v>
      </c>
      <c r="AE25" s="11">
        <f t="shared" si="27"/>
        <v>0</v>
      </c>
      <c r="AF25" s="11">
        <f t="shared" si="28"/>
        <v>0</v>
      </c>
      <c r="AG25" s="4"/>
      <c r="AH25" s="4"/>
      <c r="AI25" s="4"/>
      <c r="AJ25" s="4"/>
      <c r="AK25" s="4"/>
      <c r="AL25" s="4"/>
    </row>
    <row r="26" spans="1:38" s="7" customFormat="1" ht="12.75" x14ac:dyDescent="0.2">
      <c r="A26" s="43" t="s">
        <v>19</v>
      </c>
      <c r="B26" s="2"/>
      <c r="C26" s="2"/>
      <c r="D26" s="11"/>
      <c r="E26" s="11">
        <f t="shared" si="4"/>
        <v>0</v>
      </c>
      <c r="F26" s="11"/>
      <c r="G26" s="49"/>
      <c r="H26" s="11">
        <f t="shared" si="5"/>
        <v>0</v>
      </c>
      <c r="I26" s="49"/>
      <c r="J26" s="11">
        <f t="shared" si="30"/>
        <v>0</v>
      </c>
      <c r="K26" s="49"/>
      <c r="L26" s="11">
        <f t="shared" si="31"/>
        <v>0</v>
      </c>
      <c r="M26" s="11">
        <f t="shared" si="32"/>
        <v>0</v>
      </c>
      <c r="N26" s="49"/>
      <c r="O26" s="11">
        <f t="shared" si="33"/>
        <v>0</v>
      </c>
      <c r="P26" s="52"/>
      <c r="Q26" s="11"/>
      <c r="R26" s="11"/>
      <c r="S26" s="11"/>
      <c r="T26" s="49"/>
      <c r="U26" s="11">
        <f>E26*T26</f>
        <v>0</v>
      </c>
      <c r="V26" s="49"/>
      <c r="W26" s="11">
        <f>E26*V26</f>
        <v>0</v>
      </c>
      <c r="X26" s="11"/>
      <c r="Y26" s="11">
        <f t="shared" si="10"/>
        <v>0</v>
      </c>
      <c r="Z26" s="11">
        <f t="shared" si="22"/>
        <v>0</v>
      </c>
      <c r="AA26" s="11">
        <f t="shared" si="23"/>
        <v>0</v>
      </c>
      <c r="AB26" s="11">
        <f t="shared" si="24"/>
        <v>0</v>
      </c>
      <c r="AC26" s="11">
        <f t="shared" si="25"/>
        <v>0</v>
      </c>
      <c r="AD26" s="11">
        <f t="shared" si="26"/>
        <v>0</v>
      </c>
      <c r="AE26" s="11">
        <f t="shared" si="27"/>
        <v>0</v>
      </c>
      <c r="AF26" s="11">
        <f t="shared" si="28"/>
        <v>0</v>
      </c>
      <c r="AG26" s="4"/>
      <c r="AH26" s="4"/>
      <c r="AI26" s="4"/>
      <c r="AJ26" s="4"/>
      <c r="AK26" s="4"/>
      <c r="AL26" s="4"/>
    </row>
    <row r="27" spans="1:38" s="7" customFormat="1" ht="12.75" x14ac:dyDescent="0.2">
      <c r="A27" s="43" t="s">
        <v>19</v>
      </c>
      <c r="B27" s="2"/>
      <c r="C27" s="2"/>
      <c r="D27" s="11"/>
      <c r="E27" s="11">
        <f t="shared" si="4"/>
        <v>0</v>
      </c>
      <c r="F27" s="11"/>
      <c r="G27" s="49"/>
      <c r="H27" s="11">
        <f t="shared" si="5"/>
        <v>0</v>
      </c>
      <c r="I27" s="49"/>
      <c r="J27" s="11">
        <f t="shared" si="30"/>
        <v>0</v>
      </c>
      <c r="K27" s="49"/>
      <c r="L27" s="11">
        <f t="shared" si="31"/>
        <v>0</v>
      </c>
      <c r="M27" s="11">
        <f t="shared" si="32"/>
        <v>0</v>
      </c>
      <c r="N27" s="49"/>
      <c r="O27" s="11">
        <f t="shared" si="33"/>
        <v>0</v>
      </c>
      <c r="P27" s="52"/>
      <c r="Q27" s="11"/>
      <c r="R27" s="11"/>
      <c r="S27" s="11"/>
      <c r="T27" s="49"/>
      <c r="U27" s="11">
        <f>E27*T27</f>
        <v>0</v>
      </c>
      <c r="V27" s="49"/>
      <c r="W27" s="11">
        <f>E27*V27</f>
        <v>0</v>
      </c>
      <c r="X27" s="11"/>
      <c r="Y27" s="11">
        <f t="shared" si="10"/>
        <v>0</v>
      </c>
      <c r="Z27" s="11">
        <f t="shared" si="22"/>
        <v>0</v>
      </c>
      <c r="AA27" s="11">
        <f t="shared" si="23"/>
        <v>0</v>
      </c>
      <c r="AB27" s="11">
        <f t="shared" si="24"/>
        <v>0</v>
      </c>
      <c r="AC27" s="11">
        <f t="shared" si="25"/>
        <v>0</v>
      </c>
      <c r="AD27" s="11">
        <f t="shared" si="26"/>
        <v>0</v>
      </c>
      <c r="AE27" s="11">
        <f t="shared" si="27"/>
        <v>0</v>
      </c>
      <c r="AF27" s="11">
        <f t="shared" si="28"/>
        <v>0</v>
      </c>
      <c r="AG27" s="4"/>
      <c r="AH27" s="4"/>
      <c r="AI27" s="4"/>
      <c r="AJ27" s="4"/>
      <c r="AK27" s="4"/>
      <c r="AL27" s="4"/>
    </row>
    <row r="28" spans="1:38" s="7" customFormat="1" ht="12.75" x14ac:dyDescent="0.2">
      <c r="A28" s="43" t="s">
        <v>19</v>
      </c>
      <c r="B28" s="2"/>
      <c r="C28" s="2"/>
      <c r="D28" s="11"/>
      <c r="E28" s="11">
        <f t="shared" si="4"/>
        <v>0</v>
      </c>
      <c r="F28" s="11"/>
      <c r="G28" s="49"/>
      <c r="H28" s="11">
        <f t="shared" si="5"/>
        <v>0</v>
      </c>
      <c r="I28" s="49"/>
      <c r="J28" s="11">
        <f t="shared" si="30"/>
        <v>0</v>
      </c>
      <c r="K28" s="49"/>
      <c r="L28" s="11">
        <f t="shared" si="31"/>
        <v>0</v>
      </c>
      <c r="M28" s="11">
        <f t="shared" si="32"/>
        <v>0</v>
      </c>
      <c r="N28" s="49"/>
      <c r="O28" s="11">
        <f t="shared" si="33"/>
        <v>0</v>
      </c>
      <c r="P28" s="52"/>
      <c r="Q28" s="11"/>
      <c r="R28" s="11"/>
      <c r="S28" s="11"/>
      <c r="T28" s="49"/>
      <c r="U28" s="11">
        <f>E28*T28</f>
        <v>0</v>
      </c>
      <c r="V28" s="49"/>
      <c r="W28" s="11">
        <f>E28*V28</f>
        <v>0</v>
      </c>
      <c r="X28" s="11"/>
      <c r="Y28" s="11">
        <f t="shared" si="10"/>
        <v>0</v>
      </c>
      <c r="Z28" s="11">
        <f t="shared" si="22"/>
        <v>0</v>
      </c>
      <c r="AA28" s="11">
        <f t="shared" si="23"/>
        <v>0</v>
      </c>
      <c r="AB28" s="11">
        <f t="shared" si="24"/>
        <v>0</v>
      </c>
      <c r="AC28" s="11">
        <f t="shared" si="25"/>
        <v>0</v>
      </c>
      <c r="AD28" s="11">
        <f t="shared" si="26"/>
        <v>0</v>
      </c>
      <c r="AE28" s="11">
        <f t="shared" si="27"/>
        <v>0</v>
      </c>
      <c r="AF28" s="11">
        <f t="shared" si="28"/>
        <v>0</v>
      </c>
      <c r="AG28" s="4"/>
      <c r="AH28" s="4"/>
      <c r="AI28" s="4"/>
      <c r="AJ28" s="4"/>
      <c r="AK28" s="4"/>
      <c r="AL28" s="4"/>
    </row>
    <row r="29" spans="1:38" s="7" customFormat="1" ht="12.75" x14ac:dyDescent="0.2">
      <c r="A29" s="43" t="s">
        <v>19</v>
      </c>
      <c r="B29" s="2"/>
      <c r="C29" s="2"/>
      <c r="D29" s="11"/>
      <c r="E29" s="11">
        <f t="shared" si="4"/>
        <v>0</v>
      </c>
      <c r="F29" s="11"/>
      <c r="G29" s="49"/>
      <c r="H29" s="11">
        <f t="shared" si="5"/>
        <v>0</v>
      </c>
      <c r="I29" s="49"/>
      <c r="J29" s="11">
        <f t="shared" si="30"/>
        <v>0</v>
      </c>
      <c r="K29" s="49"/>
      <c r="L29" s="11">
        <f t="shared" si="31"/>
        <v>0</v>
      </c>
      <c r="M29" s="11">
        <f t="shared" si="32"/>
        <v>0</v>
      </c>
      <c r="N29" s="49"/>
      <c r="O29" s="11">
        <f t="shared" si="33"/>
        <v>0</v>
      </c>
      <c r="P29" s="52"/>
      <c r="Q29" s="11"/>
      <c r="R29" s="11"/>
      <c r="S29" s="11"/>
      <c r="T29" s="49"/>
      <c r="U29" s="11">
        <f>E29*T29</f>
        <v>0</v>
      </c>
      <c r="V29" s="49"/>
      <c r="W29" s="11">
        <f>E29*V29</f>
        <v>0</v>
      </c>
      <c r="X29" s="11"/>
      <c r="Y29" s="11">
        <f t="shared" si="10"/>
        <v>0</v>
      </c>
      <c r="Z29" s="11">
        <f t="shared" si="22"/>
        <v>0</v>
      </c>
      <c r="AA29" s="11">
        <f t="shared" si="23"/>
        <v>0</v>
      </c>
      <c r="AB29" s="11">
        <f t="shared" si="24"/>
        <v>0</v>
      </c>
      <c r="AC29" s="11">
        <f t="shared" si="25"/>
        <v>0</v>
      </c>
      <c r="AD29" s="11">
        <f t="shared" si="26"/>
        <v>0</v>
      </c>
      <c r="AE29" s="11">
        <f t="shared" si="27"/>
        <v>0</v>
      </c>
      <c r="AF29" s="11">
        <f t="shared" si="28"/>
        <v>0</v>
      </c>
      <c r="AG29" s="4"/>
      <c r="AH29" s="4"/>
      <c r="AI29" s="4"/>
      <c r="AJ29" s="4"/>
      <c r="AK29" s="4"/>
      <c r="AL29" s="4"/>
    </row>
    <row r="30" spans="1:38" s="7" customFormat="1" ht="12.75" x14ac:dyDescent="0.2">
      <c r="A30" s="43" t="s">
        <v>19</v>
      </c>
      <c r="B30" s="2"/>
      <c r="C30" s="2"/>
      <c r="D30" s="11"/>
      <c r="E30" s="11">
        <f t="shared" si="4"/>
        <v>0</v>
      </c>
      <c r="F30" s="11"/>
      <c r="G30" s="49"/>
      <c r="H30" s="11">
        <f t="shared" si="5"/>
        <v>0</v>
      </c>
      <c r="I30" s="49"/>
      <c r="J30" s="11">
        <f t="shared" si="30"/>
        <v>0</v>
      </c>
      <c r="K30" s="49"/>
      <c r="L30" s="11">
        <f t="shared" si="31"/>
        <v>0</v>
      </c>
      <c r="M30" s="11">
        <f t="shared" si="32"/>
        <v>0</v>
      </c>
      <c r="N30" s="49"/>
      <c r="O30" s="11">
        <f t="shared" si="33"/>
        <v>0</v>
      </c>
      <c r="P30" s="52"/>
      <c r="Q30" s="11"/>
      <c r="R30" s="11"/>
      <c r="S30" s="11"/>
      <c r="T30" s="49"/>
      <c r="U30" s="11">
        <f>E30*T30</f>
        <v>0</v>
      </c>
      <c r="V30" s="49"/>
      <c r="W30" s="11">
        <f>E30*V30</f>
        <v>0</v>
      </c>
      <c r="X30" s="11"/>
      <c r="Y30" s="11">
        <f t="shared" si="10"/>
        <v>0</v>
      </c>
      <c r="Z30" s="11">
        <f t="shared" si="22"/>
        <v>0</v>
      </c>
      <c r="AA30" s="11">
        <f t="shared" si="23"/>
        <v>0</v>
      </c>
      <c r="AB30" s="11">
        <f t="shared" si="24"/>
        <v>0</v>
      </c>
      <c r="AC30" s="11">
        <f t="shared" si="25"/>
        <v>0</v>
      </c>
      <c r="AD30" s="11">
        <f t="shared" si="26"/>
        <v>0</v>
      </c>
      <c r="AE30" s="11">
        <f t="shared" si="27"/>
        <v>0</v>
      </c>
      <c r="AF30" s="11">
        <f t="shared" si="28"/>
        <v>0</v>
      </c>
      <c r="AG30" s="4"/>
      <c r="AH30" s="4"/>
      <c r="AI30" s="4"/>
      <c r="AJ30" s="4"/>
      <c r="AK30" s="4"/>
      <c r="AL30" s="4"/>
    </row>
    <row r="31" spans="1:38" s="7" customFormat="1" ht="12.75" x14ac:dyDescent="0.2">
      <c r="A31" s="43" t="s">
        <v>19</v>
      </c>
      <c r="B31" s="2"/>
      <c r="C31" s="2"/>
      <c r="D31" s="11"/>
      <c r="E31" s="11">
        <f t="shared" si="4"/>
        <v>0</v>
      </c>
      <c r="F31" s="11"/>
      <c r="G31" s="49"/>
      <c r="H31" s="11">
        <f t="shared" si="5"/>
        <v>0</v>
      </c>
      <c r="I31" s="49"/>
      <c r="J31" s="11">
        <f t="shared" si="30"/>
        <v>0</v>
      </c>
      <c r="K31" s="49"/>
      <c r="L31" s="11">
        <f t="shared" si="31"/>
        <v>0</v>
      </c>
      <c r="M31" s="11">
        <f t="shared" si="32"/>
        <v>0</v>
      </c>
      <c r="N31" s="49"/>
      <c r="O31" s="11">
        <f t="shared" si="33"/>
        <v>0</v>
      </c>
      <c r="P31" s="52"/>
      <c r="Q31" s="11"/>
      <c r="R31" s="11"/>
      <c r="S31" s="11"/>
      <c r="T31" s="49"/>
      <c r="U31" s="11">
        <f>E31*T31</f>
        <v>0</v>
      </c>
      <c r="V31" s="49"/>
      <c r="W31" s="11">
        <f>E31*V31</f>
        <v>0</v>
      </c>
      <c r="X31" s="11"/>
      <c r="Y31" s="11">
        <f t="shared" si="10"/>
        <v>0</v>
      </c>
      <c r="Z31" s="11">
        <f t="shared" si="22"/>
        <v>0</v>
      </c>
      <c r="AA31" s="11">
        <f t="shared" si="23"/>
        <v>0</v>
      </c>
      <c r="AB31" s="11">
        <f t="shared" si="24"/>
        <v>0</v>
      </c>
      <c r="AC31" s="11">
        <f t="shared" si="25"/>
        <v>0</v>
      </c>
      <c r="AD31" s="11">
        <f t="shared" si="26"/>
        <v>0</v>
      </c>
      <c r="AE31" s="11">
        <f t="shared" si="27"/>
        <v>0</v>
      </c>
      <c r="AF31" s="11">
        <f t="shared" si="28"/>
        <v>0</v>
      </c>
      <c r="AG31" s="4"/>
      <c r="AH31" s="4"/>
      <c r="AI31" s="4"/>
      <c r="AJ31" s="4"/>
      <c r="AK31" s="4"/>
      <c r="AL31" s="4"/>
    </row>
    <row r="32" spans="1:38" s="7" customFormat="1" ht="12.75" x14ac:dyDescent="0.2">
      <c r="A32" s="43" t="s">
        <v>19</v>
      </c>
      <c r="B32" s="2"/>
      <c r="C32" s="2"/>
      <c r="D32" s="11"/>
      <c r="E32" s="11">
        <f t="shared" si="4"/>
        <v>0</v>
      </c>
      <c r="F32" s="11"/>
      <c r="G32" s="49"/>
      <c r="H32" s="11">
        <f t="shared" si="5"/>
        <v>0</v>
      </c>
      <c r="I32" s="49"/>
      <c r="J32" s="11">
        <f t="shared" si="30"/>
        <v>0</v>
      </c>
      <c r="K32" s="49"/>
      <c r="L32" s="11">
        <f t="shared" si="31"/>
        <v>0</v>
      </c>
      <c r="M32" s="11">
        <f t="shared" si="32"/>
        <v>0</v>
      </c>
      <c r="N32" s="49"/>
      <c r="O32" s="11">
        <f t="shared" si="33"/>
        <v>0</v>
      </c>
      <c r="P32" s="52"/>
      <c r="Q32" s="11"/>
      <c r="R32" s="11"/>
      <c r="S32" s="11"/>
      <c r="T32" s="49"/>
      <c r="U32" s="11">
        <f>E32*T32</f>
        <v>0</v>
      </c>
      <c r="V32" s="49"/>
      <c r="W32" s="11">
        <f>E32*V32</f>
        <v>0</v>
      </c>
      <c r="X32" s="11"/>
      <c r="Y32" s="11">
        <f t="shared" si="10"/>
        <v>0</v>
      </c>
      <c r="Z32" s="11">
        <f t="shared" si="22"/>
        <v>0</v>
      </c>
      <c r="AA32" s="11">
        <f t="shared" si="23"/>
        <v>0</v>
      </c>
      <c r="AB32" s="11">
        <f t="shared" si="24"/>
        <v>0</v>
      </c>
      <c r="AC32" s="11">
        <f t="shared" si="25"/>
        <v>0</v>
      </c>
      <c r="AD32" s="11">
        <f t="shared" si="26"/>
        <v>0</v>
      </c>
      <c r="AE32" s="11">
        <f t="shared" si="27"/>
        <v>0</v>
      </c>
      <c r="AF32" s="11">
        <f t="shared" si="28"/>
        <v>0</v>
      </c>
      <c r="AG32" s="4"/>
      <c r="AH32" s="4"/>
      <c r="AI32" s="4"/>
      <c r="AJ32" s="4"/>
      <c r="AK32" s="4"/>
      <c r="AL32" s="4"/>
    </row>
    <row r="33" spans="1:40" s="7" customFormat="1" ht="12.75" x14ac:dyDescent="0.2">
      <c r="A33" s="43" t="s">
        <v>19</v>
      </c>
      <c r="B33" s="2"/>
      <c r="C33" s="2"/>
      <c r="D33" s="11"/>
      <c r="E33" s="11">
        <f t="shared" si="4"/>
        <v>0</v>
      </c>
      <c r="F33" s="11"/>
      <c r="G33" s="49"/>
      <c r="H33" s="11">
        <f t="shared" si="5"/>
        <v>0</v>
      </c>
      <c r="I33" s="49"/>
      <c r="J33" s="11">
        <f t="shared" si="30"/>
        <v>0</v>
      </c>
      <c r="K33" s="49"/>
      <c r="L33" s="11">
        <f t="shared" si="31"/>
        <v>0</v>
      </c>
      <c r="M33" s="11">
        <f t="shared" si="32"/>
        <v>0</v>
      </c>
      <c r="N33" s="49"/>
      <c r="O33" s="11">
        <f t="shared" si="33"/>
        <v>0</v>
      </c>
      <c r="P33" s="52"/>
      <c r="Q33" s="11"/>
      <c r="R33" s="11"/>
      <c r="S33" s="11"/>
      <c r="T33" s="49"/>
      <c r="U33" s="11">
        <f>E33*T33</f>
        <v>0</v>
      </c>
      <c r="V33" s="49"/>
      <c r="W33" s="11">
        <f>E33*V33</f>
        <v>0</v>
      </c>
      <c r="X33" s="11"/>
      <c r="Y33" s="11">
        <f t="shared" si="10"/>
        <v>0</v>
      </c>
      <c r="Z33" s="11">
        <f t="shared" si="22"/>
        <v>0</v>
      </c>
      <c r="AA33" s="11">
        <f t="shared" si="23"/>
        <v>0</v>
      </c>
      <c r="AB33" s="11">
        <f t="shared" si="24"/>
        <v>0</v>
      </c>
      <c r="AC33" s="11">
        <f t="shared" si="25"/>
        <v>0</v>
      </c>
      <c r="AD33" s="11">
        <f t="shared" si="26"/>
        <v>0</v>
      </c>
      <c r="AE33" s="11">
        <f t="shared" si="27"/>
        <v>0</v>
      </c>
      <c r="AF33" s="11">
        <f t="shared" si="28"/>
        <v>0</v>
      </c>
      <c r="AG33" s="4"/>
      <c r="AH33" s="4"/>
      <c r="AI33" s="4"/>
      <c r="AJ33" s="4"/>
      <c r="AK33" s="4"/>
      <c r="AL33" s="4"/>
    </row>
    <row r="34" spans="1:40" x14ac:dyDescent="0.25">
      <c r="A34" s="25" t="s">
        <v>5</v>
      </c>
      <c r="B34" s="8"/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  <c r="O34" s="8"/>
      <c r="P34" s="8"/>
      <c r="Q34" s="8"/>
      <c r="R34" s="8"/>
      <c r="S34" s="62"/>
      <c r="T34" s="8"/>
      <c r="U34" s="8"/>
      <c r="V34" s="8"/>
      <c r="W34" s="8"/>
      <c r="X34" s="8"/>
      <c r="Y34" s="8"/>
      <c r="Z34" s="8"/>
      <c r="AA34" s="8"/>
      <c r="AB34" s="8"/>
      <c r="AC34" s="8"/>
      <c r="AD34" s="8"/>
      <c r="AE34" s="9"/>
      <c r="AF34" s="9"/>
      <c r="AG34" s="9"/>
      <c r="AH34" s="9"/>
      <c r="AI34"/>
      <c r="AJ34"/>
      <c r="AK34"/>
      <c r="AL34"/>
    </row>
    <row r="35" spans="1:40" ht="15" customHeight="1" x14ac:dyDescent="0.25">
      <c r="A35" s="70" t="s">
        <v>60</v>
      </c>
      <c r="B35" s="70"/>
      <c r="C35" s="70"/>
      <c r="D35" s="70"/>
      <c r="E35" s="70"/>
      <c r="F35" s="70"/>
      <c r="G35" s="70"/>
      <c r="H35" s="70"/>
      <c r="I35" s="70"/>
      <c r="J35" s="70"/>
      <c r="K35" s="70"/>
      <c r="L35" s="70"/>
      <c r="M35" s="70"/>
      <c r="N35" s="70"/>
      <c r="O35" s="70"/>
      <c r="P35" s="70"/>
      <c r="Q35" s="70"/>
      <c r="R35" s="70"/>
      <c r="S35" s="70"/>
      <c r="T35" s="70"/>
      <c r="U35" s="70"/>
      <c r="V35" s="70"/>
      <c r="W35" s="70"/>
      <c r="X35" s="70"/>
      <c r="Y35" s="70"/>
      <c r="Z35" s="70"/>
      <c r="AA35" s="70"/>
      <c r="AB35" s="70"/>
      <c r="AC35" s="70"/>
      <c r="AD35" s="70"/>
      <c r="AE35" s="70"/>
      <c r="AF35" s="29"/>
      <c r="AG35" s="29"/>
      <c r="AH35" s="29"/>
      <c r="AI35" s="28"/>
      <c r="AJ35" s="28"/>
      <c r="AK35" s="28"/>
      <c r="AL35" s="28"/>
      <c r="AM35" s="28"/>
      <c r="AN35" s="28"/>
    </row>
    <row r="36" spans="1:40" ht="12" customHeight="1" x14ac:dyDescent="0.25">
      <c r="A36" s="27"/>
      <c r="B36" s="27"/>
      <c r="C36" s="27"/>
      <c r="D36" s="27"/>
      <c r="E36" s="27"/>
      <c r="F36" s="27"/>
      <c r="G36" s="42"/>
      <c r="H36" s="42"/>
      <c r="I36" s="42"/>
      <c r="J36" s="42"/>
      <c r="K36" s="27"/>
      <c r="L36" s="27"/>
      <c r="M36" s="27"/>
      <c r="N36" s="27"/>
      <c r="O36" s="27"/>
      <c r="P36" s="27"/>
      <c r="Q36" s="27"/>
      <c r="R36" s="31"/>
      <c r="S36" s="47"/>
      <c r="T36" s="31"/>
      <c r="U36" s="31"/>
      <c r="V36" s="22"/>
      <c r="W36" s="22"/>
      <c r="X36" s="31"/>
      <c r="Y36" s="22"/>
      <c r="Z36" s="44"/>
      <c r="AA36" s="22"/>
      <c r="AB36" s="22"/>
      <c r="AC36" s="44"/>
      <c r="AD36" s="47"/>
      <c r="AE36" s="30"/>
      <c r="AF36" s="22"/>
      <c r="AG36" s="22"/>
      <c r="AH36" s="22"/>
      <c r="AI36"/>
      <c r="AJ36"/>
      <c r="AK36"/>
      <c r="AL36"/>
    </row>
    <row r="37" spans="1:40" s="58" customFormat="1" ht="18.75" customHeight="1" x14ac:dyDescent="0.25">
      <c r="A37" s="88" t="s">
        <v>61</v>
      </c>
      <c r="B37" s="88"/>
      <c r="C37" s="88"/>
      <c r="D37" s="88"/>
      <c r="E37" s="88"/>
      <c r="F37" s="88"/>
      <c r="G37" s="89"/>
      <c r="H37" s="89"/>
      <c r="I37" s="89"/>
      <c r="J37" s="89"/>
      <c r="K37" s="42"/>
      <c r="L37" s="8"/>
      <c r="M37" s="90"/>
      <c r="N37" s="90"/>
      <c r="O37" s="90"/>
      <c r="P37" s="27"/>
      <c r="Q37" s="57"/>
      <c r="R37" s="57"/>
      <c r="S37" s="57"/>
      <c r="T37" s="57"/>
      <c r="U37" s="57"/>
      <c r="V37" s="57"/>
      <c r="W37" s="57"/>
      <c r="X37" s="57"/>
    </row>
    <row r="38" spans="1:40" s="58" customFormat="1" ht="16.899999999999999" customHeight="1" x14ac:dyDescent="0.25">
      <c r="A38" s="57"/>
      <c r="B38" s="57"/>
      <c r="C38" s="57"/>
      <c r="D38" s="57"/>
      <c r="E38" s="57"/>
      <c r="F38" s="57"/>
      <c r="G38" s="66" t="s">
        <v>6</v>
      </c>
      <c r="H38" s="66"/>
      <c r="I38" s="66"/>
      <c r="J38" s="66"/>
      <c r="K38" s="57"/>
      <c r="L38" s="57"/>
      <c r="M38" s="66" t="s">
        <v>7</v>
      </c>
      <c r="N38" s="66"/>
      <c r="O38" s="66"/>
      <c r="P38" s="59"/>
      <c r="Q38" s="57"/>
      <c r="R38" s="57"/>
      <c r="S38" s="57"/>
      <c r="T38" s="57"/>
      <c r="U38" s="57"/>
      <c r="V38" s="57"/>
      <c r="W38" s="57"/>
      <c r="X38" s="57"/>
    </row>
    <row r="39" spans="1:40" ht="16.5" customHeight="1" x14ac:dyDescent="0.25">
      <c r="A39" s="88" t="s">
        <v>62</v>
      </c>
      <c r="B39" s="88"/>
      <c r="C39" s="88"/>
      <c r="D39" s="88"/>
      <c r="E39" s="88"/>
      <c r="F39" s="88"/>
      <c r="G39" s="91"/>
      <c r="H39" s="91"/>
      <c r="I39" s="91"/>
      <c r="J39" s="91"/>
      <c r="K39" s="60"/>
      <c r="L39" s="91"/>
      <c r="M39" s="91"/>
      <c r="N39" s="91"/>
      <c r="O39" s="91"/>
      <c r="P39" s="92"/>
      <c r="Q39" s="92"/>
      <c r="R39" s="92"/>
      <c r="S39" s="92"/>
      <c r="T39" s="92"/>
      <c r="U39" s="47"/>
      <c r="V39" s="47"/>
      <c r="W39" s="47"/>
      <c r="X39" s="47"/>
      <c r="Y39" s="47"/>
      <c r="Z39" s="47"/>
      <c r="AA39"/>
      <c r="AB39"/>
      <c r="AC39"/>
      <c r="AD39"/>
      <c r="AE39"/>
      <c r="AF39"/>
      <c r="AG39"/>
      <c r="AH39"/>
      <c r="AI39"/>
      <c r="AJ39"/>
      <c r="AK39"/>
      <c r="AL39"/>
    </row>
    <row r="40" spans="1:40" ht="15" customHeight="1" x14ac:dyDescent="0.25">
      <c r="A40" s="55"/>
      <c r="B40" s="55"/>
      <c r="C40" s="55"/>
      <c r="D40" s="55"/>
      <c r="E40" s="26"/>
      <c r="F40" s="26"/>
      <c r="G40" s="66" t="s">
        <v>6</v>
      </c>
      <c r="H40" s="66"/>
      <c r="I40" s="66"/>
      <c r="J40" s="66"/>
      <c r="K40" s="61"/>
      <c r="L40" s="67" t="s">
        <v>8</v>
      </c>
      <c r="M40" s="67"/>
      <c r="N40" s="67"/>
      <c r="O40" s="67"/>
      <c r="P40" s="65" t="s">
        <v>63</v>
      </c>
      <c r="Q40" s="65"/>
      <c r="R40" s="65"/>
      <c r="S40" s="65"/>
      <c r="T40" s="65"/>
      <c r="U40" s="47"/>
      <c r="V40" s="47"/>
      <c r="W40" s="47"/>
      <c r="X40" s="47"/>
      <c r="Y40" s="47"/>
      <c r="Z40" s="47"/>
      <c r="AA40"/>
      <c r="AB40"/>
      <c r="AC40"/>
      <c r="AD40"/>
      <c r="AE40"/>
      <c r="AF40"/>
      <c r="AG40"/>
      <c r="AH40"/>
      <c r="AI40"/>
      <c r="AJ40"/>
      <c r="AK40"/>
      <c r="AL40"/>
    </row>
  </sheetData>
  <mergeCells count="38">
    <mergeCell ref="L39:O39"/>
    <mergeCell ref="P39:T39"/>
    <mergeCell ref="S6:U6"/>
    <mergeCell ref="AF6:AF7"/>
    <mergeCell ref="AD6:AD7"/>
    <mergeCell ref="P6:Q6"/>
    <mergeCell ref="A37:F37"/>
    <mergeCell ref="G37:J37"/>
    <mergeCell ref="M37:O37"/>
    <mergeCell ref="A1:AE1"/>
    <mergeCell ref="A2:AE2"/>
    <mergeCell ref="B3:H3"/>
    <mergeCell ref="B4:H4"/>
    <mergeCell ref="R6:R7"/>
    <mergeCell ref="G6:H6"/>
    <mergeCell ref="I6:J6"/>
    <mergeCell ref="M6:M7"/>
    <mergeCell ref="AA6:AA7"/>
    <mergeCell ref="V6:W6"/>
    <mergeCell ref="AE6:AE7"/>
    <mergeCell ref="Z6:Z7"/>
    <mergeCell ref="AB6:AC6"/>
    <mergeCell ref="P40:T40"/>
    <mergeCell ref="G40:J40"/>
    <mergeCell ref="L40:O40"/>
    <mergeCell ref="D6:E6"/>
    <mergeCell ref="A35:AE35"/>
    <mergeCell ref="X6:Y6"/>
    <mergeCell ref="K6:L6"/>
    <mergeCell ref="N6:O6"/>
    <mergeCell ref="C6:C7"/>
    <mergeCell ref="A6:A7"/>
    <mergeCell ref="B6:B7"/>
    <mergeCell ref="F6:F7"/>
    <mergeCell ref="G38:J38"/>
    <mergeCell ref="M38:O38"/>
    <mergeCell ref="A39:F39"/>
    <mergeCell ref="G39:J39"/>
  </mergeCells>
  <pageMargins left="0.2" right="0.2" top="0.37" bottom="0.33" header="0.21" footer="0.24"/>
  <pageSetup paperSize="9" scale="57" orientation="landscape" r:id="rId1"/>
  <headerFooter>
    <oddHeader>&amp;R&amp;"+,Regular"&amp;8Tabelul nr.33</oddHeader>
    <oddFooter>&amp;R&amp;"+,Regular"&amp;8&amp;P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tabel nr.33</vt:lpstr>
      <vt:lpstr>'tabel nr.33'!Print_Area</vt:lpstr>
      <vt:lpstr>'tabel nr.33'!Print_Titles</vt:lpstr>
    </vt:vector>
  </TitlesOfParts>
  <Company>aaa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mgiza</dc:creator>
  <cp:lastModifiedBy>Irina Bors</cp:lastModifiedBy>
  <cp:lastPrinted>2016-08-24T15:29:58Z</cp:lastPrinted>
  <dcterms:created xsi:type="dcterms:W3CDTF">2013-08-29T10:57:39Z</dcterms:created>
  <dcterms:modified xsi:type="dcterms:W3CDTF">2018-09-07T07:10:42Z</dcterms:modified>
</cp:coreProperties>
</file>