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bookViews>
  <sheets>
    <sheet name="Tabel nr.29" sheetId="1" r:id="rId1"/>
  </sheets>
  <definedNames>
    <definedName name="_xlnm.Print_Area" localSheetId="0">'Tabel nr.29'!$A$1:$AC$39</definedName>
    <definedName name="_xlnm.Print_Titles" localSheetId="0">'Tabel nr.29'!$A:$B,'Tabel nr.29'!$6:$10</definedName>
  </definedNames>
  <calcPr calcId="162913"/>
</workbook>
</file>

<file path=xl/calcChain.xml><?xml version="1.0" encoding="utf-8"?>
<calcChain xmlns="http://schemas.openxmlformats.org/spreadsheetml/2006/main">
  <c r="Z21" i="1" l="1"/>
  <c r="Y21" i="1"/>
  <c r="AB21" i="1"/>
  <c r="AA21" i="1"/>
  <c r="AB12" i="1"/>
  <c r="AA12" i="1"/>
  <c r="Z12" i="1"/>
  <c r="Y12" i="1"/>
  <c r="T27" i="1"/>
  <c r="T26" i="1"/>
  <c r="T25" i="1"/>
  <c r="T24" i="1"/>
  <c r="T23" i="1"/>
  <c r="T22" i="1"/>
  <c r="T21" i="1"/>
  <c r="T13" i="1"/>
  <c r="T14" i="1"/>
  <c r="T15" i="1"/>
  <c r="T16" i="1"/>
  <c r="T17" i="1"/>
  <c r="T18" i="1"/>
  <c r="T19" i="1"/>
  <c r="T12" i="1"/>
  <c r="S12" i="1"/>
  <c r="R12" i="1"/>
  <c r="N13" i="1"/>
  <c r="N14" i="1"/>
  <c r="N15" i="1"/>
  <c r="N16" i="1"/>
  <c r="N17" i="1"/>
  <c r="N18" i="1"/>
  <c r="N19" i="1"/>
  <c r="N12" i="1"/>
  <c r="L21" i="1"/>
  <c r="L13" i="1"/>
  <c r="L14" i="1"/>
  <c r="L15" i="1"/>
  <c r="L16" i="1"/>
  <c r="L17" i="1"/>
  <c r="L18" i="1"/>
  <c r="L19" i="1"/>
  <c r="L12" i="1"/>
  <c r="H12" i="1"/>
  <c r="P20" i="1" l="1"/>
  <c r="N20" i="1"/>
  <c r="X11" i="1"/>
  <c r="P11" i="1"/>
  <c r="E11" i="1"/>
  <c r="D11" i="1"/>
  <c r="X20" i="1" l="1"/>
  <c r="AC20" i="1"/>
  <c r="AC11" i="1"/>
  <c r="F13" i="1"/>
  <c r="H13" i="1" s="1"/>
  <c r="F14" i="1"/>
  <c r="H14" i="1" s="1"/>
  <c r="F15" i="1"/>
  <c r="H15" i="1" s="1"/>
  <c r="F16" i="1"/>
  <c r="H16" i="1" s="1"/>
  <c r="F17" i="1"/>
  <c r="H17" i="1" s="1"/>
  <c r="F18" i="1"/>
  <c r="H18" i="1" s="1"/>
  <c r="F19" i="1"/>
  <c r="H19" i="1" s="1"/>
  <c r="F21" i="1"/>
  <c r="F22" i="1"/>
  <c r="H22" i="1" s="1"/>
  <c r="F23" i="1"/>
  <c r="H23" i="1" s="1"/>
  <c r="F24" i="1"/>
  <c r="H24" i="1" s="1"/>
  <c r="F25" i="1"/>
  <c r="H25" i="1" s="1"/>
  <c r="F26" i="1"/>
  <c r="H26" i="1" s="1"/>
  <c r="F27" i="1"/>
  <c r="H27" i="1" s="1"/>
  <c r="F12" i="1"/>
  <c r="D20" i="1"/>
  <c r="E20" i="1"/>
  <c r="F11" i="1" l="1"/>
  <c r="V27" i="1"/>
  <c r="W27" i="1" s="1"/>
  <c r="J27" i="1"/>
  <c r="V25" i="1"/>
  <c r="W25" i="1" s="1"/>
  <c r="J25" i="1"/>
  <c r="V23" i="1"/>
  <c r="W23" i="1" s="1"/>
  <c r="J23" i="1"/>
  <c r="V18" i="1"/>
  <c r="W18" i="1" s="1"/>
  <c r="J18" i="1"/>
  <c r="V16" i="1"/>
  <c r="W16" i="1" s="1"/>
  <c r="J16" i="1"/>
  <c r="V14" i="1"/>
  <c r="W14" i="1" s="1"/>
  <c r="J14" i="1"/>
  <c r="V19" i="1"/>
  <c r="W19" i="1" s="1"/>
  <c r="J19" i="1"/>
  <c r="R19" i="1" s="1"/>
  <c r="V17" i="1"/>
  <c r="W17" i="1" s="1"/>
  <c r="J17" i="1"/>
  <c r="V15" i="1"/>
  <c r="W15" i="1" s="1"/>
  <c r="J15" i="1"/>
  <c r="R15" i="1" s="1"/>
  <c r="V13" i="1"/>
  <c r="W13" i="1" s="1"/>
  <c r="J13" i="1"/>
  <c r="R13" i="1" s="1"/>
  <c r="F20" i="1"/>
  <c r="H21" i="1"/>
  <c r="V12" i="1"/>
  <c r="V26" i="1"/>
  <c r="W26" i="1" s="1"/>
  <c r="V24" i="1"/>
  <c r="W24" i="1" s="1"/>
  <c r="V22" i="1"/>
  <c r="W22" i="1" s="1"/>
  <c r="J26" i="1"/>
  <c r="L26" i="1" s="1"/>
  <c r="R26" i="1" s="1"/>
  <c r="J24" i="1"/>
  <c r="J22" i="1"/>
  <c r="L22" i="1" s="1"/>
  <c r="L24" i="1"/>
  <c r="R24" i="1" l="1"/>
  <c r="V11" i="1"/>
  <c r="J12" i="1"/>
  <c r="J11" i="1" s="1"/>
  <c r="H11" i="1"/>
  <c r="H20" i="1"/>
  <c r="R22" i="1"/>
  <c r="S22" i="1"/>
  <c r="S26" i="1"/>
  <c r="U26" i="1" s="1"/>
  <c r="S24" i="1"/>
  <c r="U24" i="1" s="1"/>
  <c r="R14" i="1"/>
  <c r="S14" i="1" s="1"/>
  <c r="U14" i="1" s="1"/>
  <c r="R18" i="1"/>
  <c r="S18" i="1" s="1"/>
  <c r="U18" i="1" s="1"/>
  <c r="L25" i="1"/>
  <c r="W12" i="1"/>
  <c r="W11" i="1" s="1"/>
  <c r="V21" i="1"/>
  <c r="J21" i="1"/>
  <c r="J20" i="1" s="1"/>
  <c r="S13" i="1"/>
  <c r="U13" i="1" s="1"/>
  <c r="S15" i="1"/>
  <c r="U15" i="1" s="1"/>
  <c r="S19" i="1"/>
  <c r="U19" i="1" s="1"/>
  <c r="R17" i="1"/>
  <c r="L23" i="1"/>
  <c r="L27" i="1"/>
  <c r="Y22" i="1" l="1"/>
  <c r="AA22" i="1" s="1"/>
  <c r="U22" i="1"/>
  <c r="Z22" i="1" s="1"/>
  <c r="Y26" i="1"/>
  <c r="AA26" i="1" s="1"/>
  <c r="R23" i="1"/>
  <c r="S23" i="1" s="1"/>
  <c r="U23" i="1" s="1"/>
  <c r="Y24" i="1"/>
  <c r="S17" i="1"/>
  <c r="U17" i="1" s="1"/>
  <c r="R25" i="1"/>
  <c r="S25" i="1" s="1"/>
  <c r="W21" i="1"/>
  <c r="W20" i="1" s="1"/>
  <c r="V20" i="1"/>
  <c r="R27" i="1"/>
  <c r="S27" i="1" s="1"/>
  <c r="R16" i="1"/>
  <c r="R21" i="1"/>
  <c r="R20" i="1" s="1"/>
  <c r="Z24" i="1" l="1"/>
  <c r="AA24" i="1"/>
  <c r="Z26" i="1"/>
  <c r="AB26" i="1" s="1"/>
  <c r="L11" i="1"/>
  <c r="N11" i="1"/>
  <c r="U25" i="1"/>
  <c r="AB22" i="1"/>
  <c r="Y23" i="1"/>
  <c r="AA23" i="1" s="1"/>
  <c r="S16" i="1"/>
  <c r="U16" i="1" s="1"/>
  <c r="U27" i="1"/>
  <c r="L20" i="1"/>
  <c r="Y13" i="1"/>
  <c r="AA13" i="1" s="1"/>
  <c r="Y15" i="1"/>
  <c r="AA15" i="1" s="1"/>
  <c r="Y17" i="1"/>
  <c r="AA17" i="1" s="1"/>
  <c r="Y18" i="1"/>
  <c r="AA18" i="1" s="1"/>
  <c r="Y19" i="1"/>
  <c r="AA19" i="1" s="1"/>
  <c r="Y14" i="1"/>
  <c r="AA14" i="1" s="1"/>
  <c r="AB24" i="1" l="1"/>
  <c r="R11" i="1"/>
  <c r="Z23" i="1"/>
  <c r="AB23" i="1" s="1"/>
  <c r="Y25" i="1"/>
  <c r="AA25" i="1" s="1"/>
  <c r="Z19" i="1"/>
  <c r="Z17" i="1"/>
  <c r="Z13" i="1"/>
  <c r="Z14" i="1"/>
  <c r="Z18" i="1"/>
  <c r="Z15" i="1"/>
  <c r="AB15" i="1" s="1"/>
  <c r="S21" i="1"/>
  <c r="Y16" i="1"/>
  <c r="Y27" i="1"/>
  <c r="AA27" i="1" s="1"/>
  <c r="U21" i="1" l="1"/>
  <c r="U20" i="1" s="1"/>
  <c r="S20" i="1"/>
  <c r="AA16" i="1"/>
  <c r="AB18" i="1"/>
  <c r="AB13" i="1"/>
  <c r="AB17" i="1"/>
  <c r="AB19" i="1"/>
  <c r="Z25" i="1"/>
  <c r="AB14" i="1"/>
  <c r="Z27" i="1"/>
  <c r="AA20" i="1"/>
  <c r="S11" i="1" l="1"/>
  <c r="AB25" i="1"/>
  <c r="AB27" i="1"/>
  <c r="Y20" i="1"/>
  <c r="T20" i="1"/>
  <c r="Z16" i="1"/>
  <c r="U12" i="1" l="1"/>
  <c r="U11" i="1" s="1"/>
  <c r="T11" i="1"/>
  <c r="AB16" i="1"/>
  <c r="Z11" i="1" l="1"/>
  <c r="AA11" i="1"/>
  <c r="Y11" i="1"/>
  <c r="Z20" i="1"/>
  <c r="AB20" i="1"/>
  <c r="AB11" i="1" l="1"/>
</calcChain>
</file>

<file path=xl/sharedStrings.xml><?xml version="1.0" encoding="utf-8"?>
<sst xmlns="http://schemas.openxmlformats.org/spreadsheetml/2006/main" count="93" uniqueCount="73">
  <si>
    <t>Nr. d/o</t>
  </si>
  <si>
    <t>Categoria de salarizare</t>
  </si>
  <si>
    <t>Nr. unități aprobat</t>
  </si>
  <si>
    <t>p/u o unitate</t>
  </si>
  <si>
    <t>p/u unități aprobate</t>
  </si>
  <si>
    <t>%</t>
  </si>
  <si>
    <t>Denumirea subdiviziunii, titlul funcției</t>
  </si>
  <si>
    <t>Notă:</t>
  </si>
  <si>
    <r>
      <t>Note</t>
    </r>
    <r>
      <rPr>
        <b/>
        <sz val="8"/>
        <color theme="1"/>
        <rFont val="Cambria"/>
        <family val="1"/>
        <charset val="204"/>
        <scheme val="major"/>
      </rPr>
      <t xml:space="preserve"> </t>
    </r>
    <r>
      <rPr>
        <i/>
        <sz val="8"/>
        <color theme="1"/>
        <rFont val="Cambria"/>
        <family val="1"/>
        <charset val="204"/>
        <scheme val="major"/>
      </rPr>
      <t>(se specifică alte condiții de salarizare, indicate în coloanele 15 și 16, și  se indică pct. și act legislativ / normativ, prin care este stabilită plata respectivă)</t>
    </r>
  </si>
  <si>
    <t>Instituția bugetară (Org 2)</t>
  </si>
  <si>
    <t>(denumirea)</t>
  </si>
  <si>
    <t>a)</t>
  </si>
  <si>
    <t>funcționari, slujbași, specialiști de profil și cu funcții complexe, total</t>
  </si>
  <si>
    <t>……………………………..</t>
  </si>
  <si>
    <t>b)</t>
  </si>
  <si>
    <t>personal auxiliar, muncitori, total</t>
  </si>
  <si>
    <t>6(4*5)</t>
  </si>
  <si>
    <r>
      <t xml:space="preserve">Coef. complex. lucrărilor </t>
    </r>
    <r>
      <rPr>
        <sz val="9"/>
        <color theme="1"/>
        <rFont val="Cambria"/>
        <family val="1"/>
        <charset val="204"/>
        <scheme val="major"/>
      </rPr>
      <t>(pct.2 din HG nr.1258/ 01.11.06)</t>
    </r>
  </si>
  <si>
    <t>8(6*7)</t>
  </si>
  <si>
    <r>
      <t>Salariul  de bază,</t>
    </r>
    <r>
      <rPr>
        <b/>
        <sz val="10"/>
        <color theme="1"/>
        <rFont val="Cambria"/>
        <family val="1"/>
        <charset val="204"/>
        <scheme val="major"/>
      </rPr>
      <t xml:space="preserve"> lei</t>
    </r>
  </si>
  <si>
    <r>
      <t xml:space="preserve">Spor p/u vechimea în muncă:10, 15, 20, 25 sau 30% </t>
    </r>
    <r>
      <rPr>
        <sz val="9"/>
        <color theme="1"/>
        <rFont val="Cambria"/>
        <family val="1"/>
        <charset val="204"/>
        <scheme val="major"/>
      </rPr>
      <t>(pct.3 din HG nr.1258/ 01.11.06)</t>
    </r>
  </si>
  <si>
    <t>Σ, lei</t>
  </si>
  <si>
    <t>10(8*9)</t>
  </si>
  <si>
    <t>12((8+10) *11)</t>
  </si>
  <si>
    <r>
      <t xml:space="preserve">Spor conducăt. p/u complexitatea funcției de conducere, pînă la 70% </t>
    </r>
    <r>
      <rPr>
        <sz val="9"/>
        <color theme="1"/>
        <rFont val="Cambria"/>
        <family val="1"/>
        <charset val="204"/>
        <scheme val="major"/>
      </rPr>
      <t>(pct.5 din HG nr.1258/ 01.11.06)</t>
    </r>
  </si>
  <si>
    <t>14((8+10 +12)*13)</t>
  </si>
  <si>
    <t>nr. de fonduri lunare</t>
  </si>
  <si>
    <r>
      <t xml:space="preserve">Premie lunară </t>
    </r>
    <r>
      <rPr>
        <sz val="9"/>
        <color theme="1"/>
        <rFont val="Cambria"/>
        <family val="1"/>
        <charset val="204"/>
        <scheme val="major"/>
      </rPr>
      <t>(alin.3, 4 din pct.4 din HG nr.1258/ 01.11.06)</t>
    </r>
  </si>
  <si>
    <t>18((8+10+12+14+16)*17 /12 luni)</t>
  </si>
  <si>
    <t>19(8+10+12 +14+16+18)</t>
  </si>
  <si>
    <r>
      <t xml:space="preserve">Salariu lunar, </t>
    </r>
    <r>
      <rPr>
        <b/>
        <sz val="10"/>
        <color theme="1"/>
        <rFont val="Cambria"/>
        <family val="1"/>
        <charset val="204"/>
        <scheme val="major"/>
      </rPr>
      <t>lei</t>
    </r>
  </si>
  <si>
    <r>
      <t xml:space="preserve">Ajutor material </t>
    </r>
    <r>
      <rPr>
        <sz val="9"/>
        <color theme="1"/>
        <rFont val="Cambria"/>
        <family val="1"/>
        <charset val="204"/>
        <scheme val="major"/>
      </rPr>
      <t>(alin.8,  alin.10 din pct.4 din HG nr.1258/ 01.11.06)</t>
    </r>
    <r>
      <rPr>
        <sz val="10"/>
        <color theme="1"/>
        <rFont val="Cambria"/>
        <family val="1"/>
        <charset val="204"/>
        <scheme val="major"/>
      </rPr>
      <t>,</t>
    </r>
    <r>
      <rPr>
        <b/>
        <sz val="10"/>
        <color theme="1"/>
        <rFont val="Cambria"/>
        <family val="1"/>
        <charset val="204"/>
        <scheme val="major"/>
      </rPr>
      <t xml:space="preserve"> lei</t>
    </r>
  </si>
  <si>
    <t>total</t>
  </si>
  <si>
    <r>
      <t xml:space="preserve">Premiu anual            </t>
    </r>
    <r>
      <rPr>
        <sz val="9"/>
        <color theme="1"/>
        <rFont val="Cambria"/>
        <family val="1"/>
        <charset val="204"/>
        <scheme val="major"/>
      </rPr>
      <t>(HG nr.180/ 11.03.13)</t>
    </r>
    <r>
      <rPr>
        <sz val="10"/>
        <color theme="1"/>
        <rFont val="Cambria"/>
        <family val="1"/>
        <charset val="204"/>
        <scheme val="major"/>
      </rPr>
      <t>,</t>
    </r>
    <r>
      <rPr>
        <b/>
        <sz val="10"/>
        <color theme="1"/>
        <rFont val="Cambria"/>
        <family val="1"/>
        <charset val="204"/>
        <scheme val="major"/>
      </rPr>
      <t xml:space="preserve"> lei</t>
    </r>
  </si>
  <si>
    <t>22(8)</t>
  </si>
  <si>
    <t>Impactul premiului anual asupra mărimii indemniz. de concediu</t>
  </si>
  <si>
    <t>23(22/12 luni)</t>
  </si>
  <si>
    <r>
      <t xml:space="preserve">Fondul anual de salarizare, </t>
    </r>
    <r>
      <rPr>
        <b/>
        <sz val="10"/>
        <color theme="1"/>
        <rFont val="Cambria"/>
        <family val="1"/>
        <charset val="204"/>
        <scheme val="major"/>
      </rPr>
      <t>mii lei</t>
    </r>
  </si>
  <si>
    <t>25((19*12 luni +20+22+23+24) / 1000 lei)</t>
  </si>
  <si>
    <r>
      <t xml:space="preserve">Prime de asigurare obligatorie de asistenta medicala (4,5%, anual), </t>
    </r>
    <r>
      <rPr>
        <b/>
        <sz val="10"/>
        <color theme="1"/>
        <rFont val="Cambria"/>
        <family val="1"/>
        <charset val="204"/>
        <scheme val="major"/>
      </rPr>
      <t>mii lei</t>
    </r>
  </si>
  <si>
    <r>
      <t xml:space="preserve">Contributii de asigurari sociale de stat obligatorii (23%, anual), </t>
    </r>
    <r>
      <rPr>
        <b/>
        <sz val="10"/>
        <color theme="1"/>
        <rFont val="Cambria"/>
        <family val="1"/>
        <charset val="204"/>
        <scheme val="major"/>
      </rPr>
      <t>mii lei</t>
    </r>
  </si>
  <si>
    <r>
      <t xml:space="preserve">Cheltuieli de personal total, </t>
    </r>
    <r>
      <rPr>
        <b/>
        <sz val="10"/>
        <color theme="1"/>
        <rFont val="Cambria"/>
        <family val="1"/>
        <charset val="204"/>
        <scheme val="major"/>
      </rPr>
      <t>mii lei</t>
    </r>
  </si>
  <si>
    <t>28(25+26+27)</t>
  </si>
  <si>
    <t>__________________________________________________</t>
  </si>
  <si>
    <t>coduri</t>
  </si>
  <si>
    <t>Org2</t>
  </si>
  <si>
    <t>Org1</t>
  </si>
  <si>
    <t>F1-F3</t>
  </si>
  <si>
    <t>P1-P2</t>
  </si>
  <si>
    <t>P3</t>
  </si>
  <si>
    <t>(nume, prenume)</t>
  </si>
  <si>
    <t>(semnătura)</t>
  </si>
  <si>
    <t>(telefon de contact)</t>
  </si>
  <si>
    <r>
      <rPr>
        <sz val="10"/>
        <color theme="1"/>
        <rFont val="Cambria"/>
        <family val="1"/>
        <charset val="204"/>
        <scheme val="major"/>
      </rPr>
      <t xml:space="preserve">Salariu de bază/funcție, </t>
    </r>
    <r>
      <rPr>
        <b/>
        <sz val="10"/>
        <color theme="1"/>
        <rFont val="Cambria"/>
        <family val="1"/>
        <charset val="204"/>
        <scheme val="major"/>
      </rPr>
      <t>lei</t>
    </r>
  </si>
  <si>
    <t>Administrator</t>
  </si>
  <si>
    <t>Calculul fondului anual de salarizare p/u personalul salarizat în baza HG nr.1258 din 01.11.2006 privind salarizarea personalului unor direcții finanțate de la buget pentru anul 2019</t>
  </si>
  <si>
    <t xml:space="preserve">Alte plati indicate la col.15 și 16: </t>
  </si>
  <si>
    <t>Baza legala ptr platile stabilite la col.15 și 16:</t>
  </si>
  <si>
    <t>1. *Sub tabel se specifică sporurile şi suplimentele, sau alte plăţi, indicate în coloanele 15 și 16, și  se indică pct. din hotaririle Guvernului, prin care este stabilită plata respectivă pentru fiecare titlu de funcţie/persoană în parte.</t>
  </si>
  <si>
    <t>2. ** Sporul pentru intensitatea muncii pentru conducatorul directiei se calculeaza doar reiesind din salariul de functie.</t>
  </si>
  <si>
    <t>4.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</si>
  <si>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r>
      <t>Alte sporuri și suplimente</t>
    </r>
    <r>
      <rPr>
        <sz val="9"/>
        <color theme="1"/>
        <rFont val="Cambria"/>
        <family val="1"/>
        <charset val="204"/>
        <scheme val="major"/>
      </rPr>
      <t xml:space="preserve"> (pct.6 din HG nr.1258/ 01.11.06)*</t>
    </r>
  </si>
  <si>
    <t>inclusiv din care nu se calculează CAS ***</t>
  </si>
  <si>
    <r>
      <t>Plăţi cu caracter stimulator ****</t>
    </r>
    <r>
      <rPr>
        <sz val="9"/>
        <color theme="1"/>
        <rFont val="Cambria"/>
        <family val="1"/>
        <charset val="204"/>
        <scheme val="major"/>
      </rPr>
      <t xml:space="preserve"> (pct.4 alin.9, 10 din HG nr.1258 /01.11.06) (se indică necesarul pe an)</t>
    </r>
    <r>
      <rPr>
        <sz val="10"/>
        <color theme="1"/>
        <rFont val="Cambria"/>
        <family val="1"/>
        <charset val="204"/>
        <scheme val="major"/>
      </rPr>
      <t xml:space="preserve">, </t>
    </r>
    <r>
      <rPr>
        <b/>
        <sz val="10"/>
        <color theme="1"/>
        <rFont val="Cambria"/>
        <family val="1"/>
        <charset val="204"/>
        <scheme val="major"/>
      </rPr>
      <t>lei</t>
    </r>
  </si>
  <si>
    <r>
      <t xml:space="preserve">Spor p/u intensitatea muncii, execut. unor lucrări de importanță deosebită, pînă la 50% </t>
    </r>
    <r>
      <rPr>
        <sz val="9"/>
        <color theme="1"/>
        <rFont val="Cambria"/>
        <family val="1"/>
        <charset val="204"/>
        <scheme val="major"/>
      </rPr>
      <t>(alin.2 pct.4 și pct.5 din HG nr.1258/ 01.11.06)**</t>
    </r>
  </si>
  <si>
    <t>3.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</si>
  <si>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Conducătorul autorității/ instituției:</t>
  </si>
  <si>
    <t>Datele de contact al executorului:</t>
  </si>
  <si>
    <t>(adresa electronică)</t>
  </si>
  <si>
    <t>exemplu</t>
  </si>
  <si>
    <t>20(19+22/ 12 luni)</t>
  </si>
  <si>
    <t>26((25 -21 / 1000 lei)*23%)</t>
  </si>
  <si>
    <t>27(25*4,5%)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</si>
</sst>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scheme val="minor"/>
    </font>
    <font>
      <b/>
      <sz val="12"/>
      <color theme="1"/>
      <name val="Cambria"/>
      <family val="1"/>
      <charset val="204"/>
      <scheme val="major"/>
    </font>
    <font>
      <b/>
      <sz val="8"/>
      <color theme="1"/>
      <name val="Cambria"/>
      <family val="1"/>
      <charset val="204"/>
      <scheme val="major"/>
    </font>
    <font>
      <sz val="8"/>
      <color theme="1"/>
      <name val="Cambria"/>
      <family val="1"/>
      <charset val="204"/>
      <scheme val="major"/>
    </font>
    <font>
      <sz val="10"/>
      <color theme="1"/>
      <name val="Cambria"/>
      <family val="1"/>
      <charset val="204"/>
      <scheme val="major"/>
    </font>
    <font>
      <b/>
      <sz val="10"/>
      <color theme="1"/>
      <name val="Cambria"/>
      <family val="1"/>
      <charset val="204"/>
      <scheme val="major"/>
    </font>
    <font>
      <b/>
      <sz val="10"/>
      <name val="Cambria"/>
      <family val="1"/>
      <charset val="204"/>
      <scheme val="major"/>
    </font>
    <font>
      <sz val="10"/>
      <name val="Cambria"/>
      <family val="1"/>
      <charset val="204"/>
      <scheme val="major"/>
    </font>
    <font>
      <i/>
      <sz val="8"/>
      <color theme="1"/>
      <name val="Cambria"/>
      <family val="1"/>
      <charset val="204"/>
      <scheme val="major"/>
    </font>
    <font>
      <sz val="8"/>
      <name val="Cambria"/>
      <family val="1"/>
      <charset val="204"/>
      <scheme val="major"/>
    </font>
    <font>
      <sz val="9"/>
      <color theme="1"/>
      <name val="Cambria"/>
      <family val="1"/>
      <charset val="204"/>
      <scheme val="major"/>
    </font>
    <font>
      <i/>
      <sz val="10"/>
      <color theme="1"/>
      <name val="Cambria"/>
      <family val="1"/>
      <charset val="204"/>
      <scheme val="major"/>
    </font>
    <font>
      <b/>
      <sz val="14"/>
      <color theme="1"/>
      <name val="Cambria"/>
      <family val="1"/>
      <charset val="204"/>
      <scheme val="major"/>
    </font>
    <font>
      <vertAlign val="subscript"/>
      <sz val="10"/>
      <name val="Cambria"/>
      <family val="1"/>
      <charset val="204"/>
      <scheme val="major"/>
    </font>
    <font>
      <b/>
      <sz val="10"/>
      <color theme="1"/>
      <name val="Cambria"/>
      <family val="1"/>
      <scheme val="major"/>
    </font>
    <font>
      <b/>
      <sz val="10"/>
      <name val="Cambria"/>
      <family val="1"/>
      <scheme val="maj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top/>
      <bottom/>
      <diagonal/>
    </border>
    <border>
      <left/>
      <right style="hair">
        <color auto="1"/>
      </right>
      <top/>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
      <left/>
      <right/>
      <top style="hair">
        <color auto="1"/>
      </top>
      <bottom style="hair">
        <color auto="1"/>
      </bottom>
      <diagonal/>
    </border>
    <border>
      <left/>
      <right/>
      <top/>
      <bottom style="hair">
        <color indexed="64"/>
      </bottom>
      <diagonal/>
    </border>
  </borders>
  <cellStyleXfs count="1">
    <xf numFmtId="0" fontId="0" fillId="0" borderId="0"/>
  </cellStyleXfs>
  <cellXfs count="100">
    <xf numFmtId="0" fontId="0" fillId="0" borderId="0" xfId="0"/>
    <xf numFmtId="0" fontId="3" fillId="2" borderId="1"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4" fillId="0" borderId="0" xfId="0" applyFont="1" applyBorder="1" applyAlignment="1"/>
    <xf numFmtId="0" fontId="4" fillId="0" borderId="0" xfId="0" applyFont="1"/>
    <xf numFmtId="0" fontId="4" fillId="0" borderId="0" xfId="0" applyFont="1" applyBorder="1"/>
    <xf numFmtId="49" fontId="4" fillId="0" borderId="0" xfId="0" applyNumberFormat="1" applyFont="1" applyFill="1" applyBorder="1"/>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4" fillId="0" borderId="0" xfId="0" applyFont="1" applyBorder="1" applyAlignment="1">
      <alignment wrapText="1"/>
    </xf>
    <xf numFmtId="0" fontId="4" fillId="0" borderId="0" xfId="0" applyFont="1" applyBorder="1" applyAlignment="1">
      <alignment horizontal="center"/>
    </xf>
    <xf numFmtId="0" fontId="4" fillId="0" borderId="0" xfId="0" applyFont="1" applyAlignment="1">
      <alignment horizontal="left" wrapText="1"/>
    </xf>
    <xf numFmtId="49" fontId="5" fillId="0" borderId="0" xfId="0" applyNumberFormat="1" applyFont="1"/>
    <xf numFmtId="0" fontId="7" fillId="0" borderId="0" xfId="0" applyFont="1" applyFill="1"/>
    <xf numFmtId="0" fontId="4" fillId="0" borderId="0" xfId="0" applyFont="1" applyFill="1" applyBorder="1"/>
    <xf numFmtId="0" fontId="7" fillId="0" borderId="0" xfId="0" applyFont="1" applyFill="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Font="1" applyFill="1" applyBorder="1"/>
    <xf numFmtId="0" fontId="7" fillId="2" borderId="0" xfId="0" applyFont="1" applyFill="1" applyAlignment="1">
      <alignment horizontal="center" vertical="center"/>
    </xf>
    <xf numFmtId="0" fontId="7" fillId="2" borderId="0" xfId="0" applyFont="1" applyFill="1"/>
    <xf numFmtId="0" fontId="4" fillId="2" borderId="1" xfId="0" applyFont="1" applyFill="1" applyBorder="1" applyAlignment="1">
      <alignment horizontal="center" vertical="center" wrapText="1"/>
    </xf>
    <xf numFmtId="0" fontId="7" fillId="0" borderId="0" xfId="0" applyFont="1" applyFill="1" applyBorder="1" applyAlignment="1">
      <alignment vertical="center" wrapText="1"/>
    </xf>
    <xf numFmtId="0" fontId="5" fillId="0" borderId="0" xfId="0" applyFont="1" applyBorder="1" applyAlignment="1">
      <alignment vertical="top" wrapText="1"/>
    </xf>
    <xf numFmtId="0" fontId="1" fillId="0" borderId="0" xfId="0" applyFont="1" applyAlignment="1">
      <alignment vertical="center" wrapText="1"/>
    </xf>
    <xf numFmtId="0" fontId="5" fillId="3" borderId="1" xfId="0" applyFont="1" applyFill="1" applyBorder="1" applyAlignment="1">
      <alignment horizontal="left"/>
    </xf>
    <xf numFmtId="0" fontId="5" fillId="3" borderId="1" xfId="0" applyFont="1" applyFill="1" applyBorder="1" applyAlignment="1">
      <alignment vertical="center" wrapText="1"/>
    </xf>
    <xf numFmtId="164" fontId="5" fillId="3" borderId="1" xfId="0" applyNumberFormat="1" applyFont="1" applyFill="1" applyBorder="1"/>
    <xf numFmtId="0" fontId="4" fillId="0" borderId="1" xfId="0" applyFont="1" applyBorder="1" applyAlignment="1">
      <alignment horizontal="left" vertical="center" indent="1"/>
    </xf>
    <xf numFmtId="0" fontId="4" fillId="0" borderId="1" xfId="0" applyFont="1" applyBorder="1"/>
    <xf numFmtId="164" fontId="4" fillId="0" borderId="1" xfId="0" applyNumberFormat="1" applyFont="1" applyBorder="1"/>
    <xf numFmtId="164" fontId="4" fillId="2" borderId="1" xfId="0" applyNumberFormat="1" applyFont="1" applyFill="1" applyBorder="1"/>
    <xf numFmtId="0" fontId="5" fillId="0" borderId="1" xfId="0" applyFont="1" applyBorder="1" applyAlignment="1">
      <alignment horizontal="center" vertical="center"/>
    </xf>
    <xf numFmtId="9" fontId="4" fillId="0" borderId="1" xfId="0" applyNumberFormat="1" applyFont="1" applyBorder="1"/>
    <xf numFmtId="0" fontId="4" fillId="0" borderId="0" xfId="0" applyFont="1" applyBorder="1" applyAlignment="1">
      <alignment vertical="center"/>
    </xf>
    <xf numFmtId="0" fontId="4" fillId="0" borderId="1" xfId="0" applyFont="1" applyBorder="1" applyAlignment="1">
      <alignment horizontal="center" vertical="center"/>
    </xf>
    <xf numFmtId="0" fontId="12" fillId="0" borderId="0" xfId="0" applyFont="1" applyBorder="1" applyAlignment="1">
      <alignment horizontal="center" vertical="center"/>
    </xf>
    <xf numFmtId="0" fontId="0" fillId="0" borderId="0" xfId="0" applyBorder="1"/>
    <xf numFmtId="0" fontId="10" fillId="0" borderId="0" xfId="0" applyFont="1" applyBorder="1" applyAlignment="1">
      <alignment horizontal="center" vertical="center"/>
    </xf>
    <xf numFmtId="0" fontId="7" fillId="0" borderId="0" xfId="0" applyFont="1" applyFill="1" applyAlignment="1">
      <alignment wrapText="1"/>
    </xf>
    <xf numFmtId="0" fontId="7" fillId="0" borderId="0" xfId="0" applyFont="1" applyFill="1" applyAlignment="1">
      <alignment vertical="center"/>
    </xf>
    <xf numFmtId="0" fontId="7" fillId="0" borderId="0" xfId="0" applyFont="1" applyFill="1" applyAlignment="1"/>
    <xf numFmtId="0" fontId="4" fillId="0" borderId="0" xfId="0" applyFont="1" applyBorder="1" applyAlignment="1">
      <alignment horizontal="left" vertical="center" wrapText="1"/>
    </xf>
    <xf numFmtId="0" fontId="14" fillId="2" borderId="0" xfId="0" applyFont="1" applyFill="1" applyBorder="1"/>
    <xf numFmtId="10" fontId="15" fillId="2" borderId="0" xfId="0" applyNumberFormat="1" applyFont="1" applyFill="1" applyBorder="1"/>
    <xf numFmtId="0" fontId="15" fillId="2" borderId="0" xfId="0" applyFont="1" applyFill="1" applyBorder="1"/>
    <xf numFmtId="164" fontId="14" fillId="2" borderId="0" xfId="0" applyNumberFormat="1" applyFont="1" applyFill="1" applyBorder="1"/>
    <xf numFmtId="164" fontId="14" fillId="0" borderId="0" xfId="0" applyNumberFormat="1" applyFont="1" applyBorder="1"/>
    <xf numFmtId="0" fontId="14" fillId="0" borderId="0" xfId="0" applyFont="1"/>
    <xf numFmtId="0" fontId="7" fillId="0" borderId="0" xfId="0" applyFont="1" applyFill="1" applyAlignment="1">
      <alignment horizontal="left" vertical="center" wrapText="1"/>
    </xf>
    <xf numFmtId="0" fontId="7" fillId="0" borderId="0" xfId="0" applyFont="1" applyFill="1" applyAlignment="1">
      <alignment horizontal="right" vertical="center" wrapText="1"/>
    </xf>
    <xf numFmtId="0" fontId="13" fillId="0" borderId="0" xfId="0" applyFont="1" applyFill="1" applyAlignment="1">
      <alignment wrapText="1"/>
    </xf>
    <xf numFmtId="0" fontId="7" fillId="0" borderId="0" xfId="0" applyFont="1" applyFill="1" applyAlignment="1">
      <alignment horizontal="center" vertical="center"/>
    </xf>
    <xf numFmtId="0" fontId="7" fillId="0" borderId="0" xfId="0" applyFont="1" applyFill="1" applyAlignment="1">
      <alignment horizontal="left" vertical="top" wrapText="1"/>
    </xf>
    <xf numFmtId="0" fontId="16" fillId="0" borderId="0" xfId="0" applyFont="1"/>
    <xf numFmtId="0" fontId="7" fillId="0" borderId="0" xfId="0" applyFont="1" applyFill="1" applyAlignment="1">
      <alignment vertical="top" wrapText="1"/>
    </xf>
    <xf numFmtId="0" fontId="7" fillId="0" borderId="0" xfId="0" applyFont="1" applyFill="1" applyBorder="1" applyAlignment="1">
      <alignment wrapText="1"/>
    </xf>
    <xf numFmtId="49" fontId="4" fillId="0" borderId="1" xfId="0" applyNumberFormat="1" applyFont="1" applyBorder="1"/>
    <xf numFmtId="49" fontId="4" fillId="0" borderId="1" xfId="0" applyNumberFormat="1" applyFont="1" applyFill="1" applyBorder="1" applyAlignment="1">
      <alignment horizontal="center" vertical="center"/>
    </xf>
    <xf numFmtId="0" fontId="7" fillId="0" borderId="0" xfId="0" applyFont="1" applyFill="1" applyAlignment="1">
      <alignment horizontal="center" vertical="top" wrapText="1"/>
    </xf>
    <xf numFmtId="0" fontId="7" fillId="0" borderId="0" xfId="0" applyFont="1" applyFill="1" applyBorder="1" applyAlignment="1">
      <alignment horizontal="center" vertical="top" wrapText="1"/>
    </xf>
    <xf numFmtId="0" fontId="7" fillId="0" borderId="0" xfId="0" applyFont="1" applyFill="1" applyAlignment="1">
      <alignment horizontal="center" vertical="center"/>
    </xf>
    <xf numFmtId="0" fontId="1" fillId="0" borderId="0" xfId="0" applyFont="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5" fillId="0" borderId="0" xfId="0" applyFont="1" applyFill="1" applyAlignment="1">
      <alignment horizontal="right" vertical="center" wrapText="1"/>
    </xf>
    <xf numFmtId="0" fontId="13" fillId="0" borderId="13" xfId="0" applyFont="1" applyFill="1" applyBorder="1" applyAlignment="1">
      <alignment horizontal="center" wrapText="1"/>
    </xf>
    <xf numFmtId="0" fontId="7" fillId="0" borderId="13" xfId="0" applyFont="1" applyFill="1" applyBorder="1" applyAlignment="1">
      <alignment horizontal="center" vertical="center"/>
    </xf>
    <xf numFmtId="0" fontId="7" fillId="0" borderId="0" xfId="0" applyFont="1" applyFill="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4" fillId="2" borderId="12" xfId="0" applyFont="1" applyFill="1" applyBorder="1" applyAlignment="1">
      <alignment horizontal="left" vertical="top"/>
    </xf>
    <xf numFmtId="0" fontId="4" fillId="2" borderId="2"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wrapText="1"/>
    </xf>
    <xf numFmtId="0" fontId="6" fillId="2" borderId="1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4" fillId="2" borderId="1" xfId="0" applyFont="1" applyFill="1" applyBorder="1" applyAlignment="1">
      <alignment horizontal="center" vertical="center" textRotation="90" wrapText="1"/>
    </xf>
    <xf numFmtId="0" fontId="4" fillId="0" borderId="0" xfId="0" applyFont="1" applyBorder="1" applyAlignment="1">
      <alignment horizontal="left" vertical="center"/>
    </xf>
    <xf numFmtId="0" fontId="11" fillId="0" borderId="0" xfId="0" applyFont="1" applyBorder="1" applyAlignment="1">
      <alignment horizontal="center"/>
    </xf>
    <xf numFmtId="0" fontId="10" fillId="0" borderId="0" xfId="0" applyFont="1" applyBorder="1" applyAlignment="1">
      <alignment horizontal="center" vertical="center"/>
    </xf>
    <xf numFmtId="0" fontId="7" fillId="0" borderId="13" xfId="0" applyFont="1" applyFill="1" applyBorder="1" applyAlignment="1">
      <alignment horizontal="center" wrapText="1"/>
    </xf>
    <xf numFmtId="0" fontId="7" fillId="0" borderId="13" xfId="0" applyFont="1" applyFill="1" applyBorder="1" applyAlignment="1">
      <alignment horizontal="center"/>
    </xf>
    <xf numFmtId="0" fontId="4" fillId="0" borderId="0"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42"/>
  <sheetViews>
    <sheetView showZeros="0" tabSelected="1" view="pageBreakPreview" zoomScale="80" zoomScaleNormal="60" zoomScaleSheetLayoutView="80" workbookViewId="0">
      <selection activeCell="Z22" sqref="Z22"/>
    </sheetView>
  </sheetViews>
  <sheetFormatPr defaultColWidth="8.85546875" defaultRowHeight="12.75" x14ac:dyDescent="0.2"/>
  <cols>
    <col min="1" max="1" width="6.140625" style="4" customWidth="1"/>
    <col min="2" max="2" width="33" style="4" customWidth="1"/>
    <col min="3" max="4" width="5.5703125" style="4" customWidth="1"/>
    <col min="5" max="5" width="9.42578125" style="4" customWidth="1"/>
    <col min="6" max="6" width="9.5703125" style="4" customWidth="1"/>
    <col min="7" max="7" width="9.42578125" style="4" customWidth="1"/>
    <col min="8" max="8" width="10.28515625" style="4" customWidth="1"/>
    <col min="9" max="9" width="5.42578125" style="4" customWidth="1"/>
    <col min="10" max="10" width="8.42578125" style="4" customWidth="1"/>
    <col min="11" max="11" width="4.85546875" style="4" customWidth="1"/>
    <col min="12" max="12" width="11.85546875" style="4" customWidth="1"/>
    <col min="13" max="13" width="7.85546875" style="4" customWidth="1"/>
    <col min="14" max="14" width="9.85546875" style="4" customWidth="1"/>
    <col min="15" max="15" width="6.140625" style="4" customWidth="1"/>
    <col min="16" max="16" width="9.42578125" style="4" customWidth="1"/>
    <col min="17" max="17" width="8" style="4" customWidth="1"/>
    <col min="18" max="18" width="9.28515625" style="4" customWidth="1"/>
    <col min="19" max="19" width="10.28515625" style="4" customWidth="1"/>
    <col min="20" max="20" width="9" style="4" customWidth="1"/>
    <col min="21" max="21" width="10.42578125" style="4" customWidth="1"/>
    <col min="22" max="22" width="9.28515625" style="4" customWidth="1"/>
    <col min="23" max="23" width="9.5703125" style="4" customWidth="1"/>
    <col min="24" max="24" width="10" style="4" customWidth="1"/>
    <col min="25" max="25" width="11.28515625" style="4" customWidth="1"/>
    <col min="26" max="26" width="10.5703125" style="4" customWidth="1"/>
    <col min="27" max="27" width="10.42578125" style="4" customWidth="1"/>
    <col min="28" max="28" width="10.85546875" style="4" customWidth="1"/>
    <col min="29" max="29" width="27.85546875" style="4" customWidth="1"/>
    <col min="30" max="16384" width="8.85546875" style="4"/>
  </cols>
  <sheetData>
    <row r="1" spans="1:38" s="9" customFormat="1" ht="31.9" customHeight="1" x14ac:dyDescent="0.25">
      <c r="B1" s="27"/>
      <c r="C1" s="65" t="s">
        <v>55</v>
      </c>
      <c r="D1" s="65"/>
      <c r="E1" s="65"/>
      <c r="F1" s="65"/>
      <c r="G1" s="65"/>
      <c r="H1" s="65"/>
      <c r="I1" s="65"/>
      <c r="J1" s="65"/>
      <c r="K1" s="65"/>
      <c r="L1" s="65"/>
      <c r="M1" s="65"/>
      <c r="N1" s="65"/>
      <c r="O1" s="65"/>
      <c r="P1" s="65"/>
      <c r="Q1" s="65"/>
      <c r="R1" s="65"/>
      <c r="S1" s="65"/>
      <c r="T1" s="65"/>
      <c r="U1" s="65"/>
      <c r="V1" s="27"/>
      <c r="W1" s="27"/>
      <c r="X1" s="27"/>
      <c r="Y1" s="27"/>
      <c r="Z1" s="27"/>
      <c r="AA1" s="27"/>
      <c r="AB1" s="27"/>
      <c r="AC1" s="27"/>
      <c r="AD1" s="7"/>
      <c r="AE1" s="8"/>
      <c r="AF1" s="8"/>
      <c r="AG1" s="8"/>
      <c r="AH1" s="8"/>
      <c r="AI1" s="8"/>
      <c r="AJ1" s="8"/>
      <c r="AK1" s="8"/>
      <c r="AL1" s="8"/>
    </row>
    <row r="2" spans="1:38" s="9" customForma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7"/>
      <c r="AE2" s="8"/>
      <c r="AF2" s="8"/>
      <c r="AG2" s="8"/>
      <c r="AH2" s="8"/>
      <c r="AI2" s="8"/>
      <c r="AJ2" s="8"/>
      <c r="AK2" s="8"/>
      <c r="AL2" s="8"/>
    </row>
    <row r="3" spans="1:38" s="5" customFormat="1" x14ac:dyDescent="0.2">
      <c r="A3" s="11"/>
      <c r="B3" s="11"/>
      <c r="C3" s="94" t="s">
        <v>9</v>
      </c>
      <c r="D3" s="94"/>
      <c r="E3" s="94"/>
      <c r="F3" s="94"/>
      <c r="G3" s="95" t="s">
        <v>43</v>
      </c>
      <c r="H3" s="95"/>
      <c r="I3" s="95"/>
      <c r="J3" s="95"/>
      <c r="K3" s="37"/>
      <c r="L3" s="38" t="s">
        <v>44</v>
      </c>
      <c r="M3" s="38" t="s">
        <v>45</v>
      </c>
      <c r="N3" s="38" t="s">
        <v>46</v>
      </c>
      <c r="O3" s="38" t="s">
        <v>47</v>
      </c>
      <c r="P3" s="38" t="s">
        <v>48</v>
      </c>
      <c r="Q3" s="38" t="s">
        <v>49</v>
      </c>
      <c r="R3" s="3"/>
      <c r="S3" s="3"/>
      <c r="T3" s="3"/>
      <c r="U3" s="3"/>
      <c r="V3" s="3"/>
      <c r="W3" s="3"/>
      <c r="X3" s="3"/>
    </row>
    <row r="4" spans="1:38" s="5" customFormat="1" ht="18" x14ac:dyDescent="0.25">
      <c r="A4" s="11"/>
      <c r="B4" s="11"/>
      <c r="C4" s="39"/>
      <c r="D4" s="40"/>
      <c r="E4" s="41"/>
      <c r="F4" s="41"/>
      <c r="G4" s="96" t="s">
        <v>10</v>
      </c>
      <c r="H4" s="96"/>
      <c r="I4" s="96"/>
      <c r="J4" s="96"/>
      <c r="K4" s="37"/>
      <c r="L4" s="38"/>
      <c r="M4" s="60"/>
      <c r="N4" s="61"/>
      <c r="O4" s="61"/>
      <c r="P4" s="61"/>
      <c r="Q4" s="61"/>
      <c r="R4" s="3"/>
      <c r="S4" s="3"/>
      <c r="T4" s="3"/>
      <c r="U4" s="3"/>
      <c r="V4" s="3"/>
      <c r="W4" s="3"/>
      <c r="X4" s="3"/>
    </row>
    <row r="5" spans="1:38" x14ac:dyDescent="0.2">
      <c r="A5" s="10"/>
      <c r="B5" s="10"/>
      <c r="C5" s="10"/>
      <c r="D5" s="10"/>
      <c r="E5" s="10"/>
      <c r="F5" s="10"/>
      <c r="G5" s="10"/>
      <c r="H5" s="10"/>
      <c r="I5" s="10"/>
      <c r="J5" s="11"/>
      <c r="O5" s="10"/>
      <c r="Q5" s="10"/>
      <c r="R5" s="10"/>
      <c r="T5" s="10"/>
      <c r="U5" s="10"/>
      <c r="V5" s="10"/>
      <c r="W5" s="10"/>
      <c r="X5" s="10"/>
      <c r="Y5" s="10"/>
      <c r="Z5" s="10"/>
      <c r="AA5" s="10"/>
      <c r="AB5" s="10"/>
      <c r="AC5" s="10"/>
    </row>
    <row r="6" spans="1:38" ht="72.599999999999994" customHeight="1" x14ac:dyDescent="0.2">
      <c r="A6" s="90" t="s">
        <v>0</v>
      </c>
      <c r="B6" s="83" t="s">
        <v>6</v>
      </c>
      <c r="C6" s="93" t="s">
        <v>1</v>
      </c>
      <c r="D6" s="93" t="s">
        <v>2</v>
      </c>
      <c r="E6" s="68" t="s">
        <v>53</v>
      </c>
      <c r="F6" s="69"/>
      <c r="G6" s="66" t="s">
        <v>17</v>
      </c>
      <c r="H6" s="83" t="s">
        <v>19</v>
      </c>
      <c r="I6" s="83" t="s">
        <v>20</v>
      </c>
      <c r="J6" s="83"/>
      <c r="K6" s="76" t="s">
        <v>64</v>
      </c>
      <c r="L6" s="77"/>
      <c r="M6" s="76" t="s">
        <v>24</v>
      </c>
      <c r="N6" s="77"/>
      <c r="O6" s="83" t="s">
        <v>61</v>
      </c>
      <c r="P6" s="83"/>
      <c r="Q6" s="76" t="s">
        <v>27</v>
      </c>
      <c r="R6" s="77"/>
      <c r="S6" s="83" t="s">
        <v>30</v>
      </c>
      <c r="T6" s="83" t="s">
        <v>31</v>
      </c>
      <c r="U6" s="83"/>
      <c r="V6" s="83" t="s">
        <v>33</v>
      </c>
      <c r="W6" s="66" t="s">
        <v>35</v>
      </c>
      <c r="X6" s="66" t="s">
        <v>63</v>
      </c>
      <c r="Y6" s="83" t="s">
        <v>37</v>
      </c>
      <c r="Z6" s="87" t="s">
        <v>40</v>
      </c>
      <c r="AA6" s="87" t="s">
        <v>39</v>
      </c>
      <c r="AB6" s="66" t="s">
        <v>41</v>
      </c>
      <c r="AC6" s="90" t="s">
        <v>8</v>
      </c>
    </row>
    <row r="7" spans="1:38" ht="21.6" customHeight="1" x14ac:dyDescent="0.2">
      <c r="A7" s="90"/>
      <c r="B7" s="83"/>
      <c r="C7" s="93"/>
      <c r="D7" s="93"/>
      <c r="E7" s="70"/>
      <c r="F7" s="71"/>
      <c r="G7" s="84"/>
      <c r="H7" s="83"/>
      <c r="I7" s="83"/>
      <c r="J7" s="83"/>
      <c r="K7" s="78"/>
      <c r="L7" s="79"/>
      <c r="M7" s="78"/>
      <c r="N7" s="79"/>
      <c r="O7" s="83"/>
      <c r="P7" s="83"/>
      <c r="Q7" s="78"/>
      <c r="R7" s="79"/>
      <c r="S7" s="83"/>
      <c r="T7" s="83" t="s">
        <v>32</v>
      </c>
      <c r="U7" s="82" t="s">
        <v>62</v>
      </c>
      <c r="V7" s="83"/>
      <c r="W7" s="84"/>
      <c r="X7" s="84"/>
      <c r="Y7" s="83"/>
      <c r="Z7" s="88"/>
      <c r="AA7" s="88"/>
      <c r="AB7" s="84"/>
      <c r="AC7" s="90"/>
    </row>
    <row r="8" spans="1:38" ht="42.75" customHeight="1" x14ac:dyDescent="0.2">
      <c r="A8" s="90"/>
      <c r="B8" s="83"/>
      <c r="C8" s="93"/>
      <c r="D8" s="93"/>
      <c r="E8" s="66" t="s">
        <v>3</v>
      </c>
      <c r="F8" s="66" t="s">
        <v>4</v>
      </c>
      <c r="G8" s="84"/>
      <c r="H8" s="83"/>
      <c r="I8" s="83"/>
      <c r="J8" s="83"/>
      <c r="K8" s="80"/>
      <c r="L8" s="81"/>
      <c r="M8" s="80"/>
      <c r="N8" s="81"/>
      <c r="O8" s="83"/>
      <c r="P8" s="83"/>
      <c r="Q8" s="66" t="s">
        <v>26</v>
      </c>
      <c r="R8" s="85" t="s">
        <v>21</v>
      </c>
      <c r="S8" s="83"/>
      <c r="T8" s="83"/>
      <c r="U8" s="82"/>
      <c r="V8" s="83"/>
      <c r="W8" s="84"/>
      <c r="X8" s="84"/>
      <c r="Y8" s="83"/>
      <c r="Z8" s="88"/>
      <c r="AA8" s="88"/>
      <c r="AB8" s="84"/>
      <c r="AC8" s="90"/>
    </row>
    <row r="9" spans="1:38" ht="20.25" customHeight="1" x14ac:dyDescent="0.2">
      <c r="A9" s="90"/>
      <c r="B9" s="83"/>
      <c r="C9" s="93"/>
      <c r="D9" s="93"/>
      <c r="E9" s="67"/>
      <c r="F9" s="67"/>
      <c r="G9" s="67"/>
      <c r="H9" s="83"/>
      <c r="I9" s="18" t="s">
        <v>5</v>
      </c>
      <c r="J9" s="35" t="s">
        <v>21</v>
      </c>
      <c r="K9" s="18" t="s">
        <v>5</v>
      </c>
      <c r="L9" s="35" t="s">
        <v>21</v>
      </c>
      <c r="M9" s="24" t="s">
        <v>5</v>
      </c>
      <c r="N9" s="35" t="s">
        <v>21</v>
      </c>
      <c r="O9" s="24" t="s">
        <v>5</v>
      </c>
      <c r="P9" s="35" t="s">
        <v>21</v>
      </c>
      <c r="Q9" s="67"/>
      <c r="R9" s="67"/>
      <c r="S9" s="83"/>
      <c r="T9" s="83"/>
      <c r="U9" s="82"/>
      <c r="V9" s="83"/>
      <c r="W9" s="67"/>
      <c r="X9" s="67"/>
      <c r="Y9" s="83"/>
      <c r="Z9" s="89"/>
      <c r="AA9" s="89"/>
      <c r="AB9" s="67"/>
      <c r="AC9" s="90"/>
    </row>
    <row r="10" spans="1:38" s="2" customFormat="1" ht="45" customHeight="1" x14ac:dyDescent="0.25">
      <c r="A10" s="19">
        <v>1</v>
      </c>
      <c r="B10" s="19">
        <v>2</v>
      </c>
      <c r="C10" s="19">
        <v>3</v>
      </c>
      <c r="D10" s="19">
        <v>4</v>
      </c>
      <c r="E10" s="19">
        <v>5</v>
      </c>
      <c r="F10" s="19" t="s">
        <v>16</v>
      </c>
      <c r="G10" s="19">
        <v>7</v>
      </c>
      <c r="H10" s="19" t="s">
        <v>18</v>
      </c>
      <c r="I10" s="19">
        <v>9</v>
      </c>
      <c r="J10" s="19" t="s">
        <v>22</v>
      </c>
      <c r="K10" s="19">
        <v>11</v>
      </c>
      <c r="L10" s="19" t="s">
        <v>23</v>
      </c>
      <c r="M10" s="19">
        <v>13</v>
      </c>
      <c r="N10" s="19" t="s">
        <v>25</v>
      </c>
      <c r="O10" s="19">
        <v>15</v>
      </c>
      <c r="P10" s="19">
        <v>16</v>
      </c>
      <c r="Q10" s="19">
        <v>17</v>
      </c>
      <c r="R10" s="19" t="s">
        <v>28</v>
      </c>
      <c r="S10" s="19" t="s">
        <v>29</v>
      </c>
      <c r="T10" s="19" t="s">
        <v>70</v>
      </c>
      <c r="U10" s="1">
        <v>21</v>
      </c>
      <c r="V10" s="19" t="s">
        <v>34</v>
      </c>
      <c r="W10" s="19" t="s">
        <v>36</v>
      </c>
      <c r="X10" s="19">
        <v>24</v>
      </c>
      <c r="Y10" s="20" t="s">
        <v>38</v>
      </c>
      <c r="Z10" s="1" t="s">
        <v>71</v>
      </c>
      <c r="AA10" s="1" t="s">
        <v>72</v>
      </c>
      <c r="AB10" s="19" t="s">
        <v>42</v>
      </c>
      <c r="AC10" s="19">
        <v>28</v>
      </c>
    </row>
    <row r="11" spans="1:38" ht="25.5" x14ac:dyDescent="0.2">
      <c r="A11" s="28" t="s">
        <v>11</v>
      </c>
      <c r="B11" s="29" t="s">
        <v>12</v>
      </c>
      <c r="C11" s="30"/>
      <c r="D11" s="30">
        <f>SUM(D12:D19)</f>
        <v>1</v>
      </c>
      <c r="E11" s="30">
        <f>SUM(E12:E19)</f>
        <v>1210</v>
      </c>
      <c r="F11" s="30">
        <f>SUM(F12:F19)</f>
        <v>1210</v>
      </c>
      <c r="G11" s="30"/>
      <c r="H11" s="30">
        <f>SUM(H12:H19)</f>
        <v>1210</v>
      </c>
      <c r="I11" s="30"/>
      <c r="J11" s="30">
        <f>SUM(J12:J19)</f>
        <v>181.5</v>
      </c>
      <c r="K11" s="30"/>
      <c r="L11" s="30">
        <f>SUM(L12:L19)</f>
        <v>556.6</v>
      </c>
      <c r="M11" s="30"/>
      <c r="N11" s="30">
        <f>SUM(N12:N19)</f>
        <v>974.05</v>
      </c>
      <c r="O11" s="30"/>
      <c r="P11" s="30">
        <f>SUM(P12:P19)</f>
        <v>0</v>
      </c>
      <c r="Q11" s="30"/>
      <c r="R11" s="30">
        <f t="shared" ref="R11:AB11" si="0">SUM(R12:R19)</f>
        <v>1461.0749999999998</v>
      </c>
      <c r="S11" s="30">
        <f t="shared" si="0"/>
        <v>4383.2249999999995</v>
      </c>
      <c r="T11" s="30">
        <f t="shared" si="0"/>
        <v>4484.0583333333325</v>
      </c>
      <c r="U11" s="30">
        <f t="shared" si="0"/>
        <v>4484.0583333333325</v>
      </c>
      <c r="V11" s="30">
        <f t="shared" si="0"/>
        <v>1210</v>
      </c>
      <c r="W11" s="30">
        <f t="shared" si="0"/>
        <v>100.83333333333333</v>
      </c>
      <c r="X11" s="30">
        <f t="shared" si="0"/>
        <v>0</v>
      </c>
      <c r="Y11" s="30">
        <f t="shared" si="0"/>
        <v>58.393591666666666</v>
      </c>
      <c r="Z11" s="30">
        <f t="shared" si="0"/>
        <v>12.399192666666668</v>
      </c>
      <c r="AA11" s="30">
        <f t="shared" si="0"/>
        <v>2.6277116249999999</v>
      </c>
      <c r="AB11" s="30">
        <f t="shared" si="0"/>
        <v>73.420495958333333</v>
      </c>
      <c r="AC11" s="30">
        <f t="shared" ref="AC11" si="1">SUM(AC12:AC19)</f>
        <v>0</v>
      </c>
    </row>
    <row r="12" spans="1:38" ht="14.25" customHeight="1" x14ac:dyDescent="0.2">
      <c r="A12" s="21">
        <v>1</v>
      </c>
      <c r="B12" s="31" t="s">
        <v>54</v>
      </c>
      <c r="C12" s="32">
        <v>7</v>
      </c>
      <c r="D12" s="32">
        <v>1</v>
      </c>
      <c r="E12" s="33">
        <v>1210</v>
      </c>
      <c r="F12" s="33">
        <f>E12*D12</f>
        <v>1210</v>
      </c>
      <c r="G12" s="21">
        <v>1</v>
      </c>
      <c r="H12" s="34">
        <f>F12*G12</f>
        <v>1210</v>
      </c>
      <c r="I12" s="36">
        <v>0.15</v>
      </c>
      <c r="J12" s="34">
        <f>H12*I12</f>
        <v>181.5</v>
      </c>
      <c r="K12" s="36">
        <v>0.4</v>
      </c>
      <c r="L12" s="34">
        <f>(H12+J12)*K12</f>
        <v>556.6</v>
      </c>
      <c r="M12" s="36">
        <v>0.5</v>
      </c>
      <c r="N12" s="34">
        <f>(H12+J12+L12)*M12</f>
        <v>974.05</v>
      </c>
      <c r="O12" s="21"/>
      <c r="P12" s="21"/>
      <c r="Q12" s="21">
        <v>6</v>
      </c>
      <c r="R12" s="34">
        <f>(H12+J12+L12+N12+P12)*Q12/12</f>
        <v>1461.0749999999998</v>
      </c>
      <c r="S12" s="34">
        <f>H12+J12+L12+N12+P12+R12</f>
        <v>4383.2249999999995</v>
      </c>
      <c r="T12" s="34">
        <f>S12+V12/12</f>
        <v>4484.0583333333325</v>
      </c>
      <c r="U12" s="33">
        <f>IF(T12&gt;6650*D12,6650*D12,T12)</f>
        <v>4484.0583333333325</v>
      </c>
      <c r="V12" s="34">
        <f>H12</f>
        <v>1210</v>
      </c>
      <c r="W12" s="34">
        <f>V12/12</f>
        <v>100.83333333333333</v>
      </c>
      <c r="X12" s="34"/>
      <c r="Y12" s="34">
        <f>(S12*12+T12+V12+W12+X12)/1000</f>
        <v>58.393591666666666</v>
      </c>
      <c r="Z12" s="34">
        <f>(Y12-U12/1000)*23%</f>
        <v>12.399192666666668</v>
      </c>
      <c r="AA12" s="34">
        <f>Y12*4.5%</f>
        <v>2.6277116249999999</v>
      </c>
      <c r="AB12" s="34">
        <f>Y12+Z12+AA12</f>
        <v>73.420495958333333</v>
      </c>
      <c r="AC12" s="21"/>
    </row>
    <row r="13" spans="1:38" ht="14.25" customHeight="1" x14ac:dyDescent="0.2">
      <c r="A13" s="21">
        <v>2</v>
      </c>
      <c r="B13" s="31" t="s">
        <v>13</v>
      </c>
      <c r="C13" s="32"/>
      <c r="D13" s="32"/>
      <c r="E13" s="33"/>
      <c r="F13" s="33">
        <f t="shared" ref="F13:F27" si="2">E13*D13</f>
        <v>0</v>
      </c>
      <c r="G13" s="21"/>
      <c r="H13" s="34">
        <f t="shared" ref="H13:H27" si="3">F13*G13</f>
        <v>0</v>
      </c>
      <c r="I13" s="36"/>
      <c r="J13" s="34">
        <f t="shared" ref="J13:J27" si="4">H13*I13</f>
        <v>0</v>
      </c>
      <c r="K13" s="36"/>
      <c r="L13" s="34">
        <f t="shared" ref="L13:L19" si="5">(H13+J13)*K13</f>
        <v>0</v>
      </c>
      <c r="M13" s="36"/>
      <c r="N13" s="34">
        <f t="shared" ref="N13:N19" si="6">(H13+J13+L13)*M13</f>
        <v>0</v>
      </c>
      <c r="O13" s="21"/>
      <c r="P13" s="21"/>
      <c r="Q13" s="21"/>
      <c r="R13" s="34">
        <f t="shared" ref="R13:R27" si="7">(H13+J13+L13+N13+P13)*Q13/12</f>
        <v>0</v>
      </c>
      <c r="S13" s="34">
        <f t="shared" ref="S13:S27" si="8">H13+J13+L13+N13+P13+R13</f>
        <v>0</v>
      </c>
      <c r="T13" s="34">
        <f t="shared" ref="T13:T19" si="9">S13+V13/12</f>
        <v>0</v>
      </c>
      <c r="U13" s="33">
        <f t="shared" ref="U13:U19" si="10">IF(T13&gt;6650*D13,6650*D13,T13)</f>
        <v>0</v>
      </c>
      <c r="V13" s="34">
        <f t="shared" ref="V13:V19" si="11">H13</f>
        <v>0</v>
      </c>
      <c r="W13" s="34">
        <f t="shared" ref="W13:W27" si="12">V13/12</f>
        <v>0</v>
      </c>
      <c r="X13" s="34"/>
      <c r="Y13" s="34">
        <f t="shared" ref="Y13:Y27" si="13">(S13*12+T13+V13+W13+X13)/1000</f>
        <v>0</v>
      </c>
      <c r="Z13" s="34">
        <f t="shared" ref="Z13:Z27" si="14">(Y13-U13/1000)*23%</f>
        <v>0</v>
      </c>
      <c r="AA13" s="34">
        <f t="shared" ref="AA13:AA27" si="15">Y13*4.5%</f>
        <v>0</v>
      </c>
      <c r="AB13" s="34">
        <f t="shared" ref="AB13:AB27" si="16">Y13+Z13+AA13</f>
        <v>0</v>
      </c>
      <c r="AC13" s="21"/>
    </row>
    <row r="14" spans="1:38" ht="14.25" customHeight="1" x14ac:dyDescent="0.2">
      <c r="A14" s="21">
        <v>3</v>
      </c>
      <c r="B14" s="31" t="s">
        <v>13</v>
      </c>
      <c r="C14" s="32"/>
      <c r="D14" s="32"/>
      <c r="E14" s="33"/>
      <c r="F14" s="33">
        <f t="shared" si="2"/>
        <v>0</v>
      </c>
      <c r="G14" s="21"/>
      <c r="H14" s="34">
        <f t="shared" si="3"/>
        <v>0</v>
      </c>
      <c r="I14" s="36"/>
      <c r="J14" s="34">
        <f t="shared" si="4"/>
        <v>0</v>
      </c>
      <c r="K14" s="36"/>
      <c r="L14" s="34">
        <f t="shared" si="5"/>
        <v>0</v>
      </c>
      <c r="M14" s="36"/>
      <c r="N14" s="34">
        <f t="shared" si="6"/>
        <v>0</v>
      </c>
      <c r="O14" s="21"/>
      <c r="P14" s="21"/>
      <c r="Q14" s="21"/>
      <c r="R14" s="34">
        <f t="shared" si="7"/>
        <v>0</v>
      </c>
      <c r="S14" s="34">
        <f t="shared" si="8"/>
        <v>0</v>
      </c>
      <c r="T14" s="34">
        <f t="shared" si="9"/>
        <v>0</v>
      </c>
      <c r="U14" s="33">
        <f>IF(T14&gt;6650*D14,6650*D14,T14)</f>
        <v>0</v>
      </c>
      <c r="V14" s="34">
        <f t="shared" si="11"/>
        <v>0</v>
      </c>
      <c r="W14" s="34">
        <f t="shared" si="12"/>
        <v>0</v>
      </c>
      <c r="X14" s="34"/>
      <c r="Y14" s="34">
        <f t="shared" si="13"/>
        <v>0</v>
      </c>
      <c r="Z14" s="34">
        <f t="shared" si="14"/>
        <v>0</v>
      </c>
      <c r="AA14" s="34">
        <f t="shared" si="15"/>
        <v>0</v>
      </c>
      <c r="AB14" s="34">
        <f t="shared" si="16"/>
        <v>0</v>
      </c>
      <c r="AC14" s="21"/>
    </row>
    <row r="15" spans="1:38" ht="14.25" customHeight="1" x14ac:dyDescent="0.2">
      <c r="A15" s="21">
        <v>4</v>
      </c>
      <c r="B15" s="31" t="s">
        <v>13</v>
      </c>
      <c r="C15" s="32"/>
      <c r="D15" s="32"/>
      <c r="E15" s="33"/>
      <c r="F15" s="33">
        <f t="shared" si="2"/>
        <v>0</v>
      </c>
      <c r="G15" s="21"/>
      <c r="H15" s="34">
        <f t="shared" si="3"/>
        <v>0</v>
      </c>
      <c r="I15" s="36"/>
      <c r="J15" s="34">
        <f t="shared" si="4"/>
        <v>0</v>
      </c>
      <c r="K15" s="36"/>
      <c r="L15" s="34">
        <f t="shared" si="5"/>
        <v>0</v>
      </c>
      <c r="M15" s="36"/>
      <c r="N15" s="34">
        <f t="shared" si="6"/>
        <v>0</v>
      </c>
      <c r="O15" s="21"/>
      <c r="P15" s="21"/>
      <c r="Q15" s="21"/>
      <c r="R15" s="34">
        <f t="shared" si="7"/>
        <v>0</v>
      </c>
      <c r="S15" s="34">
        <f t="shared" si="8"/>
        <v>0</v>
      </c>
      <c r="T15" s="34">
        <f t="shared" si="9"/>
        <v>0</v>
      </c>
      <c r="U15" s="33">
        <f>IF(T15&gt;6650*D15,6650*D15,T15)</f>
        <v>0</v>
      </c>
      <c r="V15" s="34">
        <f t="shared" si="11"/>
        <v>0</v>
      </c>
      <c r="W15" s="34">
        <f t="shared" si="12"/>
        <v>0</v>
      </c>
      <c r="X15" s="34"/>
      <c r="Y15" s="34">
        <f t="shared" si="13"/>
        <v>0</v>
      </c>
      <c r="Z15" s="34">
        <f t="shared" si="14"/>
        <v>0</v>
      </c>
      <c r="AA15" s="34">
        <f t="shared" si="15"/>
        <v>0</v>
      </c>
      <c r="AB15" s="34">
        <f t="shared" si="16"/>
        <v>0</v>
      </c>
      <c r="AC15" s="21"/>
    </row>
    <row r="16" spans="1:38" ht="14.25" customHeight="1" x14ac:dyDescent="0.2">
      <c r="A16" s="21">
        <v>5</v>
      </c>
      <c r="B16" s="31" t="s">
        <v>13</v>
      </c>
      <c r="C16" s="32"/>
      <c r="D16" s="32"/>
      <c r="E16" s="33"/>
      <c r="F16" s="33">
        <f t="shared" si="2"/>
        <v>0</v>
      </c>
      <c r="G16" s="21"/>
      <c r="H16" s="34">
        <f t="shared" si="3"/>
        <v>0</v>
      </c>
      <c r="I16" s="36"/>
      <c r="J16" s="34">
        <f t="shared" si="4"/>
        <v>0</v>
      </c>
      <c r="K16" s="36"/>
      <c r="L16" s="34">
        <f t="shared" si="5"/>
        <v>0</v>
      </c>
      <c r="M16" s="36"/>
      <c r="N16" s="34">
        <f t="shared" si="6"/>
        <v>0</v>
      </c>
      <c r="O16" s="21"/>
      <c r="P16" s="21"/>
      <c r="Q16" s="21"/>
      <c r="R16" s="34">
        <f t="shared" si="7"/>
        <v>0</v>
      </c>
      <c r="S16" s="34">
        <f t="shared" si="8"/>
        <v>0</v>
      </c>
      <c r="T16" s="34">
        <f t="shared" si="9"/>
        <v>0</v>
      </c>
      <c r="U16" s="33">
        <f t="shared" si="10"/>
        <v>0</v>
      </c>
      <c r="V16" s="34">
        <f t="shared" si="11"/>
        <v>0</v>
      </c>
      <c r="W16" s="34">
        <f t="shared" si="12"/>
        <v>0</v>
      </c>
      <c r="X16" s="34"/>
      <c r="Y16" s="34">
        <f t="shared" si="13"/>
        <v>0</v>
      </c>
      <c r="Z16" s="34">
        <f t="shared" si="14"/>
        <v>0</v>
      </c>
      <c r="AA16" s="34">
        <f t="shared" si="15"/>
        <v>0</v>
      </c>
      <c r="AB16" s="34">
        <f t="shared" si="16"/>
        <v>0</v>
      </c>
      <c r="AC16" s="21"/>
    </row>
    <row r="17" spans="1:64" ht="14.25" customHeight="1" x14ac:dyDescent="0.2">
      <c r="A17" s="21">
        <v>6</v>
      </c>
      <c r="B17" s="31" t="s">
        <v>13</v>
      </c>
      <c r="C17" s="32"/>
      <c r="D17" s="32"/>
      <c r="E17" s="33"/>
      <c r="F17" s="33">
        <f t="shared" si="2"/>
        <v>0</v>
      </c>
      <c r="G17" s="21"/>
      <c r="H17" s="34">
        <f t="shared" si="3"/>
        <v>0</v>
      </c>
      <c r="I17" s="36"/>
      <c r="J17" s="34">
        <f t="shared" si="4"/>
        <v>0</v>
      </c>
      <c r="K17" s="36"/>
      <c r="L17" s="34">
        <f t="shared" si="5"/>
        <v>0</v>
      </c>
      <c r="M17" s="36"/>
      <c r="N17" s="34">
        <f t="shared" si="6"/>
        <v>0</v>
      </c>
      <c r="O17" s="21"/>
      <c r="P17" s="21"/>
      <c r="Q17" s="21"/>
      <c r="R17" s="34">
        <f t="shared" si="7"/>
        <v>0</v>
      </c>
      <c r="S17" s="34">
        <f t="shared" si="8"/>
        <v>0</v>
      </c>
      <c r="T17" s="34">
        <f t="shared" si="9"/>
        <v>0</v>
      </c>
      <c r="U17" s="33">
        <f t="shared" si="10"/>
        <v>0</v>
      </c>
      <c r="V17" s="34">
        <f t="shared" si="11"/>
        <v>0</v>
      </c>
      <c r="W17" s="34">
        <f t="shared" si="12"/>
        <v>0</v>
      </c>
      <c r="X17" s="34"/>
      <c r="Y17" s="34">
        <f t="shared" si="13"/>
        <v>0</v>
      </c>
      <c r="Z17" s="34">
        <f t="shared" si="14"/>
        <v>0</v>
      </c>
      <c r="AA17" s="34">
        <f t="shared" si="15"/>
        <v>0</v>
      </c>
      <c r="AB17" s="34">
        <f t="shared" si="16"/>
        <v>0</v>
      </c>
      <c r="AC17" s="21"/>
    </row>
    <row r="18" spans="1:64" ht="14.25" customHeight="1" x14ac:dyDescent="0.2">
      <c r="A18" s="21">
        <v>7</v>
      </c>
      <c r="B18" s="31" t="s">
        <v>13</v>
      </c>
      <c r="C18" s="32"/>
      <c r="D18" s="32"/>
      <c r="E18" s="33"/>
      <c r="F18" s="33">
        <f t="shared" si="2"/>
        <v>0</v>
      </c>
      <c r="G18" s="21"/>
      <c r="H18" s="34">
        <f t="shared" si="3"/>
        <v>0</v>
      </c>
      <c r="I18" s="36"/>
      <c r="J18" s="34">
        <f t="shared" si="4"/>
        <v>0</v>
      </c>
      <c r="K18" s="36"/>
      <c r="L18" s="34">
        <f t="shared" si="5"/>
        <v>0</v>
      </c>
      <c r="M18" s="36"/>
      <c r="N18" s="34">
        <f t="shared" si="6"/>
        <v>0</v>
      </c>
      <c r="O18" s="21"/>
      <c r="P18" s="21"/>
      <c r="Q18" s="21"/>
      <c r="R18" s="34">
        <f t="shared" si="7"/>
        <v>0</v>
      </c>
      <c r="S18" s="34">
        <f t="shared" si="8"/>
        <v>0</v>
      </c>
      <c r="T18" s="34">
        <f t="shared" si="9"/>
        <v>0</v>
      </c>
      <c r="U18" s="33">
        <f t="shared" si="10"/>
        <v>0</v>
      </c>
      <c r="V18" s="34">
        <f t="shared" si="11"/>
        <v>0</v>
      </c>
      <c r="W18" s="34">
        <f t="shared" si="12"/>
        <v>0</v>
      </c>
      <c r="X18" s="34"/>
      <c r="Y18" s="34">
        <f t="shared" si="13"/>
        <v>0</v>
      </c>
      <c r="Z18" s="34">
        <f t="shared" si="14"/>
        <v>0</v>
      </c>
      <c r="AA18" s="34">
        <f t="shared" si="15"/>
        <v>0</v>
      </c>
      <c r="AB18" s="34">
        <f t="shared" si="16"/>
        <v>0</v>
      </c>
      <c r="AC18" s="21"/>
    </row>
    <row r="19" spans="1:64" ht="14.25" customHeight="1" x14ac:dyDescent="0.2">
      <c r="A19" s="21">
        <v>8</v>
      </c>
      <c r="B19" s="31" t="s">
        <v>13</v>
      </c>
      <c r="C19" s="32"/>
      <c r="D19" s="32"/>
      <c r="E19" s="33"/>
      <c r="F19" s="33">
        <f t="shared" si="2"/>
        <v>0</v>
      </c>
      <c r="G19" s="21"/>
      <c r="H19" s="34">
        <f t="shared" si="3"/>
        <v>0</v>
      </c>
      <c r="I19" s="36"/>
      <c r="J19" s="34">
        <f t="shared" si="4"/>
        <v>0</v>
      </c>
      <c r="K19" s="36"/>
      <c r="L19" s="34">
        <f t="shared" si="5"/>
        <v>0</v>
      </c>
      <c r="M19" s="36"/>
      <c r="N19" s="34">
        <f t="shared" si="6"/>
        <v>0</v>
      </c>
      <c r="O19" s="21"/>
      <c r="P19" s="21"/>
      <c r="Q19" s="21"/>
      <c r="R19" s="34">
        <f t="shared" si="7"/>
        <v>0</v>
      </c>
      <c r="S19" s="34">
        <f t="shared" si="8"/>
        <v>0</v>
      </c>
      <c r="T19" s="34">
        <f t="shared" si="9"/>
        <v>0</v>
      </c>
      <c r="U19" s="33">
        <f t="shared" si="10"/>
        <v>0</v>
      </c>
      <c r="V19" s="34">
        <f t="shared" si="11"/>
        <v>0</v>
      </c>
      <c r="W19" s="34">
        <f t="shared" si="12"/>
        <v>0</v>
      </c>
      <c r="X19" s="34"/>
      <c r="Y19" s="34">
        <f t="shared" si="13"/>
        <v>0</v>
      </c>
      <c r="Z19" s="34">
        <f t="shared" si="14"/>
        <v>0</v>
      </c>
      <c r="AA19" s="34">
        <f t="shared" si="15"/>
        <v>0</v>
      </c>
      <c r="AB19" s="34">
        <f t="shared" si="16"/>
        <v>0</v>
      </c>
      <c r="AC19" s="21"/>
    </row>
    <row r="20" spans="1:64" x14ac:dyDescent="0.2">
      <c r="A20" s="28" t="s">
        <v>14</v>
      </c>
      <c r="B20" s="29" t="s">
        <v>15</v>
      </c>
      <c r="C20" s="30"/>
      <c r="D20" s="30">
        <f>SUM(D21:D27)</f>
        <v>1</v>
      </c>
      <c r="E20" s="30">
        <f>SUM(E21:E27)</f>
        <v>1210</v>
      </c>
      <c r="F20" s="30">
        <f t="shared" ref="F20:H20" si="17">SUM(F21:F27)</f>
        <v>1210</v>
      </c>
      <c r="G20" s="30"/>
      <c r="H20" s="30">
        <f t="shared" si="17"/>
        <v>1210</v>
      </c>
      <c r="I20" s="30"/>
      <c r="J20" s="30">
        <f t="shared" ref="J20" si="18">SUM(J21:J27)</f>
        <v>121</v>
      </c>
      <c r="K20" s="30"/>
      <c r="L20" s="30">
        <f>SUM(L21:L27)</f>
        <v>266.2</v>
      </c>
      <c r="M20" s="30"/>
      <c r="N20" s="30">
        <f>SUM(N21:N27)</f>
        <v>0</v>
      </c>
      <c r="O20" s="30"/>
      <c r="P20" s="30">
        <f>SUM(P21:P27)</f>
        <v>0</v>
      </c>
      <c r="Q20" s="30"/>
      <c r="R20" s="30">
        <f>SUM(R21:R27)</f>
        <v>532.4</v>
      </c>
      <c r="S20" s="30">
        <f>SUM(S21:S27)</f>
        <v>2129.6</v>
      </c>
      <c r="T20" s="30">
        <f t="shared" ref="T20" si="19">SUM(T21:T27)</f>
        <v>2230.4333333333334</v>
      </c>
      <c r="U20" s="30">
        <f>SUM(U21:U27)</f>
        <v>2230.4333333333334</v>
      </c>
      <c r="V20" s="30">
        <f t="shared" ref="V20" si="20">SUM(V21:V27)</f>
        <v>1210</v>
      </c>
      <c r="W20" s="30">
        <f t="shared" ref="W20" si="21">SUM(W21:W27)</f>
        <v>100.83333333333333</v>
      </c>
      <c r="X20" s="30">
        <f t="shared" ref="X20" si="22">SUM(X21:X27)</f>
        <v>0</v>
      </c>
      <c r="Y20" s="30">
        <f t="shared" ref="Y20" si="23">SUM(Y21:Y27)</f>
        <v>29.096466666666664</v>
      </c>
      <c r="Z20" s="30">
        <f t="shared" ref="Z20:AA20" si="24">SUM(Z21:Z27)</f>
        <v>6.1791876666666665</v>
      </c>
      <c r="AA20" s="30">
        <f t="shared" si="24"/>
        <v>1.3093409999999999</v>
      </c>
      <c r="AB20" s="30">
        <f>SUM(AB21:AB27)</f>
        <v>36.584995333333325</v>
      </c>
      <c r="AC20" s="30">
        <f t="shared" ref="AC20" si="25">SUM(AC21:AC27)</f>
        <v>0</v>
      </c>
    </row>
    <row r="21" spans="1:64" ht="14.25" customHeight="1" x14ac:dyDescent="0.2">
      <c r="A21" s="21">
        <v>1</v>
      </c>
      <c r="B21" s="31" t="s">
        <v>69</v>
      </c>
      <c r="C21" s="32">
        <v>7</v>
      </c>
      <c r="D21" s="32">
        <v>1</v>
      </c>
      <c r="E21" s="33">
        <v>1210</v>
      </c>
      <c r="F21" s="33">
        <f t="shared" si="2"/>
        <v>1210</v>
      </c>
      <c r="G21" s="21">
        <v>1</v>
      </c>
      <c r="H21" s="34">
        <f t="shared" si="3"/>
        <v>1210</v>
      </c>
      <c r="I21" s="36">
        <v>0.1</v>
      </c>
      <c r="J21" s="34">
        <f t="shared" si="4"/>
        <v>121</v>
      </c>
      <c r="K21" s="36">
        <v>0.2</v>
      </c>
      <c r="L21" s="34">
        <f>(H21+J21)*K21</f>
        <v>266.2</v>
      </c>
      <c r="M21" s="36"/>
      <c r="N21" s="34"/>
      <c r="O21" s="21"/>
      <c r="P21" s="21"/>
      <c r="Q21" s="21">
        <v>4</v>
      </c>
      <c r="R21" s="34">
        <f>(H21+J21+L21+N21+P21)*Q21/12</f>
        <v>532.4</v>
      </c>
      <c r="S21" s="34">
        <f t="shared" si="8"/>
        <v>2129.6</v>
      </c>
      <c r="T21" s="34">
        <f t="shared" ref="T21:T27" si="26">S21+V21/12</f>
        <v>2230.4333333333334</v>
      </c>
      <c r="U21" s="33">
        <f>IF(T21&gt;6650*D21,6650*D21,T21)</f>
        <v>2230.4333333333334</v>
      </c>
      <c r="V21" s="34">
        <f t="shared" ref="V21" si="27">H21</f>
        <v>1210</v>
      </c>
      <c r="W21" s="34">
        <f t="shared" si="12"/>
        <v>100.83333333333333</v>
      </c>
      <c r="X21" s="34"/>
      <c r="Y21" s="34">
        <f>(S21*12+T21+V21+W21+X21)/1000</f>
        <v>29.096466666666664</v>
      </c>
      <c r="Z21" s="34">
        <f>(Y21-U21/1000)*23%</f>
        <v>6.1791876666666665</v>
      </c>
      <c r="AA21" s="34">
        <f>Y21*4.5%</f>
        <v>1.3093409999999999</v>
      </c>
      <c r="AB21" s="34">
        <f>Y21+Z21+AA21</f>
        <v>36.584995333333325</v>
      </c>
      <c r="AC21" s="21"/>
    </row>
    <row r="22" spans="1:64" ht="14.25" customHeight="1" x14ac:dyDescent="0.2">
      <c r="A22" s="21">
        <v>2</v>
      </c>
      <c r="B22" s="31" t="s">
        <v>13</v>
      </c>
      <c r="C22" s="32"/>
      <c r="D22" s="32"/>
      <c r="E22" s="33"/>
      <c r="F22" s="33">
        <f t="shared" si="2"/>
        <v>0</v>
      </c>
      <c r="G22" s="21"/>
      <c r="H22" s="34">
        <f t="shared" si="3"/>
        <v>0</v>
      </c>
      <c r="I22" s="36"/>
      <c r="J22" s="34">
        <f t="shared" si="4"/>
        <v>0</v>
      </c>
      <c r="K22" s="36"/>
      <c r="L22" s="34">
        <f t="shared" ref="L13:L27" si="28">(H22+J22)*K22</f>
        <v>0</v>
      </c>
      <c r="M22" s="36"/>
      <c r="N22" s="34"/>
      <c r="O22" s="21"/>
      <c r="P22" s="21"/>
      <c r="Q22" s="21"/>
      <c r="R22" s="34">
        <f t="shared" si="7"/>
        <v>0</v>
      </c>
      <c r="S22" s="34">
        <f t="shared" si="8"/>
        <v>0</v>
      </c>
      <c r="T22" s="34">
        <f t="shared" si="26"/>
        <v>0</v>
      </c>
      <c r="U22" s="33">
        <f t="shared" ref="U22:U27" si="29">IF(T22&gt;6650*D22,6650*D22,T22)</f>
        <v>0</v>
      </c>
      <c r="V22" s="34">
        <f t="shared" ref="V22:V27" si="30">H22</f>
        <v>0</v>
      </c>
      <c r="W22" s="34">
        <f t="shared" si="12"/>
        <v>0</v>
      </c>
      <c r="X22" s="34"/>
      <c r="Y22" s="34">
        <f t="shared" si="13"/>
        <v>0</v>
      </c>
      <c r="Z22" s="34">
        <f t="shared" si="14"/>
        <v>0</v>
      </c>
      <c r="AA22" s="34">
        <f t="shared" si="15"/>
        <v>0</v>
      </c>
      <c r="AB22" s="34">
        <f t="shared" si="16"/>
        <v>0</v>
      </c>
      <c r="AC22" s="21"/>
    </row>
    <row r="23" spans="1:64" ht="14.25" customHeight="1" x14ac:dyDescent="0.2">
      <c r="A23" s="21">
        <v>3</v>
      </c>
      <c r="B23" s="31" t="s">
        <v>13</v>
      </c>
      <c r="C23" s="32"/>
      <c r="D23" s="32"/>
      <c r="E23" s="33"/>
      <c r="F23" s="33">
        <f t="shared" si="2"/>
        <v>0</v>
      </c>
      <c r="G23" s="21"/>
      <c r="H23" s="34">
        <f t="shared" si="3"/>
        <v>0</v>
      </c>
      <c r="I23" s="36"/>
      <c r="J23" s="34">
        <f t="shared" si="4"/>
        <v>0</v>
      </c>
      <c r="K23" s="36"/>
      <c r="L23" s="34">
        <f t="shared" si="28"/>
        <v>0</v>
      </c>
      <c r="M23" s="36"/>
      <c r="N23" s="34"/>
      <c r="O23" s="21"/>
      <c r="P23" s="21"/>
      <c r="Q23" s="21"/>
      <c r="R23" s="34">
        <f t="shared" si="7"/>
        <v>0</v>
      </c>
      <c r="S23" s="34">
        <f t="shared" si="8"/>
        <v>0</v>
      </c>
      <c r="T23" s="34">
        <f t="shared" si="26"/>
        <v>0</v>
      </c>
      <c r="U23" s="33">
        <f t="shared" si="29"/>
        <v>0</v>
      </c>
      <c r="V23" s="34">
        <f t="shared" si="30"/>
        <v>0</v>
      </c>
      <c r="W23" s="34">
        <f t="shared" si="12"/>
        <v>0</v>
      </c>
      <c r="X23" s="34"/>
      <c r="Y23" s="34">
        <f t="shared" si="13"/>
        <v>0</v>
      </c>
      <c r="Z23" s="34">
        <f t="shared" si="14"/>
        <v>0</v>
      </c>
      <c r="AA23" s="34">
        <f t="shared" si="15"/>
        <v>0</v>
      </c>
      <c r="AB23" s="34">
        <f t="shared" si="16"/>
        <v>0</v>
      </c>
      <c r="AC23" s="21"/>
    </row>
    <row r="24" spans="1:64" ht="14.25" customHeight="1" x14ac:dyDescent="0.2">
      <c r="A24" s="21">
        <v>4</v>
      </c>
      <c r="B24" s="31" t="s">
        <v>13</v>
      </c>
      <c r="C24" s="32"/>
      <c r="D24" s="32"/>
      <c r="E24" s="33"/>
      <c r="F24" s="33">
        <f t="shared" si="2"/>
        <v>0</v>
      </c>
      <c r="G24" s="21"/>
      <c r="H24" s="34">
        <f t="shared" si="3"/>
        <v>0</v>
      </c>
      <c r="I24" s="36"/>
      <c r="J24" s="34">
        <f t="shared" si="4"/>
        <v>0</v>
      </c>
      <c r="K24" s="36"/>
      <c r="L24" s="34">
        <f t="shared" si="28"/>
        <v>0</v>
      </c>
      <c r="M24" s="36"/>
      <c r="N24" s="34"/>
      <c r="O24" s="21"/>
      <c r="P24" s="21"/>
      <c r="Q24" s="21"/>
      <c r="R24" s="34">
        <f t="shared" si="7"/>
        <v>0</v>
      </c>
      <c r="S24" s="34">
        <f t="shared" si="8"/>
        <v>0</v>
      </c>
      <c r="T24" s="34">
        <f t="shared" si="26"/>
        <v>0</v>
      </c>
      <c r="U24" s="33">
        <f t="shared" si="29"/>
        <v>0</v>
      </c>
      <c r="V24" s="34">
        <f t="shared" si="30"/>
        <v>0</v>
      </c>
      <c r="W24" s="34">
        <f t="shared" si="12"/>
        <v>0</v>
      </c>
      <c r="X24" s="34"/>
      <c r="Y24" s="34">
        <f t="shared" si="13"/>
        <v>0</v>
      </c>
      <c r="Z24" s="34">
        <f t="shared" si="14"/>
        <v>0</v>
      </c>
      <c r="AA24" s="34">
        <f t="shared" si="15"/>
        <v>0</v>
      </c>
      <c r="AB24" s="34">
        <f t="shared" si="16"/>
        <v>0</v>
      </c>
      <c r="AC24" s="21"/>
    </row>
    <row r="25" spans="1:64" x14ac:dyDescent="0.2">
      <c r="A25" s="21">
        <v>5</v>
      </c>
      <c r="B25" s="31" t="s">
        <v>13</v>
      </c>
      <c r="C25" s="32"/>
      <c r="D25" s="32"/>
      <c r="E25" s="33"/>
      <c r="F25" s="33">
        <f t="shared" si="2"/>
        <v>0</v>
      </c>
      <c r="G25" s="21"/>
      <c r="H25" s="34">
        <f t="shared" si="3"/>
        <v>0</v>
      </c>
      <c r="I25" s="36"/>
      <c r="J25" s="34">
        <f t="shared" si="4"/>
        <v>0</v>
      </c>
      <c r="K25" s="36"/>
      <c r="L25" s="34">
        <f t="shared" si="28"/>
        <v>0</v>
      </c>
      <c r="M25" s="36"/>
      <c r="N25" s="34"/>
      <c r="O25" s="21"/>
      <c r="P25" s="21"/>
      <c r="Q25" s="21"/>
      <c r="R25" s="34">
        <f t="shared" si="7"/>
        <v>0</v>
      </c>
      <c r="S25" s="34">
        <f t="shared" si="8"/>
        <v>0</v>
      </c>
      <c r="T25" s="34">
        <f t="shared" si="26"/>
        <v>0</v>
      </c>
      <c r="U25" s="33">
        <f t="shared" si="29"/>
        <v>0</v>
      </c>
      <c r="V25" s="34">
        <f t="shared" si="30"/>
        <v>0</v>
      </c>
      <c r="W25" s="34">
        <f t="shared" si="12"/>
        <v>0</v>
      </c>
      <c r="X25" s="34"/>
      <c r="Y25" s="34">
        <f t="shared" si="13"/>
        <v>0</v>
      </c>
      <c r="Z25" s="34">
        <f t="shared" si="14"/>
        <v>0</v>
      </c>
      <c r="AA25" s="34">
        <f t="shared" si="15"/>
        <v>0</v>
      </c>
      <c r="AB25" s="34">
        <f t="shared" si="16"/>
        <v>0</v>
      </c>
      <c r="AC25" s="21"/>
    </row>
    <row r="26" spans="1:64" ht="14.45" customHeight="1" x14ac:dyDescent="0.2">
      <c r="A26" s="21">
        <v>6</v>
      </c>
      <c r="B26" s="31" t="s">
        <v>13</v>
      </c>
      <c r="C26" s="32"/>
      <c r="D26" s="32"/>
      <c r="E26" s="33"/>
      <c r="F26" s="33">
        <f t="shared" si="2"/>
        <v>0</v>
      </c>
      <c r="G26" s="21"/>
      <c r="H26" s="34">
        <f t="shared" si="3"/>
        <v>0</v>
      </c>
      <c r="I26" s="36"/>
      <c r="J26" s="34">
        <f t="shared" si="4"/>
        <v>0</v>
      </c>
      <c r="K26" s="36"/>
      <c r="L26" s="34">
        <f t="shared" si="28"/>
        <v>0</v>
      </c>
      <c r="M26" s="36"/>
      <c r="N26" s="34"/>
      <c r="O26" s="21"/>
      <c r="P26" s="21"/>
      <c r="Q26" s="21"/>
      <c r="R26" s="34">
        <f t="shared" si="7"/>
        <v>0</v>
      </c>
      <c r="S26" s="34">
        <f t="shared" si="8"/>
        <v>0</v>
      </c>
      <c r="T26" s="34">
        <f t="shared" si="26"/>
        <v>0</v>
      </c>
      <c r="U26" s="33">
        <f>IF(T26&gt;6650*D26,6650*D26,T26)</f>
        <v>0</v>
      </c>
      <c r="V26" s="34">
        <f t="shared" si="30"/>
        <v>0</v>
      </c>
      <c r="W26" s="34">
        <f t="shared" si="12"/>
        <v>0</v>
      </c>
      <c r="X26" s="34"/>
      <c r="Y26" s="34">
        <f t="shared" si="13"/>
        <v>0</v>
      </c>
      <c r="Z26" s="34">
        <f t="shared" si="14"/>
        <v>0</v>
      </c>
      <c r="AA26" s="34">
        <f t="shared" si="15"/>
        <v>0</v>
      </c>
      <c r="AB26" s="34">
        <f t="shared" si="16"/>
        <v>0</v>
      </c>
      <c r="AC26" s="21"/>
    </row>
    <row r="27" spans="1:64" ht="14.45" customHeight="1" x14ac:dyDescent="0.2">
      <c r="A27" s="21">
        <v>7</v>
      </c>
      <c r="B27" s="31" t="s">
        <v>13</v>
      </c>
      <c r="C27" s="32"/>
      <c r="D27" s="32"/>
      <c r="E27" s="33"/>
      <c r="F27" s="33">
        <f t="shared" si="2"/>
        <v>0</v>
      </c>
      <c r="G27" s="21"/>
      <c r="H27" s="34">
        <f t="shared" si="3"/>
        <v>0</v>
      </c>
      <c r="I27" s="36"/>
      <c r="J27" s="34">
        <f t="shared" si="4"/>
        <v>0</v>
      </c>
      <c r="K27" s="36"/>
      <c r="L27" s="34">
        <f t="shared" si="28"/>
        <v>0</v>
      </c>
      <c r="M27" s="36"/>
      <c r="N27" s="34"/>
      <c r="O27" s="21"/>
      <c r="P27" s="21"/>
      <c r="Q27" s="21"/>
      <c r="R27" s="34">
        <f t="shared" si="7"/>
        <v>0</v>
      </c>
      <c r="S27" s="34">
        <f t="shared" si="8"/>
        <v>0</v>
      </c>
      <c r="T27" s="34">
        <f t="shared" si="26"/>
        <v>0</v>
      </c>
      <c r="U27" s="33">
        <f t="shared" si="29"/>
        <v>0</v>
      </c>
      <c r="V27" s="34">
        <f t="shared" si="30"/>
        <v>0</v>
      </c>
      <c r="W27" s="34">
        <f t="shared" si="12"/>
        <v>0</v>
      </c>
      <c r="X27" s="34"/>
      <c r="Y27" s="34">
        <f t="shared" si="13"/>
        <v>0</v>
      </c>
      <c r="Z27" s="34">
        <f t="shared" si="14"/>
        <v>0</v>
      </c>
      <c r="AA27" s="34">
        <f t="shared" si="15"/>
        <v>0</v>
      </c>
      <c r="AB27" s="34">
        <f t="shared" si="16"/>
        <v>0</v>
      </c>
      <c r="AC27" s="21"/>
    </row>
    <row r="28" spans="1:64" s="51" customFormat="1" ht="15" customHeight="1" x14ac:dyDescent="0.2">
      <c r="A28" s="86" t="s">
        <v>56</v>
      </c>
      <c r="B28" s="86"/>
      <c r="C28" s="86"/>
      <c r="D28" s="86"/>
      <c r="E28" s="86"/>
      <c r="F28" s="86"/>
      <c r="G28" s="86"/>
      <c r="H28" s="86"/>
      <c r="I28" s="86"/>
      <c r="J28" s="86"/>
      <c r="K28" s="86"/>
      <c r="L28" s="86"/>
      <c r="M28" s="86"/>
      <c r="N28" s="86"/>
      <c r="O28" s="86"/>
      <c r="P28" s="86"/>
      <c r="Q28" s="86"/>
      <c r="R28" s="86"/>
      <c r="S28" s="86"/>
      <c r="T28" s="86"/>
      <c r="U28" s="86"/>
      <c r="V28" s="86"/>
      <c r="W28" s="86"/>
      <c r="X28" s="86"/>
      <c r="Y28" s="46"/>
      <c r="Z28" s="46"/>
      <c r="AA28" s="47"/>
      <c r="AB28" s="48"/>
      <c r="AC28" s="49"/>
      <c r="AD28" s="49"/>
      <c r="AE28" s="50"/>
      <c r="AF28" s="49"/>
      <c r="AG28" s="49"/>
      <c r="AH28" s="49"/>
      <c r="AI28" s="49"/>
      <c r="AJ28" s="49"/>
      <c r="AK28" s="49"/>
      <c r="AL28" s="49"/>
      <c r="AM28" s="46"/>
    </row>
    <row r="29" spans="1:64" s="51" customFormat="1" ht="15" customHeight="1" x14ac:dyDescent="0.2">
      <c r="A29" s="86" t="s">
        <v>57</v>
      </c>
      <c r="B29" s="86"/>
      <c r="C29" s="86"/>
      <c r="D29" s="86"/>
      <c r="E29" s="86"/>
      <c r="F29" s="86"/>
      <c r="G29" s="86"/>
      <c r="H29" s="86"/>
      <c r="I29" s="86"/>
      <c r="J29" s="86"/>
      <c r="K29" s="86"/>
      <c r="L29" s="86"/>
      <c r="M29" s="86"/>
      <c r="N29" s="86"/>
      <c r="O29" s="86"/>
      <c r="P29" s="86"/>
      <c r="Q29" s="86"/>
      <c r="R29" s="86"/>
      <c r="S29" s="86"/>
      <c r="T29" s="86"/>
      <c r="U29" s="86"/>
      <c r="V29" s="86"/>
      <c r="W29" s="86"/>
      <c r="X29" s="86"/>
      <c r="Y29" s="46"/>
      <c r="Z29" s="46"/>
      <c r="AA29" s="47"/>
      <c r="AB29" s="48"/>
      <c r="AC29" s="49"/>
      <c r="AD29" s="49"/>
      <c r="AE29" s="50"/>
      <c r="AF29" s="49"/>
      <c r="AG29" s="49"/>
      <c r="AH29" s="49"/>
      <c r="AI29" s="49"/>
      <c r="AJ29" s="49"/>
      <c r="AK29" s="49"/>
      <c r="AL29" s="49"/>
      <c r="AM29" s="46"/>
    </row>
    <row r="30" spans="1:64" x14ac:dyDescent="0.2">
      <c r="A30" s="91" t="s">
        <v>7</v>
      </c>
      <c r="B30" s="91"/>
      <c r="C30" s="22"/>
      <c r="D30" s="22"/>
      <c r="E30" s="22"/>
      <c r="F30" s="22"/>
      <c r="G30" s="22"/>
      <c r="H30" s="22"/>
      <c r="I30" s="22"/>
      <c r="J30" s="22"/>
      <c r="K30" s="22"/>
      <c r="L30" s="22"/>
      <c r="M30" s="22"/>
      <c r="N30" s="22"/>
      <c r="O30" s="22"/>
      <c r="P30" s="22"/>
      <c r="Q30" s="22"/>
      <c r="R30" s="22"/>
      <c r="S30" s="22"/>
      <c r="T30" s="22"/>
      <c r="U30" s="22"/>
      <c r="V30" s="23"/>
      <c r="W30" s="23"/>
      <c r="X30" s="23"/>
      <c r="Y30" s="23"/>
      <c r="Z30" s="23"/>
      <c r="AA30" s="23"/>
      <c r="AB30" s="23"/>
      <c r="AC30" s="23"/>
      <c r="AD30" s="15"/>
      <c r="AE30" s="5"/>
      <c r="AF30" s="5"/>
      <c r="AG30" s="5"/>
      <c r="AH30" s="5"/>
      <c r="AI30" s="5"/>
      <c r="AJ30" s="5"/>
      <c r="AK30" s="5"/>
      <c r="AL30" s="5"/>
      <c r="AM30" s="5"/>
      <c r="AN30" s="5"/>
      <c r="AO30" s="5"/>
      <c r="AP30" s="5"/>
      <c r="AQ30" s="5"/>
      <c r="AR30" s="5"/>
      <c r="AS30" s="5"/>
      <c r="AT30" s="5"/>
      <c r="AU30" s="5"/>
      <c r="AZ30" s="3"/>
      <c r="BA30" s="5"/>
      <c r="BB30" s="5"/>
      <c r="BC30" s="12"/>
      <c r="BD30" s="12"/>
      <c r="BE30" s="12"/>
      <c r="BF30" s="12"/>
      <c r="BH30" s="13"/>
      <c r="BI30" s="5"/>
      <c r="BJ30" s="5"/>
      <c r="BK30" s="5"/>
      <c r="BL30" s="5"/>
    </row>
    <row r="31" spans="1:64" s="5" customFormat="1" ht="16.5" customHeight="1" x14ac:dyDescent="0.2">
      <c r="A31" s="92" t="s">
        <v>58</v>
      </c>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17"/>
      <c r="AE31" s="17"/>
      <c r="AF31" s="17"/>
      <c r="AG31" s="17"/>
      <c r="AH31" s="17"/>
      <c r="AI31" s="17"/>
      <c r="AJ31" s="17"/>
      <c r="AK31" s="17"/>
      <c r="AL31" s="17"/>
      <c r="AM31" s="17"/>
      <c r="AN31" s="17"/>
      <c r="AR31" s="14"/>
      <c r="AT31" s="6"/>
      <c r="AU31" s="16"/>
      <c r="AV31" s="16"/>
      <c r="AW31" s="16"/>
      <c r="AX31" s="16"/>
      <c r="AY31" s="3"/>
      <c r="AZ31" s="3"/>
      <c r="BA31" s="3"/>
      <c r="BB31" s="3"/>
      <c r="BC31" s="3"/>
      <c r="BD31" s="3"/>
      <c r="BE31" s="3"/>
      <c r="BF31" s="3"/>
      <c r="BG31" s="3"/>
    </row>
    <row r="32" spans="1:64" s="5" customFormat="1" ht="12.75" customHeight="1" x14ac:dyDescent="0.2">
      <c r="A32" s="75" t="s">
        <v>59</v>
      </c>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17"/>
      <c r="AE32" s="17"/>
      <c r="AF32" s="17"/>
      <c r="AG32" s="17"/>
      <c r="AH32" s="17"/>
      <c r="AI32" s="17"/>
      <c r="AJ32" s="17"/>
      <c r="AK32" s="17"/>
      <c r="AL32" s="17"/>
      <c r="AM32" s="17"/>
      <c r="AN32" s="17"/>
      <c r="AR32" s="14"/>
      <c r="AT32" s="6"/>
      <c r="AU32" s="16"/>
      <c r="AV32" s="16"/>
      <c r="AW32" s="16"/>
      <c r="AX32" s="16"/>
      <c r="AY32" s="3"/>
      <c r="AZ32" s="3"/>
      <c r="BA32" s="3"/>
      <c r="BB32" s="3"/>
      <c r="BC32" s="3"/>
      <c r="BD32" s="3"/>
      <c r="BE32" s="3"/>
      <c r="BF32" s="3"/>
      <c r="BG32" s="3"/>
    </row>
    <row r="33" spans="1:40" s="5" customFormat="1" ht="18" customHeight="1" x14ac:dyDescent="0.2">
      <c r="A33" s="92" t="s">
        <v>65</v>
      </c>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25"/>
      <c r="AE33" s="25"/>
      <c r="AF33" s="25"/>
      <c r="AG33" s="25"/>
      <c r="AH33" s="25"/>
      <c r="AI33" s="25"/>
      <c r="AJ33" s="25"/>
      <c r="AK33" s="25"/>
      <c r="AL33" s="25"/>
      <c r="AM33" s="25"/>
      <c r="AN33" s="25"/>
    </row>
    <row r="34" spans="1:40" s="5" customFormat="1" x14ac:dyDescent="0.2">
      <c r="A34" s="99" t="s">
        <v>60</v>
      </c>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3"/>
      <c r="AE34" s="3"/>
      <c r="AF34" s="3"/>
      <c r="AG34" s="3"/>
      <c r="AH34" s="3"/>
      <c r="AI34" s="3"/>
      <c r="AJ34" s="3"/>
    </row>
    <row r="35" spans="1:40" s="5" customFormat="1" x14ac:dyDescent="0.2">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3"/>
      <c r="AE35" s="3"/>
      <c r="AF35" s="3"/>
      <c r="AG35" s="3"/>
      <c r="AH35" s="3"/>
      <c r="AI35" s="3"/>
      <c r="AJ35" s="3"/>
    </row>
    <row r="36" spans="1:40" s="57" customFormat="1" ht="22.5" customHeight="1" x14ac:dyDescent="0.25">
      <c r="A36" s="72" t="s">
        <v>66</v>
      </c>
      <c r="B36" s="72"/>
      <c r="C36" s="72"/>
      <c r="D36" s="72"/>
      <c r="E36" s="72"/>
      <c r="F36" s="72"/>
      <c r="G36" s="73"/>
      <c r="H36" s="73"/>
      <c r="I36" s="73"/>
      <c r="J36" s="73"/>
      <c r="K36" s="54"/>
      <c r="L36" s="55"/>
      <c r="M36" s="74"/>
      <c r="N36" s="74"/>
      <c r="O36" s="74"/>
      <c r="P36" s="74"/>
      <c r="Q36" s="42"/>
      <c r="R36" s="56"/>
      <c r="S36" s="56"/>
      <c r="T36" s="56"/>
      <c r="U36" s="56"/>
      <c r="V36" s="56"/>
      <c r="W36" s="56"/>
      <c r="X36" s="56"/>
    </row>
    <row r="37" spans="1:40" s="57" customFormat="1" ht="16.899999999999999" customHeight="1" x14ac:dyDescent="0.25">
      <c r="A37" s="56"/>
      <c r="B37" s="56"/>
      <c r="C37" s="56"/>
      <c r="D37" s="56"/>
      <c r="E37" s="56"/>
      <c r="F37" s="56"/>
      <c r="G37" s="62" t="s">
        <v>50</v>
      </c>
      <c r="H37" s="62"/>
      <c r="I37" s="62"/>
      <c r="J37" s="62"/>
      <c r="K37" s="56"/>
      <c r="L37" s="56"/>
      <c r="M37" s="62" t="s">
        <v>51</v>
      </c>
      <c r="N37" s="62"/>
      <c r="O37" s="62"/>
      <c r="P37" s="62"/>
      <c r="Q37" s="58"/>
      <c r="R37" s="56"/>
      <c r="S37" s="56"/>
      <c r="T37" s="56"/>
      <c r="U37" s="56"/>
      <c r="V37" s="56"/>
      <c r="W37" s="56"/>
      <c r="X37" s="56"/>
    </row>
    <row r="38" spans="1:40" customFormat="1" ht="19.5" customHeight="1" x14ac:dyDescent="0.25">
      <c r="A38" s="72" t="s">
        <v>67</v>
      </c>
      <c r="B38" s="72"/>
      <c r="C38" s="72"/>
      <c r="D38" s="72"/>
      <c r="E38" s="72"/>
      <c r="F38" s="72"/>
      <c r="G38" s="97"/>
      <c r="H38" s="97"/>
      <c r="I38" s="97"/>
      <c r="J38" s="97"/>
      <c r="K38" s="59"/>
      <c r="L38" s="97"/>
      <c r="M38" s="97"/>
      <c r="N38" s="97"/>
      <c r="O38" s="97"/>
      <c r="P38" s="44"/>
      <c r="Q38" s="98"/>
      <c r="R38" s="98"/>
      <c r="S38" s="98"/>
      <c r="T38" s="98"/>
      <c r="U38" s="52"/>
      <c r="V38" s="52"/>
      <c r="W38" s="52"/>
      <c r="X38" s="52"/>
      <c r="Y38" s="52"/>
      <c r="Z38" s="52"/>
    </row>
    <row r="39" spans="1:40" customFormat="1" ht="15" customHeight="1" x14ac:dyDescent="0.25">
      <c r="A39" s="53"/>
      <c r="B39" s="53"/>
      <c r="C39" s="53"/>
      <c r="D39" s="53"/>
      <c r="E39" s="17"/>
      <c r="F39" s="17"/>
      <c r="G39" s="62" t="s">
        <v>50</v>
      </c>
      <c r="H39" s="62"/>
      <c r="I39" s="62"/>
      <c r="J39" s="62"/>
      <c r="K39" s="25"/>
      <c r="L39" s="63" t="s">
        <v>52</v>
      </c>
      <c r="M39" s="63"/>
      <c r="N39" s="63"/>
      <c r="O39" s="63"/>
      <c r="P39" s="43"/>
      <c r="Q39" s="64" t="s">
        <v>68</v>
      </c>
      <c r="R39" s="64"/>
      <c r="S39" s="64"/>
      <c r="T39" s="64"/>
      <c r="U39" s="52"/>
      <c r="V39" s="52"/>
      <c r="W39" s="52"/>
      <c r="X39" s="52"/>
      <c r="Y39" s="52"/>
      <c r="Z39" s="52"/>
    </row>
    <row r="40" spans="1:40" s="5" customFormat="1" x14ac:dyDescent="0.2"/>
    <row r="41" spans="1:40" s="5" customFormat="1" x14ac:dyDescent="0.2">
      <c r="T41" s="26"/>
      <c r="U41" s="26"/>
    </row>
    <row r="42" spans="1:40" s="5" customFormat="1" x14ac:dyDescent="0.2"/>
  </sheetData>
  <mergeCells count="51">
    <mergeCell ref="A38:F38"/>
    <mergeCell ref="G38:J38"/>
    <mergeCell ref="L38:O38"/>
    <mergeCell ref="Q38:T38"/>
    <mergeCell ref="A33:AC33"/>
    <mergeCell ref="A34:AC34"/>
    <mergeCell ref="G37:J37"/>
    <mergeCell ref="M37:P37"/>
    <mergeCell ref="C3:F3"/>
    <mergeCell ref="G3:J3"/>
    <mergeCell ref="G4:J4"/>
    <mergeCell ref="Y6:Y9"/>
    <mergeCell ref="Z6:Z9"/>
    <mergeCell ref="AB6:AB9"/>
    <mergeCell ref="A6:A9"/>
    <mergeCell ref="A30:B30"/>
    <mergeCell ref="A31:AC31"/>
    <mergeCell ref="G6:G9"/>
    <mergeCell ref="B6:B9"/>
    <mergeCell ref="C6:C9"/>
    <mergeCell ref="D6:D9"/>
    <mergeCell ref="A28:X28"/>
    <mergeCell ref="AC6:AC9"/>
    <mergeCell ref="V6:V9"/>
    <mergeCell ref="X6:X9"/>
    <mergeCell ref="A29:X29"/>
    <mergeCell ref="H6:H9"/>
    <mergeCell ref="I6:J8"/>
    <mergeCell ref="AA6:AA9"/>
    <mergeCell ref="W6:W9"/>
    <mergeCell ref="Q8:Q9"/>
    <mergeCell ref="R8:R9"/>
    <mergeCell ref="Q6:R7"/>
    <mergeCell ref="M6:N8"/>
    <mergeCell ref="O6:P8"/>
    <mergeCell ref="G39:J39"/>
    <mergeCell ref="L39:O39"/>
    <mergeCell ref="Q39:T39"/>
    <mergeCell ref="C1:U1"/>
    <mergeCell ref="F8:F9"/>
    <mergeCell ref="E8:E9"/>
    <mergeCell ref="E6:F7"/>
    <mergeCell ref="A36:F36"/>
    <mergeCell ref="G36:J36"/>
    <mergeCell ref="M36:P36"/>
    <mergeCell ref="A32:AC32"/>
    <mergeCell ref="K6:L8"/>
    <mergeCell ref="U7:U9"/>
    <mergeCell ref="S6:S9"/>
    <mergeCell ref="T6:U6"/>
    <mergeCell ref="T7:T9"/>
  </mergeCells>
  <printOptions horizontalCentered="1"/>
  <pageMargins left="0.18" right="0.18" top="0.22" bottom="0.31" header="0.22" footer="0.24"/>
  <pageSetup paperSize="9" scale="75" fitToHeight="80" orientation="landscape" r:id="rId1"/>
  <headerFooter>
    <oddHeader>&amp;R&amp;10Tabel nr.29</oddHeader>
    <oddFooter>&amp;R&amp;"-,полужирный"&amp;8&amp;P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nr.29</vt:lpstr>
      <vt:lpstr>'Tabel nr.29'!Print_Area</vt:lpstr>
      <vt:lpstr>'Tabel nr.29'!Print_Titles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Veduta Ala</dc:creator>
  <cp:lastModifiedBy>Irina Bors</cp:lastModifiedBy>
  <cp:lastPrinted>2016-09-03T15:10:10Z</cp:lastPrinted>
  <dcterms:created xsi:type="dcterms:W3CDTF">2014-07-02T12:51:21Z</dcterms:created>
  <dcterms:modified xsi:type="dcterms:W3CDTF">2018-09-07T06:34:19Z</dcterms:modified>
</cp:coreProperties>
</file>