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borsirina1\Documents\2018\Proiect buget_2019\particularitati_APC\tabele 1-34 form 1\"/>
    </mc:Choice>
  </mc:AlternateContent>
  <bookViews>
    <workbookView xWindow="0" yWindow="0" windowWidth="28800" windowHeight="12330"/>
  </bookViews>
  <sheets>
    <sheet name="Tabel nr.28" sheetId="1" r:id="rId1"/>
  </sheets>
  <definedNames>
    <definedName name="_xlnm.Print_Area" localSheetId="0">'Tabel nr.28'!$A$1:$AM$41</definedName>
    <definedName name="_xlnm.Print_Titles" localSheetId="0">'Tabel nr.28'!$A:$B,'Tabel nr.28'!$11:$11</definedName>
  </definedNames>
  <calcPr calcId="162913"/>
</workbook>
</file>

<file path=xl/calcChain.xml><?xml version="1.0" encoding="utf-8"?>
<calcChain xmlns="http://schemas.openxmlformats.org/spreadsheetml/2006/main">
  <c r="AL13" i="1" l="1"/>
  <c r="AK13" i="1"/>
  <c r="AJ13" i="1"/>
  <c r="AI13" i="1"/>
  <c r="AD13" i="1"/>
  <c r="Z13" i="1"/>
  <c r="Y13" i="1"/>
  <c r="T14" i="1"/>
  <c r="T15" i="1"/>
  <c r="T16" i="1"/>
  <c r="T17" i="1"/>
  <c r="T18" i="1"/>
  <c r="T19" i="1"/>
  <c r="T20" i="1"/>
  <c r="R14" i="1"/>
  <c r="R15" i="1"/>
  <c r="R16" i="1"/>
  <c r="R17" i="1"/>
  <c r="R18" i="1"/>
  <c r="R19" i="1"/>
  <c r="R20" i="1"/>
  <c r="T13" i="1"/>
  <c r="R13" i="1"/>
  <c r="W21" i="1"/>
  <c r="U21" i="1"/>
  <c r="T21" i="1"/>
  <c r="R21" i="1"/>
  <c r="N21" i="1"/>
  <c r="P23" i="1"/>
  <c r="P24" i="1"/>
  <c r="P25" i="1"/>
  <c r="P26" i="1"/>
  <c r="P27" i="1"/>
  <c r="P28" i="1"/>
  <c r="P22" i="1"/>
  <c r="P21" i="1" s="1"/>
  <c r="P14" i="1"/>
  <c r="P15" i="1"/>
  <c r="P16" i="1"/>
  <c r="P17" i="1"/>
  <c r="P18" i="1"/>
  <c r="P19" i="1"/>
  <c r="P20" i="1"/>
  <c r="P13" i="1"/>
  <c r="L28" i="1"/>
  <c r="L27" i="1"/>
  <c r="L26" i="1"/>
  <c r="L25" i="1"/>
  <c r="L24" i="1"/>
  <c r="L23" i="1"/>
  <c r="L22" i="1"/>
  <c r="L14" i="1"/>
  <c r="L15" i="1"/>
  <c r="L16" i="1"/>
  <c r="L17" i="1"/>
  <c r="L18" i="1"/>
  <c r="L19" i="1"/>
  <c r="L20" i="1"/>
  <c r="J13" i="1"/>
  <c r="L13" i="1"/>
  <c r="H13" i="1"/>
  <c r="D12" i="1" l="1"/>
  <c r="AH12" i="1"/>
  <c r="F20" i="1"/>
  <c r="H20" i="1" s="1"/>
  <c r="U20" i="1" s="1"/>
  <c r="F19" i="1"/>
  <c r="H19" i="1" s="1"/>
  <c r="U19" i="1" s="1"/>
  <c r="F18" i="1"/>
  <c r="H18" i="1" s="1"/>
  <c r="AF18" i="1" s="1"/>
  <c r="AG18" i="1" s="1"/>
  <c r="F17" i="1"/>
  <c r="H17" i="1" s="1"/>
  <c r="F16" i="1"/>
  <c r="H16" i="1" s="1"/>
  <c r="U16" i="1" s="1"/>
  <c r="F15" i="1"/>
  <c r="H15" i="1" s="1"/>
  <c r="U15" i="1" s="1"/>
  <c r="F14" i="1"/>
  <c r="H14" i="1" s="1"/>
  <c r="J14" i="1" s="1"/>
  <c r="F13" i="1"/>
  <c r="F22" i="1"/>
  <c r="H22" i="1" s="1"/>
  <c r="AF22" i="1" s="1"/>
  <c r="U14" i="1" l="1"/>
  <c r="J15" i="1"/>
  <c r="AF20" i="1"/>
  <c r="AG20" i="1" s="1"/>
  <c r="AF16" i="1"/>
  <c r="AG16" i="1" s="1"/>
  <c r="J18" i="1"/>
  <c r="U18" i="1"/>
  <c r="J19" i="1"/>
  <c r="AB19" i="1" s="1"/>
  <c r="AF17" i="1"/>
  <c r="AG17" i="1" s="1"/>
  <c r="AF15" i="1"/>
  <c r="AG15" i="1" s="1"/>
  <c r="J16" i="1"/>
  <c r="AB16" i="1" s="1"/>
  <c r="J20" i="1"/>
  <c r="AB14" i="1"/>
  <c r="AB18" i="1"/>
  <c r="U13" i="1"/>
  <c r="J17" i="1"/>
  <c r="AB17" i="1" s="1"/>
  <c r="U17" i="1"/>
  <c r="AF14" i="1"/>
  <c r="AG14" i="1" s="1"/>
  <c r="AF19" i="1"/>
  <c r="AG19" i="1" s="1"/>
  <c r="AF13" i="1"/>
  <c r="AG13" i="1" s="1"/>
  <c r="Z18" i="1" l="1"/>
  <c r="AB15" i="1"/>
  <c r="Y20" i="1"/>
  <c r="Z15" i="1"/>
  <c r="Z14" i="1"/>
  <c r="AB20" i="1"/>
  <c r="Z20" i="1"/>
  <c r="Y16" i="1"/>
  <c r="Z19" i="1"/>
  <c r="AB13" i="1"/>
  <c r="AC13" i="1" s="1"/>
  <c r="Y15" i="1"/>
  <c r="AC15" i="1" s="1"/>
  <c r="Y14" i="1"/>
  <c r="Y19" i="1"/>
  <c r="R12" i="1"/>
  <c r="D21" i="1"/>
  <c r="AC14" i="1" l="1"/>
  <c r="Y18" i="1"/>
  <c r="AC18" i="1" s="1"/>
  <c r="AD18" i="1" s="1"/>
  <c r="AE18" i="1" s="1"/>
  <c r="Z16" i="1"/>
  <c r="AC16" i="1" s="1"/>
  <c r="AD16" i="1" s="1"/>
  <c r="AC19" i="1"/>
  <c r="AD19" i="1" s="1"/>
  <c r="AE19" i="1" s="1"/>
  <c r="AC20" i="1"/>
  <c r="AD20" i="1" s="1"/>
  <c r="AE20" i="1" s="1"/>
  <c r="Y17" i="1"/>
  <c r="Z17" i="1"/>
  <c r="AD15" i="1"/>
  <c r="AE15" i="1" s="1"/>
  <c r="AD14" i="1"/>
  <c r="AE14" i="1" s="1"/>
  <c r="E21" i="1"/>
  <c r="W12" i="1"/>
  <c r="N12" i="1"/>
  <c r="F12" i="1"/>
  <c r="E12" i="1"/>
  <c r="AI15" i="1" l="1"/>
  <c r="AK15" i="1" s="1"/>
  <c r="AC17" i="1"/>
  <c r="AD17" i="1" s="1"/>
  <c r="AE17" i="1" s="1"/>
  <c r="AE16" i="1"/>
  <c r="AI16" i="1"/>
  <c r="AK16" i="1" s="1"/>
  <c r="AI18" i="1"/>
  <c r="AK18" i="1" s="1"/>
  <c r="AI14" i="1"/>
  <c r="AI20" i="1"/>
  <c r="AK20" i="1" s="1"/>
  <c r="AI19" i="1"/>
  <c r="AK19" i="1" s="1"/>
  <c r="U12" i="1"/>
  <c r="H12" i="1"/>
  <c r="P12" i="1"/>
  <c r="AJ14" i="1" l="1"/>
  <c r="AK14" i="1"/>
  <c r="AI17" i="1"/>
  <c r="AK17" i="1" s="1"/>
  <c r="AH21" i="1"/>
  <c r="F28" i="1"/>
  <c r="H28" i="1" s="1"/>
  <c r="F27" i="1"/>
  <c r="H27" i="1" s="1"/>
  <c r="F26" i="1"/>
  <c r="H26" i="1" s="1"/>
  <c r="F25" i="1"/>
  <c r="H25" i="1" s="1"/>
  <c r="F24" i="1"/>
  <c r="H24" i="1" s="1"/>
  <c r="F23" i="1"/>
  <c r="H23" i="1" s="1"/>
  <c r="AL14" i="1" l="1"/>
  <c r="AE13" i="1"/>
  <c r="J23" i="1"/>
  <c r="AB23" i="1" s="1"/>
  <c r="Y23" i="1"/>
  <c r="AC23" i="1" s="1"/>
  <c r="AD23" i="1" s="1"/>
  <c r="AE23" i="1" s="1"/>
  <c r="J28" i="1"/>
  <c r="AB28" i="1" s="1"/>
  <c r="AF25" i="1"/>
  <c r="AG25" i="1" s="1"/>
  <c r="J27" i="1"/>
  <c r="AB27" i="1" s="1"/>
  <c r="F21" i="1"/>
  <c r="AF28" i="1"/>
  <c r="AG28" i="1" s="1"/>
  <c r="AF27" i="1"/>
  <c r="AG27" i="1" s="1"/>
  <c r="AF26" i="1"/>
  <c r="AG26" i="1" s="1"/>
  <c r="AF24" i="1"/>
  <c r="AG24" i="1" s="1"/>
  <c r="AF23" i="1"/>
  <c r="AG23" i="1" s="1"/>
  <c r="J25" i="1"/>
  <c r="Y25" i="1" s="1"/>
  <c r="J26" i="1"/>
  <c r="AB26" i="1" s="1"/>
  <c r="J24" i="1"/>
  <c r="AB24" i="1" s="1"/>
  <c r="H21" i="1"/>
  <c r="Y27" i="1" l="1"/>
  <c r="AC27" i="1" s="1"/>
  <c r="AD27" i="1" s="1"/>
  <c r="AE27" i="1" s="1"/>
  <c r="Y24" i="1"/>
  <c r="AC24" i="1" s="1"/>
  <c r="AD24" i="1" s="1"/>
  <c r="AE24" i="1" s="1"/>
  <c r="Y28" i="1"/>
  <c r="AC28" i="1" s="1"/>
  <c r="AD28" i="1" s="1"/>
  <c r="AE28" i="1" s="1"/>
  <c r="Y26" i="1"/>
  <c r="AC26" i="1" s="1"/>
  <c r="AC25" i="1"/>
  <c r="AD25" i="1" s="1"/>
  <c r="AE25" i="1" s="1"/>
  <c r="AB25" i="1"/>
  <c r="J12" i="1"/>
  <c r="J22" i="1"/>
  <c r="AF12" i="1"/>
  <c r="AG12" i="1"/>
  <c r="AI23" i="1"/>
  <c r="AK23" i="1" s="1"/>
  <c r="AI27" i="1" l="1"/>
  <c r="AK27" i="1" s="1"/>
  <c r="AI28" i="1"/>
  <c r="AK28" i="1" s="1"/>
  <c r="AI24" i="1"/>
  <c r="AK24" i="1" s="1"/>
  <c r="AD26" i="1"/>
  <c r="AE26" i="1" s="1"/>
  <c r="AI25" i="1"/>
  <c r="AK25" i="1" s="1"/>
  <c r="J21" i="1"/>
  <c r="Y22" i="1"/>
  <c r="Y21" i="1" s="1"/>
  <c r="AB22" i="1"/>
  <c r="AB21" i="1" s="1"/>
  <c r="AB12" i="1"/>
  <c r="T12" i="1"/>
  <c r="L12" i="1"/>
  <c r="AG22" i="1"/>
  <c r="AG21" i="1" s="1"/>
  <c r="AF21" i="1"/>
  <c r="AJ23" i="1"/>
  <c r="AJ27" i="1"/>
  <c r="AJ28" i="1"/>
  <c r="AJ24" i="1"/>
  <c r="AC22" i="1" l="1"/>
  <c r="AJ25" i="1"/>
  <c r="AL25" i="1" s="1"/>
  <c r="AI26" i="1"/>
  <c r="AK26" i="1" s="1"/>
  <c r="AJ18" i="1"/>
  <c r="AL18" i="1" s="1"/>
  <c r="Z12" i="1"/>
  <c r="Y12" i="1"/>
  <c r="AC12" i="1"/>
  <c r="L21" i="1"/>
  <c r="AL24" i="1"/>
  <c r="AL28" i="1"/>
  <c r="AL27" i="1"/>
  <c r="AL23" i="1"/>
  <c r="AJ17" i="1"/>
  <c r="AL17" i="1" s="1"/>
  <c r="AJ15" i="1"/>
  <c r="AL15" i="1" s="1"/>
  <c r="AJ26" i="1" l="1"/>
  <c r="AD22" i="1"/>
  <c r="AE22" i="1" s="1"/>
  <c r="AE12" i="1"/>
  <c r="AJ20" i="1"/>
  <c r="AL20" i="1" s="1"/>
  <c r="AC21" i="1"/>
  <c r="AI22" i="1" l="1"/>
  <c r="AK22" i="1" s="1"/>
  <c r="AK21" i="1" s="1"/>
  <c r="AL26" i="1"/>
  <c r="AD12" i="1"/>
  <c r="AJ19" i="1"/>
  <c r="AL19" i="1" s="1"/>
  <c r="AJ16" i="1"/>
  <c r="AL16" i="1" s="1"/>
  <c r="AD21" i="1"/>
  <c r="AE21" i="1"/>
  <c r="AI21" i="1"/>
  <c r="AL12" i="1" l="1"/>
  <c r="AI12" i="1"/>
  <c r="AK12" i="1"/>
  <c r="AJ12" i="1"/>
  <c r="AJ22" i="1"/>
  <c r="AJ21" i="1" l="1"/>
  <c r="AL22" i="1"/>
  <c r="AL21" i="1" s="1"/>
</calcChain>
</file>

<file path=xl/sharedStrings.xml><?xml version="1.0" encoding="utf-8"?>
<sst xmlns="http://schemas.openxmlformats.org/spreadsheetml/2006/main" count="113" uniqueCount="86">
  <si>
    <t>Nr. d/o</t>
  </si>
  <si>
    <t>Categoria de salarizare</t>
  </si>
  <si>
    <t>Nr. unități aprobat</t>
  </si>
  <si>
    <t>p/u o unitate</t>
  </si>
  <si>
    <t>p/u unități aprobate</t>
  </si>
  <si>
    <t>%</t>
  </si>
  <si>
    <t>grad / titlu</t>
  </si>
  <si>
    <t>Denumirea subdiviziunii, titlul funcției</t>
  </si>
  <si>
    <t>Notă:</t>
  </si>
  <si>
    <t>coduri</t>
  </si>
  <si>
    <t>Org2</t>
  </si>
  <si>
    <t>Org1</t>
  </si>
  <si>
    <t>P3</t>
  </si>
  <si>
    <t>(semnătura)</t>
  </si>
  <si>
    <t>(nume, prenume)</t>
  </si>
  <si>
    <t>6(4*5)</t>
  </si>
  <si>
    <t>……………………………..</t>
  </si>
  <si>
    <t>a)</t>
  </si>
  <si>
    <t>funcționari, slujbași, specialiști de profil și cu funcții complexe, total</t>
  </si>
  <si>
    <t>b)</t>
  </si>
  <si>
    <t>personal auxiliar, muncitori, total</t>
  </si>
  <si>
    <r>
      <t xml:space="preserve">Coeficientul complexității lucrărilor </t>
    </r>
    <r>
      <rPr>
        <sz val="9"/>
        <color theme="1"/>
        <rFont val="Cambria"/>
        <family val="1"/>
        <charset val="204"/>
        <scheme val="major"/>
      </rPr>
      <t>(anexa nr.9; pct.1, 3 și 4 din note la tabel la anexa nr.10 la HG nr.381/ 13.04.06)</t>
    </r>
  </si>
  <si>
    <t>8(6*7)</t>
  </si>
  <si>
    <t>Σ, lei</t>
  </si>
  <si>
    <t>10(8*9)</t>
  </si>
  <si>
    <r>
      <t xml:space="preserve">Spor p/u vechimea în muncă: 10, 15, 20, 25 sau 30% </t>
    </r>
    <r>
      <rPr>
        <sz val="9"/>
        <color theme="1"/>
        <rFont val="Cambria"/>
        <family val="1"/>
        <charset val="204"/>
        <scheme val="major"/>
      </rPr>
      <t>(pct.4 din HG nr.1108/ 25.09.06)</t>
    </r>
  </si>
  <si>
    <r>
      <t>Spor p/u intensitatea muncii/ executarea unor lucrări de importanță deosebită, pînă la 50%*</t>
    </r>
    <r>
      <rPr>
        <sz val="9"/>
        <color theme="1"/>
        <rFont val="Cambria"/>
        <family val="1"/>
        <charset val="204"/>
        <scheme val="major"/>
      </rPr>
      <t xml:space="preserve"> (alin.2 pct.5 și pct.6 din HG nr.1108/ 25.09.06)</t>
    </r>
  </si>
  <si>
    <t>12((8+10) *11)</t>
  </si>
  <si>
    <r>
      <t>Spor p/u grad științific / titlu onorific/ titlu onorific</t>
    </r>
    <r>
      <rPr>
        <sz val="9"/>
        <color theme="1"/>
        <rFont val="Cambria"/>
        <family val="1"/>
        <charset val="204"/>
        <scheme val="major"/>
      </rPr>
      <t xml:space="preserve"> (pct.7, pct.8  din HG nr.1108/ 25.09.06)</t>
    </r>
  </si>
  <si>
    <r>
      <t>Σ,</t>
    </r>
    <r>
      <rPr>
        <b/>
        <sz val="10"/>
        <color theme="1"/>
        <rFont val="Cambria"/>
        <family val="1"/>
        <charset val="204"/>
        <scheme val="major"/>
      </rPr>
      <t xml:space="preserve"> lei</t>
    </r>
  </si>
  <si>
    <r>
      <t xml:space="preserve">Spor 15% / 25%  din salariul de bază p/u utilizarea limbilor străine </t>
    </r>
    <r>
      <rPr>
        <sz val="9"/>
        <color theme="1"/>
        <rFont val="Cambria"/>
        <family val="1"/>
        <charset val="204"/>
        <scheme val="major"/>
      </rPr>
      <t>(pct.9 din HG nr.1108/ 25.09.06)</t>
    </r>
  </si>
  <si>
    <t>16(8*15)</t>
  </si>
  <si>
    <t>Instituția bugetară (Org 2)</t>
  </si>
  <si>
    <t>__________________________________________________</t>
  </si>
  <si>
    <t>F1-F3</t>
  </si>
  <si>
    <t>P1-P2</t>
  </si>
  <si>
    <t>(denumirea)</t>
  </si>
  <si>
    <r>
      <t xml:space="preserve">Spor p/u complexitatea organizării instruirii și perfecționării profesionale a judecătorilor, procurorilor…. pînă la 50% </t>
    </r>
    <r>
      <rPr>
        <sz val="9"/>
        <color theme="1"/>
        <rFont val="Cambria"/>
        <family val="1"/>
        <charset val="204"/>
        <scheme val="major"/>
      </rPr>
      <t>(pct.1 din note la tabel la anexa nr.2 la HG nr.1108/ 25.09.06)</t>
    </r>
    <r>
      <rPr>
        <sz val="12.5"/>
        <color theme="1"/>
        <rFont val="Calibri"/>
        <family val="2"/>
        <charset val="204"/>
        <scheme val="minor"/>
      </rPr>
      <t/>
    </r>
  </si>
  <si>
    <t>18((8+10)*17)</t>
  </si>
  <si>
    <r>
      <t>Supliment p/u proiectarea aplicațiilor-tip și standartizare, p/u programarea… pînă la 50%</t>
    </r>
    <r>
      <rPr>
        <sz val="9"/>
        <color theme="1"/>
        <rFont val="Cambria"/>
        <family val="1"/>
        <charset val="204"/>
        <scheme val="major"/>
      </rPr>
      <t xml:space="preserve"> (alin.2 din note la tabel la anexa nr.5 la HG nr.1108/ 25.09.06)</t>
    </r>
    <r>
      <rPr>
        <sz val="12.5"/>
        <color theme="1"/>
        <rFont val="Calibri"/>
        <family val="2"/>
        <charset val="204"/>
        <scheme val="minor"/>
      </rPr>
      <t/>
    </r>
  </si>
  <si>
    <t>21(8*20%)</t>
  </si>
  <si>
    <t>20((8+10)*19)</t>
  </si>
  <si>
    <r>
      <t xml:space="preserve">Spor p/u lucru în radă  20% la salariul funcției </t>
    </r>
    <r>
      <rPr>
        <sz val="9"/>
        <color theme="1"/>
        <rFont val="Cambria"/>
        <family val="1"/>
        <charset val="204"/>
        <scheme val="major"/>
      </rPr>
      <t xml:space="preserve">(notă la tabel la anexa nr.10 la HG nr.1108/ 25.09.06), </t>
    </r>
    <r>
      <rPr>
        <b/>
        <sz val="10"/>
        <color theme="1"/>
        <rFont val="Cambria"/>
        <family val="1"/>
        <charset val="204"/>
        <scheme val="major"/>
      </rPr>
      <t>lei</t>
    </r>
  </si>
  <si>
    <t>(telefon de contact)</t>
  </si>
  <si>
    <r>
      <t xml:space="preserve">Premie lunară </t>
    </r>
    <r>
      <rPr>
        <sz val="9"/>
        <color theme="1"/>
        <rFont val="Cambria"/>
        <family val="1"/>
        <charset val="204"/>
        <scheme val="major"/>
      </rPr>
      <t>(alin.3 pct.5, pct.2 din note la tabel la anexa nr.2 la HG nr.1108/ 25.09.06)</t>
    </r>
  </si>
  <si>
    <t>25(8+10+12 +14+16+18+ 20+21+23)* 24/12 luni</t>
  </si>
  <si>
    <t>nr. de fonduri</t>
  </si>
  <si>
    <t>26(8+10+12+14 +16+18+20+21+23)*30%</t>
  </si>
  <si>
    <r>
      <t>Premii p/u testarea și întreținerea aplicațiilor programatice, 30%</t>
    </r>
    <r>
      <rPr>
        <u/>
        <sz val="10"/>
        <color theme="1"/>
        <rFont val="Cambria"/>
        <family val="1"/>
        <charset val="204"/>
        <scheme val="major"/>
      </rPr>
      <t xml:space="preserve"> </t>
    </r>
    <r>
      <rPr>
        <sz val="9"/>
        <color theme="1"/>
        <rFont val="Cambria"/>
        <family val="1"/>
        <charset val="204"/>
        <scheme val="major"/>
      </rPr>
      <t>(alin.3 din notă la tabel la anexa nr.5 la HG nr.1108/ 25.09.06),</t>
    </r>
    <r>
      <rPr>
        <b/>
        <sz val="10"/>
        <color theme="1"/>
        <rFont val="Cambria"/>
        <family val="1"/>
        <charset val="204"/>
        <scheme val="major"/>
      </rPr>
      <t xml:space="preserve"> lei</t>
    </r>
  </si>
  <si>
    <r>
      <t xml:space="preserve">Salariu lunar, </t>
    </r>
    <r>
      <rPr>
        <b/>
        <sz val="10"/>
        <color theme="1"/>
        <rFont val="Cambria"/>
        <family val="1"/>
        <charset val="204"/>
        <scheme val="major"/>
      </rPr>
      <t>lei</t>
    </r>
  </si>
  <si>
    <r>
      <t xml:space="preserve">Ajutor material </t>
    </r>
    <r>
      <rPr>
        <sz val="9"/>
        <color theme="1"/>
        <rFont val="Cambria"/>
        <family val="1"/>
        <charset val="204"/>
        <scheme val="major"/>
      </rPr>
      <t xml:space="preserve">(alin.6  pct.5 din HG nr.1108/ 25.09.06), </t>
    </r>
    <r>
      <rPr>
        <b/>
        <sz val="10"/>
        <color theme="1"/>
        <rFont val="Cambria"/>
        <family val="1"/>
        <charset val="204"/>
        <scheme val="major"/>
      </rPr>
      <t>lei</t>
    </r>
  </si>
  <si>
    <t>total</t>
  </si>
  <si>
    <t>inclusiv din care nu se calculează CAS **</t>
  </si>
  <si>
    <r>
      <t xml:space="preserve">Premiu anual            </t>
    </r>
    <r>
      <rPr>
        <sz val="9"/>
        <color theme="1"/>
        <rFont val="Cambria"/>
        <family val="1"/>
        <charset val="204"/>
        <scheme val="major"/>
      </rPr>
      <t>(HG nr.180/ 11.03.13)</t>
    </r>
    <r>
      <rPr>
        <sz val="10"/>
        <color theme="1"/>
        <rFont val="Cambria"/>
        <family val="1"/>
        <charset val="204"/>
        <scheme val="major"/>
      </rPr>
      <t>,</t>
    </r>
    <r>
      <rPr>
        <b/>
        <sz val="10"/>
        <color theme="1"/>
        <rFont val="Cambria"/>
        <family val="1"/>
        <charset val="204"/>
        <scheme val="major"/>
      </rPr>
      <t xml:space="preserve"> lei</t>
    </r>
  </si>
  <si>
    <r>
      <t>Impactul premiului anual asupra mărimii indemniz. de concediu,</t>
    </r>
    <r>
      <rPr>
        <b/>
        <sz val="10"/>
        <color theme="1"/>
        <rFont val="Cambria"/>
        <family val="1"/>
        <charset val="204"/>
        <scheme val="major"/>
      </rPr>
      <t xml:space="preserve"> lei</t>
    </r>
  </si>
  <si>
    <r>
      <t xml:space="preserve">Fondul anual de salarizare, </t>
    </r>
    <r>
      <rPr>
        <b/>
        <sz val="10"/>
        <color theme="1"/>
        <rFont val="Cambria"/>
        <family val="1"/>
        <charset val="204"/>
        <scheme val="major"/>
      </rPr>
      <t>mii lei</t>
    </r>
  </si>
  <si>
    <r>
      <t xml:space="preserve">Contributii de asigurari sociale de stat obligatorii (23%, anual), </t>
    </r>
    <r>
      <rPr>
        <b/>
        <sz val="10"/>
        <color theme="1"/>
        <rFont val="Cambria"/>
        <family val="1"/>
        <charset val="204"/>
        <scheme val="major"/>
      </rPr>
      <t>mii lei</t>
    </r>
  </si>
  <si>
    <r>
      <t xml:space="preserve">Prime de asigurare obligatorie de asistenta medicala (4,5%, anual) </t>
    </r>
    <r>
      <rPr>
        <b/>
        <sz val="10"/>
        <color theme="1"/>
        <rFont val="Cambria"/>
        <family val="1"/>
        <charset val="204"/>
        <scheme val="major"/>
      </rPr>
      <t>mii lei</t>
    </r>
  </si>
  <si>
    <r>
      <t xml:space="preserve">Cheltuieli de personal total, </t>
    </r>
    <r>
      <rPr>
        <b/>
        <sz val="10"/>
        <color theme="1"/>
        <rFont val="Cambria"/>
        <family val="1"/>
        <charset val="204"/>
        <scheme val="major"/>
      </rPr>
      <t>mii lei</t>
    </r>
  </si>
  <si>
    <r>
      <t>Note</t>
    </r>
    <r>
      <rPr>
        <b/>
        <sz val="8"/>
        <color theme="1"/>
        <rFont val="Cambria"/>
        <family val="1"/>
        <charset val="204"/>
        <scheme val="major"/>
      </rPr>
      <t xml:space="preserve"> </t>
    </r>
    <r>
      <rPr>
        <i/>
        <sz val="8"/>
        <color theme="1"/>
        <rFont val="Cambria"/>
        <family val="1"/>
        <charset val="204"/>
        <scheme val="major"/>
      </rPr>
      <t>(se specifică alte condiții de salarizare, indicate în coloanele 22 și 23, și se indică pct. al HG 381/ 13.04.06, prin care este stabilită plata respectivă)</t>
    </r>
  </si>
  <si>
    <r>
      <t xml:space="preserve">Plăţi cu caracter stimulator *** </t>
    </r>
    <r>
      <rPr>
        <sz val="9"/>
        <color theme="1"/>
        <rFont val="Cambria"/>
        <family val="1"/>
        <charset val="204"/>
        <scheme val="major"/>
      </rPr>
      <t>(pct.5 alin.6 din HG nr.1108 / 25.09.06) (se indică necesarul pe an)</t>
    </r>
    <r>
      <rPr>
        <sz val="10"/>
        <color theme="1"/>
        <rFont val="Cambria"/>
        <family val="1"/>
        <charset val="204"/>
        <scheme val="major"/>
      </rPr>
      <t xml:space="preserve">, </t>
    </r>
    <r>
      <rPr>
        <b/>
        <sz val="10"/>
        <color theme="1"/>
        <rFont val="Cambria"/>
        <family val="1"/>
        <charset val="204"/>
        <scheme val="major"/>
      </rPr>
      <t>lei</t>
    </r>
  </si>
  <si>
    <t>28((8+10)*27</t>
  </si>
  <si>
    <t>29(8+10+12+14+16+18+20+21+23+25+26+28)</t>
  </si>
  <si>
    <t>30(29-26-25)</t>
  </si>
  <si>
    <t>32(8)</t>
  </si>
  <si>
    <t>33(30/12 luni)</t>
  </si>
  <si>
    <t>35(29*12 luni+30+32+33+34)/ 1000 lei</t>
  </si>
  <si>
    <t>36(35-31/ 1000 lei)*23%</t>
  </si>
  <si>
    <t>38(35+36+37)</t>
  </si>
  <si>
    <r>
      <t>spor p/n complexitatea actvităţii conf. anexei nr.2 punctul 1</t>
    </r>
    <r>
      <rPr>
        <vertAlign val="superscript"/>
        <sz val="10"/>
        <rFont val="Cambria"/>
        <family val="1"/>
        <charset val="204"/>
        <scheme val="major"/>
      </rPr>
      <t>1</t>
    </r>
    <r>
      <rPr>
        <sz val="10"/>
        <rFont val="Cambria"/>
        <family val="1"/>
        <charset val="204"/>
        <scheme val="major"/>
      </rPr>
      <t>) HG.1108 din 25.09.2006 în mărime de pînă la 50%</t>
    </r>
  </si>
  <si>
    <r>
      <t>Salariu de bază/ funcție,</t>
    </r>
    <r>
      <rPr>
        <b/>
        <sz val="10"/>
        <color theme="1"/>
        <rFont val="Cambria"/>
        <family val="1"/>
        <charset val="204"/>
        <scheme val="major"/>
      </rPr>
      <t xml:space="preserve"> lei</t>
    </r>
  </si>
  <si>
    <t>37( 35) *4,5%</t>
  </si>
  <si>
    <t>Calculul fondului anual de salarizare p/u personalul salarizat în baza HG nr.1108 din 25.09.2006 privind salarizarea personalului unor instituții finanțate de la buget pentru anul 2019</t>
  </si>
  <si>
    <t>Exemplu</t>
  </si>
  <si>
    <r>
      <t>Salariul de bază ,</t>
    </r>
    <r>
      <rPr>
        <b/>
        <sz val="10"/>
        <color theme="1"/>
        <rFont val="Cambria"/>
        <family val="1"/>
        <charset val="204"/>
        <scheme val="major"/>
      </rPr>
      <t xml:space="preserve"> lei</t>
    </r>
  </si>
  <si>
    <t>1. * Sporul pentru intensitatea muncii pentru conducatorul institutiei se calculeaza doar reiesind din salariul de functie.</t>
  </si>
  <si>
    <t>2. **Se indică partea ajutorului material care nu se supune contribuților de asigurări sociale de stat obligatorii, a cărui mărime nu depășește salariul mediu lunar pe economie prognozat și aprobat de Guvern,  în cnf pct.2 din anexa nr.5 la Legea bugetului asigurărilor sociale de stat pe anul respectiv (Legea nr.281 din 15.12.2017).</t>
  </si>
  <si>
    <t>3. ***Coloana respectivă se va completa doar de instituţiile care, conform Regulamentelor interne ale instituţiilor cu privire la achitarea plăţilor la salariu cu caracter stimulator, au dreptul să repartizeze o parte din resursele colectate la retribuirea muncii. Atenţionăm că, mărimea acestor plăţi nu pote depăşi salariul de funcţie+sporul pentru vechime în muncă.</t>
  </si>
  <si>
    <t xml:space="preserve">4.**** Se atribuie personalului conf. anexei nr.2 din HG nr.1108 din 25 septembrie 2006. </t>
  </si>
  <si>
    <t xml:space="preserve">Alte plati indicate la col.22 și 23: </t>
  </si>
  <si>
    <t>Baza legala ptr platile stabilite la col.22 și 23:</t>
  </si>
  <si>
    <t>5. *****Sub tabel se specifică sporurile şi suplimentele, sau alte plăţi, indicate în coloanele 27 și 28, și  se indică pct. din HG 381/ 13.04.06, prin care este stabilită plata respectivă pentru fiecare titlu de funcţie/persoană în parte.</t>
  </si>
  <si>
    <r>
      <t xml:space="preserve">Alte sporuri și suplimente specificate </t>
    </r>
    <r>
      <rPr>
        <sz val="9"/>
        <color theme="1"/>
        <rFont val="Cambria"/>
        <family val="1"/>
        <charset val="204"/>
        <scheme val="major"/>
      </rPr>
      <t>în HG nr.381/ 13.04.06  (pct.10 din HG nr.1108/ 25.09.06)*****</t>
    </r>
  </si>
  <si>
    <t>Conducătorul autorității/ instituției:</t>
  </si>
  <si>
    <t>Datele de contact al executorului:</t>
  </si>
  <si>
    <t>(adresa electronică)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</si>
</sst>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2" x14ac:knownFonts="1">
    <font>
      <sz val="11"/>
      <color theme="1"/>
      <name val="Calibri"/>
      <family val="2"/>
      <scheme val="minor"/>
    </font>
    <font>
      <sz val="12.5"/>
      <color theme="1"/>
      <name val="Calibri"/>
      <family val="2"/>
      <charset val="204"/>
      <scheme val="minor"/>
    </font>
    <font>
      <b/>
      <sz val="12"/>
      <color theme="1"/>
      <name val="Cambria"/>
      <family val="1"/>
      <charset val="204"/>
      <scheme val="major"/>
    </font>
    <font>
      <sz val="12"/>
      <color theme="1"/>
      <name val="Cambria"/>
      <family val="1"/>
      <charset val="204"/>
      <scheme val="major"/>
    </font>
    <font>
      <b/>
      <sz val="8"/>
      <color theme="1"/>
      <name val="Cambria"/>
      <family val="1"/>
      <charset val="204"/>
      <scheme val="major"/>
    </font>
    <font>
      <sz val="10"/>
      <color theme="1"/>
      <name val="Cambria"/>
      <family val="1"/>
      <charset val="204"/>
      <scheme val="major"/>
    </font>
    <font>
      <sz val="8"/>
      <color theme="1"/>
      <name val="Cambria"/>
      <family val="1"/>
      <charset val="204"/>
      <scheme val="major"/>
    </font>
    <font>
      <b/>
      <sz val="10"/>
      <color theme="1"/>
      <name val="Cambria"/>
      <family val="1"/>
      <charset val="204"/>
      <scheme val="major"/>
    </font>
    <font>
      <b/>
      <sz val="10"/>
      <name val="Cambria"/>
      <family val="1"/>
      <charset val="204"/>
      <scheme val="major"/>
    </font>
    <font>
      <sz val="10"/>
      <name val="Cambria"/>
      <family val="1"/>
      <charset val="204"/>
      <scheme val="major"/>
    </font>
    <font>
      <u/>
      <sz val="10"/>
      <color theme="1"/>
      <name val="Cambria"/>
      <family val="1"/>
      <charset val="204"/>
      <scheme val="major"/>
    </font>
    <font>
      <i/>
      <sz val="8"/>
      <color theme="1"/>
      <name val="Cambria"/>
      <family val="1"/>
      <charset val="204"/>
      <scheme val="major"/>
    </font>
    <font>
      <sz val="9"/>
      <color theme="1"/>
      <name val="Cambria"/>
      <family val="1"/>
      <charset val="204"/>
      <scheme val="major"/>
    </font>
    <font>
      <i/>
      <sz val="10"/>
      <color theme="1"/>
      <name val="Cambria"/>
      <family val="1"/>
      <charset val="204"/>
      <scheme val="major"/>
    </font>
    <font>
      <b/>
      <sz val="14"/>
      <color theme="1"/>
      <name val="Cambria"/>
      <family val="1"/>
      <charset val="204"/>
      <scheme val="major"/>
    </font>
    <font>
      <vertAlign val="subscript"/>
      <sz val="10"/>
      <name val="Cambria"/>
      <family val="1"/>
      <charset val="204"/>
      <scheme val="major"/>
    </font>
    <font>
      <vertAlign val="superscript"/>
      <sz val="10"/>
      <name val="Cambria"/>
      <family val="1"/>
      <charset val="204"/>
      <scheme val="major"/>
    </font>
    <font>
      <b/>
      <sz val="12"/>
      <name val="Cambria"/>
      <family val="1"/>
      <charset val="204"/>
      <scheme val="major"/>
    </font>
    <font>
      <sz val="8"/>
      <name val="Cambria"/>
      <family val="1"/>
      <charset val="204"/>
      <scheme val="major"/>
    </font>
    <font>
      <b/>
      <sz val="10"/>
      <color theme="1"/>
      <name val="Cambria"/>
      <family val="1"/>
      <scheme val="major"/>
    </font>
    <font>
      <b/>
      <sz val="10"/>
      <name val="Cambria"/>
      <family val="1"/>
      <scheme val="major"/>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14">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hair">
        <color auto="1"/>
      </left>
      <right/>
      <top/>
      <bottom/>
      <diagonal/>
    </border>
    <border>
      <left/>
      <right style="hair">
        <color auto="1"/>
      </right>
      <top/>
      <bottom/>
      <diagonal/>
    </border>
    <border>
      <left style="hair">
        <color auto="1"/>
      </left>
      <right style="hair">
        <color auto="1"/>
      </right>
      <top/>
      <bottom style="hair">
        <color auto="1"/>
      </bottom>
      <diagonal/>
    </border>
    <border>
      <left/>
      <right/>
      <top style="hair">
        <color auto="1"/>
      </top>
      <bottom/>
      <diagonal/>
    </border>
    <border>
      <left style="hair">
        <color auto="1"/>
      </left>
      <right/>
      <top/>
      <bottom style="hair">
        <color auto="1"/>
      </bottom>
      <diagonal/>
    </border>
    <border>
      <left/>
      <right style="hair">
        <color auto="1"/>
      </right>
      <top/>
      <bottom style="hair">
        <color auto="1"/>
      </bottom>
      <diagonal/>
    </border>
    <border>
      <left/>
      <right/>
      <top style="hair">
        <color auto="1"/>
      </top>
      <bottom style="hair">
        <color auto="1"/>
      </bottom>
      <diagonal/>
    </border>
    <border>
      <left/>
      <right/>
      <top/>
      <bottom style="hair">
        <color indexed="64"/>
      </bottom>
      <diagonal/>
    </border>
  </borders>
  <cellStyleXfs count="1">
    <xf numFmtId="0" fontId="0" fillId="0" borderId="0"/>
  </cellStyleXfs>
  <cellXfs count="126">
    <xf numFmtId="0" fontId="0" fillId="0" borderId="0" xfId="0"/>
    <xf numFmtId="0" fontId="2" fillId="0" borderId="0" xfId="0" applyFont="1" applyAlignment="1">
      <alignment horizontal="center" vertical="center" wrapText="1"/>
    </xf>
    <xf numFmtId="0" fontId="6" fillId="2" borderId="1" xfId="0" applyFont="1" applyFill="1" applyBorder="1" applyAlignment="1" applyProtection="1">
      <alignment horizontal="center" vertical="center" wrapText="1"/>
      <protection locked="0"/>
    </xf>
    <xf numFmtId="0" fontId="6" fillId="0" borderId="0" xfId="0" applyFont="1" applyAlignment="1">
      <alignment horizontal="center" vertical="center"/>
    </xf>
    <xf numFmtId="0" fontId="5" fillId="0" borderId="0" xfId="0" applyFont="1" applyBorder="1" applyAlignment="1"/>
    <xf numFmtId="0" fontId="5" fillId="0" borderId="0" xfId="0" applyFont="1" applyBorder="1"/>
    <xf numFmtId="0" fontId="5" fillId="0" borderId="0" xfId="0" applyFont="1"/>
    <xf numFmtId="0" fontId="3" fillId="0" borderId="0" xfId="0" applyFont="1" applyAlignment="1">
      <alignment horizontal="center" vertical="center" wrapText="1"/>
    </xf>
    <xf numFmtId="0" fontId="5" fillId="0" borderId="0" xfId="0" applyFont="1" applyAlignment="1">
      <alignment wrapText="1"/>
    </xf>
    <xf numFmtId="0" fontId="5" fillId="0" borderId="0" xfId="0" applyFont="1" applyBorder="1" applyAlignment="1">
      <alignment wrapText="1"/>
    </xf>
    <xf numFmtId="0" fontId="5" fillId="0" borderId="0" xfId="0" applyFont="1" applyBorder="1" applyAlignment="1">
      <alignment horizontal="center"/>
    </xf>
    <xf numFmtId="0" fontId="5" fillId="0" borderId="0" xfId="0" applyFont="1" applyAlignment="1">
      <alignment horizontal="left" wrapText="1"/>
    </xf>
    <xf numFmtId="0" fontId="9" fillId="0" borderId="0" xfId="0" applyFont="1" applyFill="1"/>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2" borderId="1" xfId="0" applyFont="1" applyFill="1" applyBorder="1"/>
    <xf numFmtId="0" fontId="2" fillId="0" borderId="0" xfId="0" applyFont="1" applyAlignment="1">
      <alignment horizontal="center" vertical="center"/>
    </xf>
    <xf numFmtId="0" fontId="2" fillId="0" borderId="0" xfId="0" applyFont="1" applyAlignment="1">
      <alignment horizontal="center" vertical="center"/>
    </xf>
    <xf numFmtId="0" fontId="5" fillId="2" borderId="1" xfId="0" applyFont="1" applyFill="1" applyBorder="1" applyAlignment="1">
      <alignment horizontal="center" vertical="center" wrapText="1"/>
    </xf>
    <xf numFmtId="0" fontId="9" fillId="0" borderId="0" xfId="0" applyFont="1" applyFill="1" applyAlignment="1">
      <alignment vertical="center" wrapText="1"/>
    </xf>
    <xf numFmtId="164" fontId="7" fillId="3" borderId="1" xfId="0" applyNumberFormat="1" applyFont="1" applyFill="1" applyBorder="1"/>
    <xf numFmtId="0" fontId="5" fillId="0" borderId="1" xfId="0" applyFont="1" applyBorder="1" applyAlignment="1">
      <alignment horizontal="left" vertical="center" indent="1"/>
    </xf>
    <xf numFmtId="0" fontId="5" fillId="0" borderId="1" xfId="0" applyFont="1" applyBorder="1"/>
    <xf numFmtId="164" fontId="5" fillId="0" borderId="1" xfId="0" applyNumberFormat="1" applyFont="1" applyBorder="1"/>
    <xf numFmtId="0" fontId="12" fillId="0" borderId="0" xfId="0" applyFont="1" applyBorder="1" applyAlignment="1">
      <alignment horizontal="center" vertical="center"/>
    </xf>
    <xf numFmtId="0" fontId="7" fillId="3" borderId="1" xfId="0" applyFont="1" applyFill="1" applyBorder="1" applyAlignment="1">
      <alignment vertical="center" wrapText="1"/>
    </xf>
    <xf numFmtId="0" fontId="7" fillId="3" borderId="1" xfId="0" applyFont="1" applyFill="1" applyBorder="1" applyAlignment="1">
      <alignment horizontal="left"/>
    </xf>
    <xf numFmtId="164" fontId="5" fillId="2" borderId="1" xfId="0" applyNumberFormat="1" applyFont="1" applyFill="1" applyBorder="1"/>
    <xf numFmtId="0" fontId="7" fillId="0" borderId="1" xfId="0" applyFont="1" applyBorder="1" applyAlignment="1">
      <alignment horizontal="center" vertical="center"/>
    </xf>
    <xf numFmtId="9" fontId="5" fillId="0" borderId="1" xfId="0" applyNumberFormat="1" applyFont="1" applyBorder="1"/>
    <xf numFmtId="0" fontId="5" fillId="0" borderId="0" xfId="0" applyFont="1" applyBorder="1" applyAlignment="1">
      <alignment vertical="center"/>
    </xf>
    <xf numFmtId="0" fontId="5" fillId="0" borderId="1" xfId="0" applyFont="1" applyBorder="1" applyAlignment="1">
      <alignment horizontal="center" vertical="center"/>
    </xf>
    <xf numFmtId="0" fontId="14" fillId="0" borderId="0" xfId="0" applyFont="1" applyBorder="1" applyAlignment="1">
      <alignment horizontal="center" vertical="center"/>
    </xf>
    <xf numFmtId="0" fontId="0" fillId="0" borderId="0" xfId="0" applyBorder="1"/>
    <xf numFmtId="0" fontId="9" fillId="0" borderId="0" xfId="0" applyFont="1" applyFill="1" applyAlignment="1">
      <alignment wrapText="1"/>
    </xf>
    <xf numFmtId="0" fontId="9" fillId="0" borderId="0" xfId="0" applyFont="1" applyFill="1" applyAlignment="1">
      <alignment vertical="center"/>
    </xf>
    <xf numFmtId="0" fontId="9" fillId="0" borderId="0" xfId="0" applyFont="1" applyFill="1" applyAlignment="1"/>
    <xf numFmtId="0" fontId="5" fillId="0" borderId="0" xfId="0" applyFont="1" applyBorder="1" applyAlignment="1">
      <alignment horizontal="left"/>
    </xf>
    <xf numFmtId="0" fontId="2" fillId="0" borderId="0" xfId="0" applyFont="1" applyAlignment="1">
      <alignment vertical="center"/>
    </xf>
    <xf numFmtId="0" fontId="2" fillId="0" borderId="0" xfId="0" applyFont="1" applyAlignment="1">
      <alignment vertical="center" wrapText="1"/>
    </xf>
    <xf numFmtId="0" fontId="8" fillId="0" borderId="0" xfId="0" applyFont="1" applyFill="1" applyBorder="1" applyAlignment="1">
      <alignment horizontal="left" vertical="center" wrapText="1"/>
    </xf>
    <xf numFmtId="0" fontId="9" fillId="0" borderId="0" xfId="0" applyFont="1" applyFill="1" applyAlignment="1">
      <alignment horizontal="left" vertical="center" wrapText="1"/>
    </xf>
    <xf numFmtId="0" fontId="17" fillId="0" borderId="0" xfId="0" applyFont="1" applyAlignment="1">
      <alignment vertical="center" wrapText="1"/>
    </xf>
    <xf numFmtId="0" fontId="17" fillId="0" borderId="0" xfId="0" applyFont="1" applyAlignment="1">
      <alignment horizontal="center" vertical="center"/>
    </xf>
    <xf numFmtId="0" fontId="9" fillId="0" borderId="0" xfId="0" applyFont="1" applyAlignment="1">
      <alignment wrapText="1"/>
    </xf>
    <xf numFmtId="0" fontId="9" fillId="2" borderId="1" xfId="0" applyFont="1" applyFill="1" applyBorder="1" applyAlignment="1">
      <alignment horizontal="center" vertical="center" wrapText="1"/>
    </xf>
    <xf numFmtId="0" fontId="8" fillId="0" borderId="1" xfId="0" applyFont="1" applyBorder="1" applyAlignment="1">
      <alignment horizontal="center" vertical="center"/>
    </xf>
    <xf numFmtId="0" fontId="18" fillId="2" borderId="1" xfId="0" applyFont="1" applyFill="1" applyBorder="1" applyAlignment="1">
      <alignment horizontal="center" vertical="center" wrapText="1"/>
    </xf>
    <xf numFmtId="164" fontId="8" fillId="3" borderId="1" xfId="0" applyNumberFormat="1" applyFont="1" applyFill="1" applyBorder="1"/>
    <xf numFmtId="0" fontId="9" fillId="2" borderId="1" xfId="0" applyFont="1" applyFill="1" applyBorder="1"/>
    <xf numFmtId="0" fontId="9" fillId="0" borderId="0" xfId="0" applyFont="1" applyBorder="1" applyAlignment="1">
      <alignment horizontal="left" vertical="center" wrapText="1"/>
    </xf>
    <xf numFmtId="0" fontId="9" fillId="0" borderId="0" xfId="0" applyFont="1" applyBorder="1" applyAlignment="1">
      <alignment horizontal="left"/>
    </xf>
    <xf numFmtId="0" fontId="9" fillId="0" borderId="0" xfId="0" applyFont="1"/>
    <xf numFmtId="0" fontId="9" fillId="0" borderId="0" xfId="0" applyFont="1" applyBorder="1" applyAlignment="1"/>
    <xf numFmtId="0" fontId="5" fillId="0" borderId="0" xfId="0" applyFont="1" applyBorder="1" applyAlignment="1">
      <alignment horizontal="left" vertical="center" wrapText="1"/>
    </xf>
    <xf numFmtId="0" fontId="9" fillId="0" borderId="0" xfId="0" applyFont="1" applyFill="1" applyAlignment="1">
      <alignment horizontal="left" vertical="center" wrapText="1"/>
    </xf>
    <xf numFmtId="0" fontId="8" fillId="0" borderId="9" xfId="0" applyFont="1" applyFill="1" applyBorder="1" applyAlignment="1">
      <alignment horizontal="left" vertical="center" wrapText="1"/>
    </xf>
    <xf numFmtId="0" fontId="9" fillId="0" borderId="0" xfId="0" applyFont="1" applyBorder="1" applyAlignment="1">
      <alignment horizontal="left" vertical="center" wrapText="1"/>
    </xf>
    <xf numFmtId="0" fontId="8" fillId="3" borderId="1" xfId="0" applyFont="1" applyFill="1" applyBorder="1" applyAlignment="1">
      <alignment horizontal="left"/>
    </xf>
    <xf numFmtId="0" fontId="8" fillId="3" borderId="1" xfId="0" applyFont="1" applyFill="1" applyBorder="1" applyAlignment="1">
      <alignment vertical="center" wrapText="1"/>
    </xf>
    <xf numFmtId="0" fontId="9" fillId="3" borderId="1" xfId="0" applyFont="1" applyFill="1" applyBorder="1"/>
    <xf numFmtId="0" fontId="9" fillId="3" borderId="0" xfId="0" applyFont="1" applyFill="1"/>
    <xf numFmtId="49" fontId="8" fillId="3" borderId="1" xfId="0" applyNumberFormat="1" applyFont="1" applyFill="1" applyBorder="1"/>
    <xf numFmtId="49" fontId="5" fillId="2" borderId="1" xfId="0" applyNumberFormat="1" applyFont="1" applyFill="1" applyBorder="1"/>
    <xf numFmtId="49" fontId="7" fillId="3" borderId="1" xfId="0" applyNumberFormat="1" applyFont="1" applyFill="1" applyBorder="1"/>
    <xf numFmtId="10" fontId="9" fillId="2" borderId="1" xfId="0" applyNumberFormat="1" applyFont="1" applyFill="1" applyBorder="1"/>
    <xf numFmtId="9" fontId="9" fillId="2" borderId="1" xfId="0" applyNumberFormat="1" applyFont="1" applyFill="1" applyBorder="1"/>
    <xf numFmtId="0" fontId="19" fillId="2" borderId="0" xfId="0" applyFont="1" applyFill="1" applyBorder="1"/>
    <xf numFmtId="10" fontId="20" fillId="2" borderId="0" xfId="0" applyNumberFormat="1" applyFont="1" applyFill="1" applyBorder="1"/>
    <xf numFmtId="0" fontId="20" fillId="2" borderId="0" xfId="0" applyFont="1" applyFill="1" applyBorder="1"/>
    <xf numFmtId="164" fontId="19" fillId="2" borderId="0" xfId="0" applyNumberFormat="1" applyFont="1" applyFill="1" applyBorder="1"/>
    <xf numFmtId="164" fontId="19" fillId="0" borderId="0" xfId="0" applyNumberFormat="1" applyFont="1" applyBorder="1"/>
    <xf numFmtId="0" fontId="19" fillId="0" borderId="0" xfId="0" applyFont="1"/>
    <xf numFmtId="0" fontId="9" fillId="0" borderId="0" xfId="0" applyFont="1" applyFill="1" applyAlignment="1">
      <alignment horizontal="right" vertical="center" wrapText="1"/>
    </xf>
    <xf numFmtId="0" fontId="9" fillId="0" borderId="0" xfId="0" applyFont="1" applyFill="1" applyAlignment="1">
      <alignment horizontal="left" vertical="top" wrapText="1"/>
    </xf>
    <xf numFmtId="0" fontId="9" fillId="0" borderId="0" xfId="0" applyFont="1" applyFill="1" applyAlignment="1">
      <alignment horizontal="left" vertical="center" wrapText="1"/>
    </xf>
    <xf numFmtId="0" fontId="15" fillId="0" borderId="0" xfId="0" applyFont="1" applyFill="1" applyAlignment="1">
      <alignment wrapText="1"/>
    </xf>
    <xf numFmtId="0" fontId="9" fillId="0" borderId="0" xfId="0" applyFont="1" applyFill="1" applyAlignment="1">
      <alignment horizontal="center" vertical="center"/>
    </xf>
    <xf numFmtId="0" fontId="21" fillId="0" borderId="0" xfId="0" applyFont="1"/>
    <xf numFmtId="0" fontId="9" fillId="0" borderId="0" xfId="0" applyFont="1" applyFill="1" applyAlignment="1">
      <alignment vertical="top" wrapText="1"/>
    </xf>
    <xf numFmtId="0" fontId="9" fillId="0" borderId="0" xfId="0" applyFont="1" applyFill="1" applyBorder="1" applyAlignment="1">
      <alignment wrapText="1"/>
    </xf>
    <xf numFmtId="0" fontId="9" fillId="0" borderId="0" xfId="0" applyFont="1" applyFill="1" applyBorder="1" applyAlignment="1">
      <alignment vertical="center" wrapText="1"/>
    </xf>
    <xf numFmtId="49" fontId="5" fillId="0" borderId="1" xfId="0" applyNumberFormat="1" applyFont="1" applyBorder="1"/>
    <xf numFmtId="49" fontId="5" fillId="0" borderId="1" xfId="0" applyNumberFormat="1" applyFont="1" applyFill="1" applyBorder="1" applyAlignment="1">
      <alignment horizontal="center" vertical="center"/>
    </xf>
    <xf numFmtId="0" fontId="12" fillId="0" borderId="0" xfId="0" applyFont="1" applyBorder="1" applyAlignment="1">
      <alignment horizontal="center" vertical="center"/>
    </xf>
    <xf numFmtId="0" fontId="5" fillId="2" borderId="1" xfId="0" applyFont="1" applyFill="1" applyBorder="1" applyAlignment="1">
      <alignment horizontal="center" vertical="center" wrapText="1"/>
    </xf>
    <xf numFmtId="0" fontId="9" fillId="0" borderId="0" xfId="0" applyFont="1" applyBorder="1" applyAlignment="1">
      <alignment horizontal="left" vertical="top" wrapText="1"/>
    </xf>
    <xf numFmtId="0" fontId="9" fillId="0" borderId="0" xfId="0" applyFont="1" applyFill="1" applyAlignment="1">
      <alignment horizontal="left"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2" fillId="0" borderId="0" xfId="0" applyFont="1" applyAlignment="1">
      <alignment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 xfId="0" applyFont="1" applyFill="1" applyBorder="1" applyAlignment="1">
      <alignment horizontal="center" vertical="center" textRotation="90" wrapText="1"/>
    </xf>
    <xf numFmtId="0" fontId="5" fillId="2" borderId="2"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0" borderId="0" xfId="0" applyFont="1" applyBorder="1" applyAlignment="1">
      <alignment horizontal="left" vertical="center"/>
    </xf>
    <xf numFmtId="0" fontId="13" fillId="0" borderId="0" xfId="0" applyFont="1" applyBorder="1" applyAlignment="1">
      <alignment horizont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5" fillId="2" borderId="1"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protection locked="0"/>
    </xf>
    <xf numFmtId="0" fontId="5" fillId="2" borderId="8" xfId="0" applyFont="1" applyFill="1" applyBorder="1" applyAlignment="1" applyProtection="1">
      <alignment horizontal="center" vertical="center" wrapText="1"/>
      <protection locked="0"/>
    </xf>
    <xf numFmtId="0" fontId="19" fillId="2" borderId="12" xfId="0" applyFont="1" applyFill="1" applyBorder="1" applyAlignment="1">
      <alignment horizontal="left" vertical="top"/>
    </xf>
    <xf numFmtId="0" fontId="9" fillId="0" borderId="0" xfId="0" applyFont="1" applyBorder="1" applyAlignment="1">
      <alignment horizontal="left" wrapText="1"/>
    </xf>
    <xf numFmtId="0" fontId="9" fillId="0" borderId="0" xfId="0" applyFont="1" applyFill="1" applyAlignment="1">
      <alignment horizontal="left" vertical="top" wrapText="1"/>
    </xf>
    <xf numFmtId="0" fontId="5" fillId="0" borderId="0" xfId="0" applyFont="1" applyBorder="1" applyAlignment="1">
      <alignment horizontal="left" vertical="top" wrapText="1"/>
    </xf>
    <xf numFmtId="0" fontId="20" fillId="0" borderId="0" xfId="0" applyFont="1" applyFill="1" applyAlignment="1">
      <alignment horizontal="right" vertical="center" wrapText="1"/>
    </xf>
    <xf numFmtId="0" fontId="15" fillId="0" borderId="13" xfId="0" applyFont="1" applyFill="1" applyBorder="1" applyAlignment="1">
      <alignment horizontal="center" wrapText="1"/>
    </xf>
    <xf numFmtId="0" fontId="9" fillId="0" borderId="13" xfId="0" applyFont="1" applyFill="1" applyBorder="1" applyAlignment="1">
      <alignment horizontal="center" vertical="center"/>
    </xf>
    <xf numFmtId="0" fontId="9" fillId="0" borderId="0" xfId="0" applyFont="1" applyFill="1" applyAlignment="1">
      <alignment horizontal="center" vertical="top" wrapText="1"/>
    </xf>
    <xf numFmtId="0" fontId="9" fillId="0" borderId="13" xfId="0" applyFont="1" applyFill="1" applyBorder="1" applyAlignment="1">
      <alignment horizontal="center" wrapText="1"/>
    </xf>
    <xf numFmtId="0" fontId="9" fillId="0" borderId="13" xfId="0" applyFont="1" applyFill="1" applyBorder="1" applyAlignment="1">
      <alignment horizontal="center"/>
    </xf>
    <xf numFmtId="0" fontId="9" fillId="0" borderId="0" xfId="0" applyFont="1" applyFill="1" applyBorder="1" applyAlignment="1">
      <alignment horizontal="center" vertical="top" wrapText="1"/>
    </xf>
    <xf numFmtId="0" fontId="9" fillId="0" borderId="0" xfId="0" applyFont="1" applyFill="1" applyAlignment="1">
      <alignment horizontal="center" vertical="center"/>
    </xf>
    <xf numFmtId="2" fontId="5" fillId="2" borderId="1" xfId="0" applyNumberFormat="1" applyFont="1" applyFill="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BJ43"/>
  <sheetViews>
    <sheetView showZeros="0" tabSelected="1" view="pageBreakPreview" zoomScale="70" zoomScaleNormal="70" zoomScaleSheetLayoutView="70" workbookViewId="0">
      <selection activeCell="AL14" sqref="AL14"/>
    </sheetView>
  </sheetViews>
  <sheetFormatPr defaultColWidth="8.85546875" defaultRowHeight="12.75" x14ac:dyDescent="0.2"/>
  <cols>
    <col min="1" max="1" width="6.140625" style="6" customWidth="1"/>
    <col min="2" max="2" width="28.85546875" style="6" customWidth="1"/>
    <col min="3" max="4" width="5.5703125" style="6" customWidth="1"/>
    <col min="5" max="5" width="8.28515625" style="6" customWidth="1"/>
    <col min="6" max="6" width="9.5703125" style="6" customWidth="1"/>
    <col min="7" max="7" width="11.42578125" style="6" customWidth="1"/>
    <col min="8" max="8" width="10.28515625" style="6" customWidth="1"/>
    <col min="9" max="9" width="5.140625" style="6" customWidth="1"/>
    <col min="10" max="10" width="7.7109375" style="6" customWidth="1"/>
    <col min="11" max="11" width="6" style="6" customWidth="1"/>
    <col min="12" max="12" width="9.28515625" style="6" customWidth="1"/>
    <col min="13" max="13" width="8" style="6" customWidth="1"/>
    <col min="14" max="14" width="8.140625" style="6" customWidth="1"/>
    <col min="15" max="15" width="5.7109375" style="6" customWidth="1"/>
    <col min="16" max="16" width="8.28515625" style="6" customWidth="1"/>
    <col min="17" max="17" width="6.5703125" style="6" customWidth="1"/>
    <col min="18" max="18" width="11.140625" style="6" customWidth="1"/>
    <col min="19" max="19" width="6.5703125" style="6" customWidth="1"/>
    <col min="20" max="20" width="10.140625" style="6" customWidth="1"/>
    <col min="21" max="21" width="10.42578125" style="6" customWidth="1"/>
    <col min="22" max="22" width="5.85546875" style="6" customWidth="1"/>
    <col min="23" max="24" width="8.85546875" style="6" customWidth="1"/>
    <col min="25" max="25" width="9" style="6" customWidth="1"/>
    <col min="26" max="26" width="11.85546875" style="6" customWidth="1"/>
    <col min="27" max="27" width="8.7109375" style="52" customWidth="1"/>
    <col min="28" max="28" width="10.140625" style="52" customWidth="1"/>
    <col min="29" max="29" width="11.28515625" style="6" customWidth="1"/>
    <col min="30" max="30" width="9.5703125" style="6" customWidth="1"/>
    <col min="31" max="31" width="9.42578125" style="6" customWidth="1"/>
    <col min="32" max="33" width="9" style="6" customWidth="1"/>
    <col min="34" max="34" width="9.7109375" style="6" customWidth="1"/>
    <col min="35" max="35" width="10.28515625" style="6" customWidth="1"/>
    <col min="36" max="36" width="10.7109375" style="6" customWidth="1"/>
    <col min="37" max="37" width="10.140625" style="6" customWidth="1"/>
    <col min="38" max="38" width="10" style="6" customWidth="1"/>
    <col min="39" max="39" width="24.7109375" style="6" customWidth="1"/>
    <col min="40" max="16384" width="8.85546875" style="6"/>
  </cols>
  <sheetData>
    <row r="1" spans="1:47" s="7" customFormat="1" ht="25.5" customHeight="1" x14ac:dyDescent="0.25">
      <c r="B1" s="38"/>
      <c r="C1" s="94" t="s">
        <v>72</v>
      </c>
      <c r="D1" s="94"/>
      <c r="E1" s="94"/>
      <c r="F1" s="94"/>
      <c r="G1" s="94"/>
      <c r="H1" s="94"/>
      <c r="I1" s="94"/>
      <c r="J1" s="94"/>
      <c r="K1" s="94"/>
      <c r="L1" s="94"/>
      <c r="M1" s="94"/>
      <c r="N1" s="94"/>
      <c r="O1" s="94"/>
      <c r="P1" s="94"/>
      <c r="Q1" s="94"/>
      <c r="R1" s="94"/>
      <c r="S1" s="94"/>
      <c r="T1" s="94"/>
      <c r="U1" s="94"/>
      <c r="V1" s="94"/>
      <c r="W1" s="94"/>
      <c r="X1" s="94"/>
      <c r="Y1" s="94"/>
      <c r="Z1" s="94"/>
      <c r="AA1" s="42"/>
      <c r="AB1" s="42"/>
      <c r="AC1" s="39"/>
      <c r="AD1" s="38"/>
      <c r="AE1" s="38"/>
      <c r="AF1" s="38"/>
      <c r="AG1" s="38"/>
      <c r="AH1" s="38"/>
      <c r="AI1" s="38"/>
      <c r="AJ1" s="38"/>
      <c r="AK1" s="38"/>
      <c r="AL1" s="38"/>
      <c r="AM1" s="38"/>
      <c r="AN1" s="1"/>
      <c r="AO1" s="1"/>
      <c r="AP1" s="1"/>
      <c r="AQ1" s="1"/>
      <c r="AR1" s="1"/>
      <c r="AS1" s="1"/>
      <c r="AT1" s="1"/>
      <c r="AU1" s="1"/>
    </row>
    <row r="2" spans="1:47" s="7" customFormat="1" ht="15.75" x14ac:dyDescent="0.25">
      <c r="A2" s="16"/>
      <c r="B2" s="16"/>
      <c r="C2" s="16"/>
      <c r="D2" s="16"/>
      <c r="E2" s="16"/>
      <c r="F2" s="16"/>
      <c r="G2" s="16"/>
      <c r="H2" s="16"/>
      <c r="I2" s="16"/>
      <c r="J2" s="16"/>
      <c r="K2" s="16"/>
      <c r="L2" s="16"/>
      <c r="M2" s="16"/>
      <c r="N2" s="16"/>
      <c r="O2" s="16"/>
      <c r="P2" s="16"/>
      <c r="Q2" s="16"/>
      <c r="R2" s="16"/>
      <c r="S2" s="16"/>
      <c r="T2" s="16"/>
      <c r="U2" s="16"/>
      <c r="V2" s="16"/>
      <c r="W2" s="16"/>
      <c r="X2" s="16"/>
      <c r="Y2" s="16"/>
      <c r="Z2" s="16"/>
      <c r="AA2" s="43"/>
      <c r="AB2" s="43"/>
      <c r="AC2" s="16"/>
      <c r="AD2" s="16"/>
      <c r="AE2" s="16"/>
      <c r="AF2" s="16"/>
      <c r="AG2" s="16"/>
      <c r="AH2" s="17"/>
      <c r="AI2" s="16"/>
      <c r="AJ2" s="16"/>
      <c r="AK2" s="16"/>
      <c r="AL2" s="16"/>
      <c r="AM2" s="16"/>
      <c r="AN2" s="1"/>
      <c r="AO2" s="1"/>
      <c r="AP2" s="1"/>
      <c r="AQ2" s="1"/>
      <c r="AR2" s="1"/>
      <c r="AS2" s="1"/>
      <c r="AT2" s="1"/>
      <c r="AU2" s="1"/>
    </row>
    <row r="3" spans="1:47" s="7" customFormat="1" ht="15.75" x14ac:dyDescent="0.2">
      <c r="A3" s="30"/>
      <c r="B3" s="30"/>
      <c r="C3" s="103" t="s">
        <v>32</v>
      </c>
      <c r="D3" s="103"/>
      <c r="E3" s="103"/>
      <c r="F3" s="103"/>
      <c r="G3" s="104" t="s">
        <v>33</v>
      </c>
      <c r="H3" s="104"/>
      <c r="I3" s="104"/>
      <c r="J3" s="104"/>
      <c r="K3" s="30"/>
      <c r="L3" s="31" t="s">
        <v>9</v>
      </c>
      <c r="M3" s="31" t="s">
        <v>10</v>
      </c>
      <c r="N3" s="31" t="s">
        <v>11</v>
      </c>
      <c r="O3" s="31" t="s">
        <v>34</v>
      </c>
      <c r="P3" s="31" t="s">
        <v>35</v>
      </c>
      <c r="Q3" s="31" t="s">
        <v>12</v>
      </c>
      <c r="R3" s="16"/>
      <c r="S3" s="16"/>
      <c r="T3" s="16"/>
      <c r="U3" s="16"/>
      <c r="V3" s="16"/>
      <c r="W3" s="16"/>
      <c r="X3" s="16"/>
      <c r="Y3" s="16"/>
      <c r="Z3" s="16"/>
      <c r="AA3" s="43"/>
      <c r="AB3" s="43"/>
      <c r="AC3" s="16"/>
      <c r="AD3" s="16"/>
      <c r="AE3" s="16"/>
      <c r="AF3" s="16"/>
      <c r="AG3" s="16"/>
      <c r="AH3" s="17"/>
      <c r="AI3" s="16"/>
      <c r="AJ3" s="16"/>
      <c r="AK3" s="16"/>
      <c r="AL3" s="16"/>
      <c r="AM3" s="16"/>
      <c r="AN3" s="1"/>
      <c r="AO3" s="1"/>
      <c r="AP3" s="1"/>
      <c r="AQ3" s="1"/>
      <c r="AR3" s="1"/>
      <c r="AS3" s="1"/>
      <c r="AT3" s="1"/>
      <c r="AU3" s="1"/>
    </row>
    <row r="4" spans="1:47" s="7" customFormat="1" ht="18" x14ac:dyDescent="0.25">
      <c r="A4" s="32"/>
      <c r="B4" s="33"/>
      <c r="C4" s="32"/>
      <c r="D4" s="33"/>
      <c r="E4" s="24"/>
      <c r="F4" s="24"/>
      <c r="G4" s="84" t="s">
        <v>36</v>
      </c>
      <c r="H4" s="84"/>
      <c r="I4" s="84"/>
      <c r="J4" s="84"/>
      <c r="K4" s="30"/>
      <c r="L4" s="31"/>
      <c r="M4" s="82"/>
      <c r="N4" s="83"/>
      <c r="O4" s="83"/>
      <c r="P4" s="83"/>
      <c r="Q4" s="83"/>
      <c r="R4" s="16"/>
      <c r="S4" s="16"/>
      <c r="T4" s="16"/>
      <c r="U4" s="16"/>
      <c r="V4" s="16"/>
      <c r="W4" s="16"/>
      <c r="X4" s="16"/>
      <c r="Y4" s="16"/>
      <c r="Z4" s="16"/>
      <c r="AA4" s="43"/>
      <c r="AB4" s="43"/>
      <c r="AC4" s="16"/>
      <c r="AD4" s="16"/>
      <c r="AE4" s="16"/>
      <c r="AF4" s="16"/>
      <c r="AG4" s="16"/>
      <c r="AH4" s="17"/>
      <c r="AI4" s="16"/>
      <c r="AJ4" s="16"/>
      <c r="AK4" s="16"/>
      <c r="AL4" s="16"/>
      <c r="AM4" s="16"/>
      <c r="AN4" s="1"/>
      <c r="AO4" s="1"/>
      <c r="AP4" s="1"/>
      <c r="AQ4" s="1"/>
      <c r="AR4" s="1"/>
      <c r="AS4" s="1"/>
      <c r="AT4" s="1"/>
      <c r="AU4" s="1"/>
    </row>
    <row r="5" spans="1:47" x14ac:dyDescent="0.2">
      <c r="A5" s="8"/>
      <c r="B5" s="8"/>
      <c r="C5" s="8"/>
      <c r="D5" s="8"/>
      <c r="E5" s="8"/>
      <c r="F5" s="8"/>
      <c r="G5" s="8"/>
      <c r="H5" s="8"/>
      <c r="I5" s="8"/>
      <c r="J5" s="9"/>
      <c r="M5" s="9"/>
      <c r="N5" s="9"/>
      <c r="O5" s="9"/>
      <c r="P5" s="9"/>
      <c r="Q5" s="8"/>
      <c r="R5" s="8"/>
      <c r="S5" s="8"/>
      <c r="T5" s="8"/>
      <c r="U5" s="8"/>
      <c r="V5" s="8"/>
      <c r="X5" s="8"/>
      <c r="Y5" s="8"/>
      <c r="Z5" s="8"/>
      <c r="AA5" s="44"/>
      <c r="AB5" s="44"/>
      <c r="AD5" s="8"/>
      <c r="AE5" s="8"/>
      <c r="AF5" s="8"/>
      <c r="AG5" s="8"/>
      <c r="AH5" s="8"/>
      <c r="AI5" s="8"/>
      <c r="AJ5" s="8"/>
      <c r="AK5" s="8"/>
      <c r="AL5" s="8"/>
      <c r="AM5" s="8"/>
    </row>
    <row r="6" spans="1:47" ht="72.599999999999994" customHeight="1" x14ac:dyDescent="0.2">
      <c r="A6" s="105" t="s">
        <v>0</v>
      </c>
      <c r="B6" s="105" t="s">
        <v>7</v>
      </c>
      <c r="C6" s="99" t="s">
        <v>1</v>
      </c>
      <c r="D6" s="99" t="s">
        <v>2</v>
      </c>
      <c r="E6" s="85" t="s">
        <v>70</v>
      </c>
      <c r="F6" s="85"/>
      <c r="G6" s="100" t="s">
        <v>21</v>
      </c>
      <c r="H6" s="85" t="s">
        <v>74</v>
      </c>
      <c r="I6" s="85" t="s">
        <v>25</v>
      </c>
      <c r="J6" s="85"/>
      <c r="K6" s="95" t="s">
        <v>26</v>
      </c>
      <c r="L6" s="96"/>
      <c r="M6" s="85" t="s">
        <v>28</v>
      </c>
      <c r="N6" s="85"/>
      <c r="O6" s="85" t="s">
        <v>30</v>
      </c>
      <c r="P6" s="85"/>
      <c r="Q6" s="95" t="s">
        <v>37</v>
      </c>
      <c r="R6" s="96"/>
      <c r="S6" s="95" t="s">
        <v>39</v>
      </c>
      <c r="T6" s="96"/>
      <c r="U6" s="100" t="s">
        <v>42</v>
      </c>
      <c r="V6" s="85" t="s">
        <v>82</v>
      </c>
      <c r="W6" s="85"/>
      <c r="X6" s="85" t="s">
        <v>44</v>
      </c>
      <c r="Y6" s="85"/>
      <c r="Z6" s="85" t="s">
        <v>48</v>
      </c>
      <c r="AA6" s="88" t="s">
        <v>69</v>
      </c>
      <c r="AB6" s="89"/>
      <c r="AC6" s="85" t="s">
        <v>49</v>
      </c>
      <c r="AD6" s="85" t="s">
        <v>50</v>
      </c>
      <c r="AE6" s="85"/>
      <c r="AF6" s="85" t="s">
        <v>53</v>
      </c>
      <c r="AG6" s="100" t="s">
        <v>54</v>
      </c>
      <c r="AH6" s="100" t="s">
        <v>60</v>
      </c>
      <c r="AI6" s="100" t="s">
        <v>55</v>
      </c>
      <c r="AJ6" s="110" t="s">
        <v>56</v>
      </c>
      <c r="AK6" s="110" t="s">
        <v>57</v>
      </c>
      <c r="AL6" s="100" t="s">
        <v>58</v>
      </c>
      <c r="AM6" s="106" t="s">
        <v>59</v>
      </c>
    </row>
    <row r="7" spans="1:47" ht="21.6" customHeight="1" x14ac:dyDescent="0.2">
      <c r="A7" s="105"/>
      <c r="B7" s="105"/>
      <c r="C7" s="99"/>
      <c r="D7" s="99"/>
      <c r="E7" s="85"/>
      <c r="F7" s="85"/>
      <c r="G7" s="101"/>
      <c r="H7" s="85"/>
      <c r="I7" s="85"/>
      <c r="J7" s="85"/>
      <c r="K7" s="97"/>
      <c r="L7" s="98"/>
      <c r="M7" s="85"/>
      <c r="N7" s="85"/>
      <c r="O7" s="85"/>
      <c r="P7" s="85"/>
      <c r="Q7" s="97"/>
      <c r="R7" s="98"/>
      <c r="S7" s="97"/>
      <c r="T7" s="98"/>
      <c r="U7" s="101"/>
      <c r="V7" s="85"/>
      <c r="W7" s="85"/>
      <c r="X7" s="85"/>
      <c r="Y7" s="85"/>
      <c r="Z7" s="85"/>
      <c r="AA7" s="90"/>
      <c r="AB7" s="91"/>
      <c r="AC7" s="85"/>
      <c r="AD7" s="85" t="s">
        <v>51</v>
      </c>
      <c r="AE7" s="109" t="s">
        <v>52</v>
      </c>
      <c r="AF7" s="85"/>
      <c r="AG7" s="101"/>
      <c r="AH7" s="101"/>
      <c r="AI7" s="101"/>
      <c r="AJ7" s="111"/>
      <c r="AK7" s="111"/>
      <c r="AL7" s="101"/>
      <c r="AM7" s="107"/>
    </row>
    <row r="8" spans="1:47" ht="25.15" customHeight="1" x14ac:dyDescent="0.2">
      <c r="A8" s="105"/>
      <c r="B8" s="105"/>
      <c r="C8" s="99"/>
      <c r="D8" s="99"/>
      <c r="E8" s="85"/>
      <c r="F8" s="85"/>
      <c r="G8" s="101"/>
      <c r="H8" s="85"/>
      <c r="I8" s="85"/>
      <c r="J8" s="85"/>
      <c r="K8" s="97"/>
      <c r="L8" s="98"/>
      <c r="M8" s="85"/>
      <c r="N8" s="85"/>
      <c r="O8" s="85"/>
      <c r="P8" s="85"/>
      <c r="Q8" s="97"/>
      <c r="R8" s="98"/>
      <c r="S8" s="97"/>
      <c r="T8" s="98"/>
      <c r="U8" s="101"/>
      <c r="V8" s="85"/>
      <c r="W8" s="85"/>
      <c r="X8" s="85"/>
      <c r="Y8" s="85"/>
      <c r="Z8" s="85"/>
      <c r="AA8" s="90"/>
      <c r="AB8" s="91"/>
      <c r="AC8" s="85"/>
      <c r="AD8" s="85"/>
      <c r="AE8" s="109"/>
      <c r="AF8" s="85"/>
      <c r="AG8" s="101"/>
      <c r="AH8" s="101"/>
      <c r="AI8" s="101"/>
      <c r="AJ8" s="111"/>
      <c r="AK8" s="111"/>
      <c r="AL8" s="101"/>
      <c r="AM8" s="107"/>
    </row>
    <row r="9" spans="1:47" ht="15" customHeight="1" x14ac:dyDescent="0.2">
      <c r="A9" s="105"/>
      <c r="B9" s="105"/>
      <c r="C9" s="99"/>
      <c r="D9" s="99"/>
      <c r="E9" s="85" t="s">
        <v>3</v>
      </c>
      <c r="F9" s="85" t="s">
        <v>4</v>
      </c>
      <c r="G9" s="101"/>
      <c r="H9" s="85"/>
      <c r="I9" s="85"/>
      <c r="J9" s="85"/>
      <c r="K9" s="97"/>
      <c r="L9" s="98"/>
      <c r="M9" s="85" t="s">
        <v>6</v>
      </c>
      <c r="N9" s="85" t="s">
        <v>29</v>
      </c>
      <c r="O9" s="85"/>
      <c r="P9" s="85"/>
      <c r="Q9" s="97"/>
      <c r="R9" s="98"/>
      <c r="S9" s="97"/>
      <c r="T9" s="98"/>
      <c r="U9" s="101"/>
      <c r="V9" s="85"/>
      <c r="W9" s="85"/>
      <c r="X9" s="85" t="s">
        <v>46</v>
      </c>
      <c r="Y9" s="85" t="s">
        <v>29</v>
      </c>
      <c r="Z9" s="85"/>
      <c r="AA9" s="92"/>
      <c r="AB9" s="93"/>
      <c r="AC9" s="85"/>
      <c r="AD9" s="85"/>
      <c r="AE9" s="109"/>
      <c r="AF9" s="85"/>
      <c r="AG9" s="101"/>
      <c r="AH9" s="101"/>
      <c r="AI9" s="101"/>
      <c r="AJ9" s="111"/>
      <c r="AK9" s="111"/>
      <c r="AL9" s="101"/>
      <c r="AM9" s="107"/>
    </row>
    <row r="10" spans="1:47" ht="21.75" customHeight="1" x14ac:dyDescent="0.2">
      <c r="A10" s="105"/>
      <c r="B10" s="105"/>
      <c r="C10" s="99"/>
      <c r="D10" s="99"/>
      <c r="E10" s="85"/>
      <c r="F10" s="85"/>
      <c r="G10" s="102"/>
      <c r="H10" s="85"/>
      <c r="I10" s="13" t="s">
        <v>5</v>
      </c>
      <c r="J10" s="28" t="s">
        <v>23</v>
      </c>
      <c r="K10" s="13" t="s">
        <v>5</v>
      </c>
      <c r="L10" s="28" t="s">
        <v>23</v>
      </c>
      <c r="M10" s="85"/>
      <c r="N10" s="85"/>
      <c r="O10" s="13" t="s">
        <v>5</v>
      </c>
      <c r="P10" s="28" t="s">
        <v>23</v>
      </c>
      <c r="Q10" s="13" t="s">
        <v>5</v>
      </c>
      <c r="R10" s="28" t="s">
        <v>23</v>
      </c>
      <c r="S10" s="13" t="s">
        <v>5</v>
      </c>
      <c r="T10" s="28" t="s">
        <v>23</v>
      </c>
      <c r="U10" s="102"/>
      <c r="V10" s="18" t="s">
        <v>5</v>
      </c>
      <c r="W10" s="28" t="s">
        <v>23</v>
      </c>
      <c r="X10" s="85"/>
      <c r="Y10" s="85"/>
      <c r="Z10" s="85"/>
      <c r="AA10" s="45" t="s">
        <v>5</v>
      </c>
      <c r="AB10" s="46" t="s">
        <v>23</v>
      </c>
      <c r="AC10" s="85"/>
      <c r="AD10" s="85"/>
      <c r="AE10" s="109"/>
      <c r="AF10" s="85"/>
      <c r="AG10" s="102"/>
      <c r="AH10" s="102"/>
      <c r="AI10" s="102"/>
      <c r="AJ10" s="112"/>
      <c r="AK10" s="112"/>
      <c r="AL10" s="102"/>
      <c r="AM10" s="108"/>
    </row>
    <row r="11" spans="1:47" s="3" customFormat="1" ht="54" customHeight="1" x14ac:dyDescent="0.25">
      <c r="A11" s="14">
        <v>1</v>
      </c>
      <c r="B11" s="14">
        <v>2</v>
      </c>
      <c r="C11" s="14">
        <v>3</v>
      </c>
      <c r="D11" s="14">
        <v>4</v>
      </c>
      <c r="E11" s="14">
        <v>5</v>
      </c>
      <c r="F11" s="14" t="s">
        <v>15</v>
      </c>
      <c r="G11" s="14">
        <v>7</v>
      </c>
      <c r="H11" s="14" t="s">
        <v>22</v>
      </c>
      <c r="I11" s="14">
        <v>9</v>
      </c>
      <c r="J11" s="14" t="s">
        <v>24</v>
      </c>
      <c r="K11" s="14">
        <v>11</v>
      </c>
      <c r="L11" s="14" t="s">
        <v>27</v>
      </c>
      <c r="M11" s="14">
        <v>13</v>
      </c>
      <c r="N11" s="14">
        <v>14</v>
      </c>
      <c r="O11" s="14">
        <v>15</v>
      </c>
      <c r="P11" s="14" t="s">
        <v>31</v>
      </c>
      <c r="Q11" s="14">
        <v>17</v>
      </c>
      <c r="R11" s="14" t="s">
        <v>38</v>
      </c>
      <c r="S11" s="14">
        <v>19</v>
      </c>
      <c r="T11" s="14" t="s">
        <v>41</v>
      </c>
      <c r="U11" s="14" t="s">
        <v>40</v>
      </c>
      <c r="V11" s="14">
        <v>22</v>
      </c>
      <c r="W11" s="14">
        <v>23</v>
      </c>
      <c r="X11" s="14">
        <v>24</v>
      </c>
      <c r="Y11" s="14" t="s">
        <v>45</v>
      </c>
      <c r="Z11" s="14" t="s">
        <v>47</v>
      </c>
      <c r="AA11" s="47">
        <v>27</v>
      </c>
      <c r="AB11" s="47" t="s">
        <v>61</v>
      </c>
      <c r="AC11" s="14" t="s">
        <v>62</v>
      </c>
      <c r="AD11" s="14" t="s">
        <v>63</v>
      </c>
      <c r="AE11" s="2">
        <v>31</v>
      </c>
      <c r="AF11" s="14" t="s">
        <v>64</v>
      </c>
      <c r="AG11" s="14" t="s">
        <v>65</v>
      </c>
      <c r="AH11" s="14">
        <v>34</v>
      </c>
      <c r="AI11" s="14" t="s">
        <v>66</v>
      </c>
      <c r="AJ11" s="2" t="s">
        <v>67</v>
      </c>
      <c r="AK11" s="2" t="s">
        <v>71</v>
      </c>
      <c r="AL11" s="14" t="s">
        <v>68</v>
      </c>
      <c r="AM11" s="14">
        <v>38</v>
      </c>
    </row>
    <row r="12" spans="1:47" s="61" customFormat="1" ht="39" customHeight="1" x14ac:dyDescent="0.2">
      <c r="A12" s="58" t="s">
        <v>17</v>
      </c>
      <c r="B12" s="59" t="s">
        <v>18</v>
      </c>
      <c r="C12" s="48"/>
      <c r="D12" s="48">
        <f>SUM(D13:D20)</f>
        <v>1</v>
      </c>
      <c r="E12" s="48">
        <f>SUM(E13:E20)</f>
        <v>1190</v>
      </c>
      <c r="F12" s="48">
        <f>SUM(F13:F20)</f>
        <v>1190</v>
      </c>
      <c r="G12" s="60"/>
      <c r="H12" s="48">
        <f>SUM(H13:H20)</f>
        <v>1190</v>
      </c>
      <c r="I12" s="48"/>
      <c r="J12" s="48">
        <f>SUM(J13:J20)</f>
        <v>178.5</v>
      </c>
      <c r="K12" s="48"/>
      <c r="L12" s="48">
        <f>SUM(L13:L20)</f>
        <v>684.25</v>
      </c>
      <c r="M12" s="62"/>
      <c r="N12" s="48">
        <f>SUM(N13:N20)</f>
        <v>0</v>
      </c>
      <c r="O12" s="48"/>
      <c r="P12" s="48">
        <f>SUM(P13:P20)</f>
        <v>178.5</v>
      </c>
      <c r="Q12" s="48"/>
      <c r="R12" s="48">
        <f>SUM(R13:R20)</f>
        <v>547.4</v>
      </c>
      <c r="S12" s="48"/>
      <c r="T12" s="48">
        <f>SUM(T13:T20)</f>
        <v>684.25</v>
      </c>
      <c r="U12" s="48">
        <f>SUM(U13:U20)</f>
        <v>238</v>
      </c>
      <c r="V12" s="48"/>
      <c r="W12" s="48">
        <f>SUM(W13:W20)</f>
        <v>0</v>
      </c>
      <c r="X12" s="48"/>
      <c r="Y12" s="48">
        <f>SUM(Y13:Y20)</f>
        <v>1850.45</v>
      </c>
      <c r="Z12" s="48">
        <f>SUM(Z13:Z20)</f>
        <v>1110.27</v>
      </c>
      <c r="AA12" s="48"/>
      <c r="AB12" s="48">
        <f>SUM(AB13:AB20)</f>
        <v>273.7</v>
      </c>
      <c r="AC12" s="48">
        <f>SUM(AC13:AC20)</f>
        <v>6935.3200000000006</v>
      </c>
      <c r="AD12" s="48">
        <f>SUM(AD13:AD20)</f>
        <v>3974.6000000000013</v>
      </c>
      <c r="AE12" s="48">
        <f t="shared" ref="AE12" si="0">SUM(AE13:AE20)</f>
        <v>3974.6000000000013</v>
      </c>
      <c r="AF12" s="48">
        <f t="shared" ref="AF12" si="1">SUM(AF13:AF20)</f>
        <v>1190</v>
      </c>
      <c r="AG12" s="48">
        <f t="shared" ref="AG12" si="2">SUM(AG13:AG20)</f>
        <v>99.166666666666671</v>
      </c>
      <c r="AH12" s="48">
        <f>SUM(AH13:AH20)</f>
        <v>0</v>
      </c>
      <c r="AI12" s="48">
        <f t="shared" ref="AI12" si="3">SUM(AI13:AI20)</f>
        <v>88.487606666666693</v>
      </c>
      <c r="AJ12" s="48">
        <f t="shared" ref="AJ12" si="4">SUM(AJ13:AJ20)</f>
        <v>19.437991533333342</v>
      </c>
      <c r="AK12" s="48">
        <f>SUM(AK13:AK20)</f>
        <v>3.9819423000000009</v>
      </c>
      <c r="AL12" s="48">
        <f>SUM(AL13:AL20)</f>
        <v>111.90754050000004</v>
      </c>
      <c r="AM12" s="60"/>
    </row>
    <row r="13" spans="1:47" x14ac:dyDescent="0.2">
      <c r="A13" s="15">
        <v>1</v>
      </c>
      <c r="B13" s="21" t="s">
        <v>73</v>
      </c>
      <c r="C13" s="22">
        <v>6</v>
      </c>
      <c r="D13" s="22">
        <v>1</v>
      </c>
      <c r="E13" s="23">
        <v>1190</v>
      </c>
      <c r="F13" s="23">
        <f>D13*E13</f>
        <v>1190</v>
      </c>
      <c r="G13" s="125">
        <v>1</v>
      </c>
      <c r="H13" s="27">
        <f>F13*G13</f>
        <v>1190</v>
      </c>
      <c r="I13" s="29">
        <v>0.15</v>
      </c>
      <c r="J13" s="27">
        <f>H13*I13</f>
        <v>178.5</v>
      </c>
      <c r="K13" s="29">
        <v>0.5</v>
      </c>
      <c r="L13" s="27">
        <f>(H13+J13)*K13</f>
        <v>684.25</v>
      </c>
      <c r="M13" s="63"/>
      <c r="N13" s="15"/>
      <c r="O13" s="29">
        <v>0.15</v>
      </c>
      <c r="P13" s="27">
        <f>H13*O13</f>
        <v>178.5</v>
      </c>
      <c r="Q13" s="29">
        <v>0.4</v>
      </c>
      <c r="R13" s="27">
        <f>(H13+J13)*Q13</f>
        <v>547.4</v>
      </c>
      <c r="S13" s="29">
        <v>0.5</v>
      </c>
      <c r="T13" s="27">
        <f>(H13+J13)*S13</f>
        <v>684.25</v>
      </c>
      <c r="U13" s="15">
        <f>H13*20%</f>
        <v>238</v>
      </c>
      <c r="V13" s="29"/>
      <c r="W13" s="15"/>
      <c r="X13" s="15">
        <v>6</v>
      </c>
      <c r="Y13" s="27">
        <f>(H13+J13+L13+N13+P13+R13+T13+U13+W13)*X13/12</f>
        <v>1850.45</v>
      </c>
      <c r="Z13" s="27">
        <f>(H13+J13+L13+N13+P13+R13+T13+U13+W13)*30%</f>
        <v>1110.27</v>
      </c>
      <c r="AA13" s="66">
        <v>0.2</v>
      </c>
      <c r="AB13" s="49">
        <f>(H13+J13)*AA13</f>
        <v>273.7</v>
      </c>
      <c r="AC13" s="27">
        <f>H13+J13+L13+N13+P13+R13+T13+U13+W13+Y13+Z13+AB13</f>
        <v>6935.3200000000006</v>
      </c>
      <c r="AD13" s="27">
        <f>AC13-Z13-Y13</f>
        <v>3974.6000000000013</v>
      </c>
      <c r="AE13" s="23">
        <f>IF(AD13&gt;6650*D13,6650*D13,AD13)</f>
        <v>3974.6000000000013</v>
      </c>
      <c r="AF13" s="27">
        <f>H13</f>
        <v>1190</v>
      </c>
      <c r="AG13" s="27">
        <f>AF13/12</f>
        <v>99.166666666666671</v>
      </c>
      <c r="AH13" s="27"/>
      <c r="AI13" s="27">
        <f>(AC13*12+AD13+AF13+AG13+AH13)/1000</f>
        <v>88.487606666666693</v>
      </c>
      <c r="AJ13" s="27">
        <f>(AI13-AE13/1000)*23%</f>
        <v>19.437991533333342</v>
      </c>
      <c r="AK13" s="27">
        <f>AI13*4.5%</f>
        <v>3.9819423000000009</v>
      </c>
      <c r="AL13" s="27">
        <f>AI13+AJ13+AK13</f>
        <v>111.90754050000004</v>
      </c>
      <c r="AM13" s="15"/>
    </row>
    <row r="14" spans="1:47" x14ac:dyDescent="0.2">
      <c r="A14" s="15">
        <v>2</v>
      </c>
      <c r="B14" s="21" t="s">
        <v>16</v>
      </c>
      <c r="C14" s="22"/>
      <c r="D14" s="22"/>
      <c r="E14" s="23"/>
      <c r="F14" s="23">
        <f t="shared" ref="F14:F20" si="5">D14*E14</f>
        <v>0</v>
      </c>
      <c r="G14" s="125"/>
      <c r="H14" s="27">
        <f t="shared" ref="H14:H20" si="6">F14</f>
        <v>0</v>
      </c>
      <c r="I14" s="29"/>
      <c r="J14" s="27">
        <f t="shared" ref="J14:J20" si="7">H14*I14</f>
        <v>0</v>
      </c>
      <c r="K14" s="29"/>
      <c r="L14" s="27">
        <f t="shared" ref="L14:L28" si="8">(H14+J14)*K14</f>
        <v>0</v>
      </c>
      <c r="M14" s="63"/>
      <c r="N14" s="15"/>
      <c r="O14" s="29"/>
      <c r="P14" s="27">
        <f t="shared" ref="P14:P20" si="9">H14*O14</f>
        <v>0</v>
      </c>
      <c r="Q14" s="29"/>
      <c r="R14" s="27">
        <f t="shared" ref="R14:R20" si="10">(H14+J14)*Q14</f>
        <v>0</v>
      </c>
      <c r="S14" s="29"/>
      <c r="T14" s="27">
        <f t="shared" ref="T14:T20" si="11">(H14+J14)*S14</f>
        <v>0</v>
      </c>
      <c r="U14" s="15">
        <f t="shared" ref="U14:U20" si="12">H14*20%</f>
        <v>0</v>
      </c>
      <c r="V14" s="29"/>
      <c r="W14" s="15"/>
      <c r="X14" s="15"/>
      <c r="Y14" s="15">
        <f t="shared" ref="Y14:Y20" si="13">H14+J14+L14+N14+P14+R14+T14+U14+W14</f>
        <v>0</v>
      </c>
      <c r="Z14" s="27">
        <f t="shared" ref="Z14:Z20" si="14">(H14+J14+L14+N14+P14+R14+T14+U14+W14)*30%</f>
        <v>0</v>
      </c>
      <c r="AA14" s="65"/>
      <c r="AB14" s="49">
        <f t="shared" ref="AB14:AB28" si="15">(H14+J14)*AA14</f>
        <v>0</v>
      </c>
      <c r="AC14" s="27">
        <f t="shared" ref="AC14:AC20" si="16">H14+J14+L14+N14+P14+R14+T14+U14+W14+Y14+Z14</f>
        <v>0</v>
      </c>
      <c r="AD14" s="27">
        <f t="shared" ref="AD14:AD20" si="17">AC14-Z14-Y14</f>
        <v>0</v>
      </c>
      <c r="AE14" s="23">
        <f t="shared" ref="AE14:AE20" si="18">IF(AD14&gt;6650*D14,6650*D14,AD14)</f>
        <v>0</v>
      </c>
      <c r="AF14" s="27">
        <f t="shared" ref="AF14:AF20" si="19">H14</f>
        <v>0</v>
      </c>
      <c r="AG14" s="27">
        <f t="shared" ref="AG14:AG20" si="20">AF14/12</f>
        <v>0</v>
      </c>
      <c r="AH14" s="27"/>
      <c r="AI14" s="27">
        <f t="shared" ref="AI14:AI20" si="21">(AC14*12+AD14+AF14+AG14+AH14)/1000</f>
        <v>0</v>
      </c>
      <c r="AJ14" s="27">
        <f>(AI14-AE14/1000)*23%</f>
        <v>0</v>
      </c>
      <c r="AK14" s="27">
        <f t="shared" ref="AK14:AK28" si="22">AI14*4.5%</f>
        <v>0</v>
      </c>
      <c r="AL14" s="27">
        <f t="shared" ref="AL14:AL20" si="23">AI14+AJ14+AK14</f>
        <v>0</v>
      </c>
      <c r="AM14" s="15"/>
    </row>
    <row r="15" spans="1:47" x14ac:dyDescent="0.2">
      <c r="A15" s="15">
        <v>3</v>
      </c>
      <c r="B15" s="21" t="s">
        <v>16</v>
      </c>
      <c r="C15" s="22"/>
      <c r="D15" s="22"/>
      <c r="E15" s="23"/>
      <c r="F15" s="23">
        <f t="shared" si="5"/>
        <v>0</v>
      </c>
      <c r="G15" s="125"/>
      <c r="H15" s="27">
        <f t="shared" si="6"/>
        <v>0</v>
      </c>
      <c r="I15" s="29"/>
      <c r="J15" s="27">
        <f t="shared" si="7"/>
        <v>0</v>
      </c>
      <c r="K15" s="29"/>
      <c r="L15" s="27">
        <f t="shared" si="8"/>
        <v>0</v>
      </c>
      <c r="M15" s="63"/>
      <c r="N15" s="15"/>
      <c r="O15" s="29"/>
      <c r="P15" s="27">
        <f t="shared" si="9"/>
        <v>0</v>
      </c>
      <c r="Q15" s="29"/>
      <c r="R15" s="27">
        <f t="shared" si="10"/>
        <v>0</v>
      </c>
      <c r="S15" s="29"/>
      <c r="T15" s="27">
        <f t="shared" si="11"/>
        <v>0</v>
      </c>
      <c r="U15" s="15">
        <f t="shared" si="12"/>
        <v>0</v>
      </c>
      <c r="V15" s="29"/>
      <c r="W15" s="15"/>
      <c r="X15" s="15"/>
      <c r="Y15" s="15">
        <f t="shared" si="13"/>
        <v>0</v>
      </c>
      <c r="Z15" s="27">
        <f t="shared" si="14"/>
        <v>0</v>
      </c>
      <c r="AA15" s="65"/>
      <c r="AB15" s="49">
        <f t="shared" si="15"/>
        <v>0</v>
      </c>
      <c r="AC15" s="27">
        <f t="shared" si="16"/>
        <v>0</v>
      </c>
      <c r="AD15" s="27">
        <f t="shared" si="17"/>
        <v>0</v>
      </c>
      <c r="AE15" s="23">
        <f t="shared" si="18"/>
        <v>0</v>
      </c>
      <c r="AF15" s="27">
        <f>H15</f>
        <v>0</v>
      </c>
      <c r="AG15" s="27">
        <f t="shared" si="20"/>
        <v>0</v>
      </c>
      <c r="AH15" s="27"/>
      <c r="AI15" s="27">
        <f t="shared" si="21"/>
        <v>0</v>
      </c>
      <c r="AJ15" s="27">
        <f t="shared" ref="AJ15:AJ28" si="24">(AI15-AE15/1000)*23%</f>
        <v>0</v>
      </c>
      <c r="AK15" s="27">
        <f t="shared" si="22"/>
        <v>0</v>
      </c>
      <c r="AL15" s="27">
        <f t="shared" si="23"/>
        <v>0</v>
      </c>
      <c r="AM15" s="15"/>
    </row>
    <row r="16" spans="1:47" x14ac:dyDescent="0.2">
      <c r="A16" s="15"/>
      <c r="B16" s="21" t="s">
        <v>16</v>
      </c>
      <c r="C16" s="22"/>
      <c r="D16" s="22"/>
      <c r="E16" s="23"/>
      <c r="F16" s="23">
        <f t="shared" si="5"/>
        <v>0</v>
      </c>
      <c r="G16" s="125"/>
      <c r="H16" s="27">
        <f t="shared" si="6"/>
        <v>0</v>
      </c>
      <c r="I16" s="29"/>
      <c r="J16" s="27">
        <f t="shared" si="7"/>
        <v>0</v>
      </c>
      <c r="K16" s="29"/>
      <c r="L16" s="27">
        <f t="shared" si="8"/>
        <v>0</v>
      </c>
      <c r="M16" s="63"/>
      <c r="N16" s="15"/>
      <c r="O16" s="29"/>
      <c r="P16" s="27">
        <f t="shared" si="9"/>
        <v>0</v>
      </c>
      <c r="Q16" s="29"/>
      <c r="R16" s="27">
        <f t="shared" si="10"/>
        <v>0</v>
      </c>
      <c r="S16" s="29"/>
      <c r="T16" s="27">
        <f t="shared" si="11"/>
        <v>0</v>
      </c>
      <c r="U16" s="15">
        <f t="shared" si="12"/>
        <v>0</v>
      </c>
      <c r="V16" s="29"/>
      <c r="W16" s="15"/>
      <c r="X16" s="15"/>
      <c r="Y16" s="15">
        <f t="shared" si="13"/>
        <v>0</v>
      </c>
      <c r="Z16" s="27">
        <f t="shared" si="14"/>
        <v>0</v>
      </c>
      <c r="AA16" s="65"/>
      <c r="AB16" s="49">
        <f t="shared" si="15"/>
        <v>0</v>
      </c>
      <c r="AC16" s="27">
        <f t="shared" si="16"/>
        <v>0</v>
      </c>
      <c r="AD16" s="27">
        <f>AC16-Z16-Y16</f>
        <v>0</v>
      </c>
      <c r="AE16" s="23">
        <f t="shared" si="18"/>
        <v>0</v>
      </c>
      <c r="AF16" s="27">
        <f t="shared" si="19"/>
        <v>0</v>
      </c>
      <c r="AG16" s="27">
        <f t="shared" si="20"/>
        <v>0</v>
      </c>
      <c r="AH16" s="27"/>
      <c r="AI16" s="27">
        <f t="shared" si="21"/>
        <v>0</v>
      </c>
      <c r="AJ16" s="27">
        <f t="shared" si="24"/>
        <v>0</v>
      </c>
      <c r="AK16" s="27">
        <f t="shared" si="22"/>
        <v>0</v>
      </c>
      <c r="AL16" s="27">
        <f t="shared" si="23"/>
        <v>0</v>
      </c>
      <c r="AM16" s="15"/>
    </row>
    <row r="17" spans="1:62" x14ac:dyDescent="0.2">
      <c r="A17" s="15"/>
      <c r="B17" s="21" t="s">
        <v>16</v>
      </c>
      <c r="C17" s="22"/>
      <c r="D17" s="22"/>
      <c r="E17" s="23"/>
      <c r="F17" s="23">
        <f t="shared" si="5"/>
        <v>0</v>
      </c>
      <c r="G17" s="125"/>
      <c r="H17" s="27">
        <f t="shared" si="6"/>
        <v>0</v>
      </c>
      <c r="I17" s="29"/>
      <c r="J17" s="27">
        <f t="shared" si="7"/>
        <v>0</v>
      </c>
      <c r="K17" s="29"/>
      <c r="L17" s="27">
        <f t="shared" si="8"/>
        <v>0</v>
      </c>
      <c r="M17" s="63"/>
      <c r="N17" s="15"/>
      <c r="O17" s="29"/>
      <c r="P17" s="27">
        <f t="shared" si="9"/>
        <v>0</v>
      </c>
      <c r="Q17" s="29"/>
      <c r="R17" s="27">
        <f t="shared" si="10"/>
        <v>0</v>
      </c>
      <c r="S17" s="29"/>
      <c r="T17" s="27">
        <f t="shared" si="11"/>
        <v>0</v>
      </c>
      <c r="U17" s="15">
        <f t="shared" si="12"/>
        <v>0</v>
      </c>
      <c r="V17" s="29"/>
      <c r="W17" s="15"/>
      <c r="X17" s="15"/>
      <c r="Y17" s="15">
        <f t="shared" si="13"/>
        <v>0</v>
      </c>
      <c r="Z17" s="27">
        <f t="shared" si="14"/>
        <v>0</v>
      </c>
      <c r="AA17" s="65"/>
      <c r="AB17" s="49">
        <f t="shared" si="15"/>
        <v>0</v>
      </c>
      <c r="AC17" s="27">
        <f t="shared" si="16"/>
        <v>0</v>
      </c>
      <c r="AD17" s="27">
        <f t="shared" si="17"/>
        <v>0</v>
      </c>
      <c r="AE17" s="23">
        <f t="shared" si="18"/>
        <v>0</v>
      </c>
      <c r="AF17" s="27">
        <f t="shared" si="19"/>
        <v>0</v>
      </c>
      <c r="AG17" s="27">
        <f t="shared" si="20"/>
        <v>0</v>
      </c>
      <c r="AH17" s="27"/>
      <c r="AI17" s="27">
        <f t="shared" si="21"/>
        <v>0</v>
      </c>
      <c r="AJ17" s="27">
        <f t="shared" si="24"/>
        <v>0</v>
      </c>
      <c r="AK17" s="27">
        <f t="shared" si="22"/>
        <v>0</v>
      </c>
      <c r="AL17" s="27">
        <f t="shared" si="23"/>
        <v>0</v>
      </c>
      <c r="AM17" s="15"/>
    </row>
    <row r="18" spans="1:62" x14ac:dyDescent="0.2">
      <c r="A18" s="15"/>
      <c r="B18" s="21" t="s">
        <v>16</v>
      </c>
      <c r="C18" s="22"/>
      <c r="D18" s="22"/>
      <c r="E18" s="23"/>
      <c r="F18" s="23">
        <f t="shared" si="5"/>
        <v>0</v>
      </c>
      <c r="G18" s="125"/>
      <c r="H18" s="27">
        <f t="shared" si="6"/>
        <v>0</v>
      </c>
      <c r="I18" s="29"/>
      <c r="J18" s="27">
        <f t="shared" si="7"/>
        <v>0</v>
      </c>
      <c r="K18" s="29"/>
      <c r="L18" s="27">
        <f t="shared" si="8"/>
        <v>0</v>
      </c>
      <c r="M18" s="63"/>
      <c r="N18" s="15"/>
      <c r="O18" s="29"/>
      <c r="P18" s="27">
        <f t="shared" si="9"/>
        <v>0</v>
      </c>
      <c r="Q18" s="29"/>
      <c r="R18" s="27">
        <f t="shared" si="10"/>
        <v>0</v>
      </c>
      <c r="S18" s="29"/>
      <c r="T18" s="27">
        <f t="shared" si="11"/>
        <v>0</v>
      </c>
      <c r="U18" s="15">
        <f t="shared" si="12"/>
        <v>0</v>
      </c>
      <c r="V18" s="29"/>
      <c r="W18" s="15"/>
      <c r="X18" s="15"/>
      <c r="Y18" s="15">
        <f t="shared" si="13"/>
        <v>0</v>
      </c>
      <c r="Z18" s="27">
        <f t="shared" si="14"/>
        <v>0</v>
      </c>
      <c r="AA18" s="65"/>
      <c r="AB18" s="49">
        <f t="shared" si="15"/>
        <v>0</v>
      </c>
      <c r="AC18" s="27">
        <f t="shared" si="16"/>
        <v>0</v>
      </c>
      <c r="AD18" s="27">
        <f t="shared" si="17"/>
        <v>0</v>
      </c>
      <c r="AE18" s="23">
        <f t="shared" si="18"/>
        <v>0</v>
      </c>
      <c r="AF18" s="27">
        <f t="shared" si="19"/>
        <v>0</v>
      </c>
      <c r="AG18" s="27">
        <f t="shared" si="20"/>
        <v>0</v>
      </c>
      <c r="AH18" s="27"/>
      <c r="AI18" s="27">
        <f t="shared" si="21"/>
        <v>0</v>
      </c>
      <c r="AJ18" s="27">
        <f t="shared" si="24"/>
        <v>0</v>
      </c>
      <c r="AK18" s="27">
        <f t="shared" si="22"/>
        <v>0</v>
      </c>
      <c r="AL18" s="27">
        <f t="shared" si="23"/>
        <v>0</v>
      </c>
      <c r="AM18" s="15"/>
    </row>
    <row r="19" spans="1:62" x14ac:dyDescent="0.2">
      <c r="A19" s="15"/>
      <c r="B19" s="21" t="s">
        <v>16</v>
      </c>
      <c r="C19" s="22"/>
      <c r="D19" s="22"/>
      <c r="E19" s="23"/>
      <c r="F19" s="23">
        <f t="shared" si="5"/>
        <v>0</v>
      </c>
      <c r="G19" s="125"/>
      <c r="H19" s="27">
        <f t="shared" si="6"/>
        <v>0</v>
      </c>
      <c r="I19" s="29"/>
      <c r="J19" s="27">
        <f t="shared" si="7"/>
        <v>0</v>
      </c>
      <c r="K19" s="29"/>
      <c r="L19" s="27">
        <f t="shared" si="8"/>
        <v>0</v>
      </c>
      <c r="M19" s="63"/>
      <c r="N19" s="15"/>
      <c r="O19" s="29"/>
      <c r="P19" s="27">
        <f t="shared" si="9"/>
        <v>0</v>
      </c>
      <c r="Q19" s="29"/>
      <c r="R19" s="27">
        <f t="shared" si="10"/>
        <v>0</v>
      </c>
      <c r="S19" s="29"/>
      <c r="T19" s="27">
        <f t="shared" si="11"/>
        <v>0</v>
      </c>
      <c r="U19" s="15">
        <f t="shared" si="12"/>
        <v>0</v>
      </c>
      <c r="V19" s="29"/>
      <c r="W19" s="15"/>
      <c r="X19" s="15"/>
      <c r="Y19" s="15">
        <f t="shared" si="13"/>
        <v>0</v>
      </c>
      <c r="Z19" s="27">
        <f t="shared" si="14"/>
        <v>0</v>
      </c>
      <c r="AA19" s="65"/>
      <c r="AB19" s="49">
        <f t="shared" si="15"/>
        <v>0</v>
      </c>
      <c r="AC19" s="27">
        <f t="shared" si="16"/>
        <v>0</v>
      </c>
      <c r="AD19" s="27">
        <f t="shared" si="17"/>
        <v>0</v>
      </c>
      <c r="AE19" s="23">
        <f t="shared" si="18"/>
        <v>0</v>
      </c>
      <c r="AF19" s="27">
        <f t="shared" si="19"/>
        <v>0</v>
      </c>
      <c r="AG19" s="27">
        <f t="shared" si="20"/>
        <v>0</v>
      </c>
      <c r="AH19" s="27"/>
      <c r="AI19" s="27">
        <f t="shared" si="21"/>
        <v>0</v>
      </c>
      <c r="AJ19" s="27">
        <f t="shared" si="24"/>
        <v>0</v>
      </c>
      <c r="AK19" s="27">
        <f t="shared" si="22"/>
        <v>0</v>
      </c>
      <c r="AL19" s="27">
        <f t="shared" si="23"/>
        <v>0</v>
      </c>
      <c r="AM19" s="15"/>
    </row>
    <row r="20" spans="1:62" x14ac:dyDescent="0.2">
      <c r="A20" s="15"/>
      <c r="B20" s="21" t="s">
        <v>16</v>
      </c>
      <c r="C20" s="22"/>
      <c r="D20" s="22"/>
      <c r="E20" s="23"/>
      <c r="F20" s="23">
        <f t="shared" si="5"/>
        <v>0</v>
      </c>
      <c r="G20" s="125"/>
      <c r="H20" s="27">
        <f t="shared" si="6"/>
        <v>0</v>
      </c>
      <c r="I20" s="29"/>
      <c r="J20" s="27">
        <f t="shared" si="7"/>
        <v>0</v>
      </c>
      <c r="K20" s="29"/>
      <c r="L20" s="27">
        <f t="shared" si="8"/>
        <v>0</v>
      </c>
      <c r="M20" s="63"/>
      <c r="N20" s="15"/>
      <c r="O20" s="29"/>
      <c r="P20" s="27">
        <f t="shared" si="9"/>
        <v>0</v>
      </c>
      <c r="Q20" s="29"/>
      <c r="R20" s="27">
        <f t="shared" si="10"/>
        <v>0</v>
      </c>
      <c r="S20" s="29"/>
      <c r="T20" s="27">
        <f t="shared" si="11"/>
        <v>0</v>
      </c>
      <c r="U20" s="15">
        <f t="shared" si="12"/>
        <v>0</v>
      </c>
      <c r="V20" s="29"/>
      <c r="W20" s="15"/>
      <c r="X20" s="15"/>
      <c r="Y20" s="15">
        <f t="shared" si="13"/>
        <v>0</v>
      </c>
      <c r="Z20" s="27">
        <f t="shared" si="14"/>
        <v>0</v>
      </c>
      <c r="AA20" s="65"/>
      <c r="AB20" s="49">
        <f t="shared" si="15"/>
        <v>0</v>
      </c>
      <c r="AC20" s="27">
        <f t="shared" si="16"/>
        <v>0</v>
      </c>
      <c r="AD20" s="27">
        <f t="shared" si="17"/>
        <v>0</v>
      </c>
      <c r="AE20" s="23">
        <f t="shared" si="18"/>
        <v>0</v>
      </c>
      <c r="AF20" s="27">
        <f t="shared" si="19"/>
        <v>0</v>
      </c>
      <c r="AG20" s="27">
        <f t="shared" si="20"/>
        <v>0</v>
      </c>
      <c r="AH20" s="27"/>
      <c r="AI20" s="27">
        <f t="shared" si="21"/>
        <v>0</v>
      </c>
      <c r="AJ20" s="27">
        <f t="shared" si="24"/>
        <v>0</v>
      </c>
      <c r="AK20" s="27">
        <f t="shared" si="22"/>
        <v>0</v>
      </c>
      <c r="AL20" s="27">
        <f t="shared" si="23"/>
        <v>0</v>
      </c>
      <c r="AM20" s="15"/>
    </row>
    <row r="21" spans="1:62" ht="25.5" x14ac:dyDescent="0.2">
      <c r="A21" s="26" t="s">
        <v>19</v>
      </c>
      <c r="B21" s="25" t="s">
        <v>20</v>
      </c>
      <c r="C21" s="20"/>
      <c r="D21" s="20">
        <f>SUM(D22:D28)</f>
        <v>1</v>
      </c>
      <c r="E21" s="20">
        <f>SUM(E22:E28)</f>
        <v>1170</v>
      </c>
      <c r="F21" s="20">
        <f>SUM(F22:F28)</f>
        <v>1170</v>
      </c>
      <c r="G21" s="20"/>
      <c r="H21" s="20">
        <f t="shared" ref="H21" si="25">SUM(H22:H28)</f>
        <v>1287</v>
      </c>
      <c r="I21" s="20"/>
      <c r="J21" s="20">
        <f t="shared" ref="J21" si="26">SUM(J22:J28)</f>
        <v>193.04999999999998</v>
      </c>
      <c r="K21" s="20"/>
      <c r="L21" s="20">
        <f t="shared" ref="L21:Y21" si="27">SUM(L22:L28)</f>
        <v>296.01</v>
      </c>
      <c r="M21" s="64"/>
      <c r="N21" s="20">
        <f t="shared" si="27"/>
        <v>0</v>
      </c>
      <c r="O21" s="20"/>
      <c r="P21" s="20">
        <f t="shared" si="27"/>
        <v>0</v>
      </c>
      <c r="Q21" s="20"/>
      <c r="R21" s="20">
        <f t="shared" si="27"/>
        <v>0</v>
      </c>
      <c r="S21" s="20"/>
      <c r="T21" s="20">
        <f t="shared" si="27"/>
        <v>0</v>
      </c>
      <c r="U21" s="20">
        <f t="shared" si="27"/>
        <v>0</v>
      </c>
      <c r="V21" s="20"/>
      <c r="W21" s="20">
        <f t="shared" si="27"/>
        <v>0</v>
      </c>
      <c r="X21" s="20"/>
      <c r="Y21" s="20">
        <f t="shared" si="27"/>
        <v>1776.06</v>
      </c>
      <c r="Z21" s="20"/>
      <c r="AA21" s="20"/>
      <c r="AB21" s="20">
        <f t="shared" ref="AB21" si="28">SUM(AB22:AB28)</f>
        <v>0</v>
      </c>
      <c r="AC21" s="20">
        <f>SUM(AC22:AC28)</f>
        <v>3552.12</v>
      </c>
      <c r="AD21" s="20">
        <f t="shared" ref="AD21:AE21" si="29">SUM(AD22:AD28)</f>
        <v>1776.06</v>
      </c>
      <c r="AE21" s="20">
        <f t="shared" si="29"/>
        <v>1776.06</v>
      </c>
      <c r="AF21" s="20">
        <f t="shared" ref="AF21" si="30">SUM(AF22:AF28)</f>
        <v>1287</v>
      </c>
      <c r="AG21" s="20">
        <f t="shared" ref="AG21:AH21" si="31">SUM(AG22:AG28)</f>
        <v>107.25</v>
      </c>
      <c r="AH21" s="20">
        <f t="shared" si="31"/>
        <v>0</v>
      </c>
      <c r="AI21" s="20">
        <f>SUM(AI22:AI28)</f>
        <v>45.795749999999998</v>
      </c>
      <c r="AJ21" s="20">
        <f t="shared" ref="AJ21:AK21" si="32">SUM(AJ22:AJ28)</f>
        <v>10.124528699999999</v>
      </c>
      <c r="AK21" s="20">
        <f t="shared" si="32"/>
        <v>2.0608087499999996</v>
      </c>
      <c r="AL21" s="20">
        <f t="shared" ref="AL21" si="33">SUM(AL22:AL28)</f>
        <v>57.981087449999997</v>
      </c>
      <c r="AM21" s="15"/>
    </row>
    <row r="22" spans="1:62" x14ac:dyDescent="0.2">
      <c r="A22" s="15"/>
      <c r="B22" s="21" t="s">
        <v>73</v>
      </c>
      <c r="C22" s="22">
        <v>5</v>
      </c>
      <c r="D22" s="22">
        <v>1</v>
      </c>
      <c r="E22" s="23">
        <v>1170</v>
      </c>
      <c r="F22" s="23">
        <f>D22*E22</f>
        <v>1170</v>
      </c>
      <c r="G22" s="125">
        <v>1.1000000000000001</v>
      </c>
      <c r="H22" s="27">
        <f>F22*G22</f>
        <v>1287</v>
      </c>
      <c r="I22" s="29">
        <v>0.15</v>
      </c>
      <c r="J22" s="27">
        <f t="shared" ref="J22:J28" si="34">H22*I22</f>
        <v>193.04999999999998</v>
      </c>
      <c r="K22" s="29">
        <v>0.2</v>
      </c>
      <c r="L22" s="27">
        <f t="shared" si="8"/>
        <v>296.01</v>
      </c>
      <c r="M22" s="63"/>
      <c r="N22" s="15"/>
      <c r="O22" s="29"/>
      <c r="P22" s="27">
        <f>H22*O22</f>
        <v>0</v>
      </c>
      <c r="Q22" s="29"/>
      <c r="R22" s="15"/>
      <c r="S22" s="29"/>
      <c r="T22" s="27"/>
      <c r="U22" s="15"/>
      <c r="V22" s="29"/>
      <c r="W22" s="15"/>
      <c r="X22" s="15">
        <v>4</v>
      </c>
      <c r="Y22" s="27">
        <f>H22+J22+L22+N22+P22+R22+T22+U22+W22</f>
        <v>1776.06</v>
      </c>
      <c r="Z22" s="27"/>
      <c r="AA22" s="65"/>
      <c r="AB22" s="49">
        <f t="shared" si="15"/>
        <v>0</v>
      </c>
      <c r="AC22" s="27">
        <f>H22+J22+L22+N22+P22+R22+T22+U22+W22+Y22+Z22</f>
        <v>3552.12</v>
      </c>
      <c r="AD22" s="27">
        <f>AC22-Z22-Y22</f>
        <v>1776.06</v>
      </c>
      <c r="AE22" s="23">
        <f>IF(AD22&gt;6650*D22,6650*D22,AD22)</f>
        <v>1776.06</v>
      </c>
      <c r="AF22" s="27">
        <f>H22</f>
        <v>1287</v>
      </c>
      <c r="AG22" s="27">
        <f t="shared" ref="AG22:AG28" si="35">AF22/12</f>
        <v>107.25</v>
      </c>
      <c r="AH22" s="27"/>
      <c r="AI22" s="27">
        <f>(AC22*12+AD22+AF22+AG22+AH22)/1000</f>
        <v>45.795749999999998</v>
      </c>
      <c r="AJ22" s="27">
        <f t="shared" si="24"/>
        <v>10.124528699999999</v>
      </c>
      <c r="AK22" s="27">
        <f t="shared" si="22"/>
        <v>2.0608087499999996</v>
      </c>
      <c r="AL22" s="27">
        <f t="shared" ref="AL22:AL28" si="36">AI22+AJ22+AK22</f>
        <v>57.981087449999997</v>
      </c>
      <c r="AM22" s="15"/>
    </row>
    <row r="23" spans="1:62" x14ac:dyDescent="0.2">
      <c r="A23" s="15"/>
      <c r="B23" s="21" t="s">
        <v>16</v>
      </c>
      <c r="C23" s="22"/>
      <c r="D23" s="22"/>
      <c r="E23" s="23"/>
      <c r="F23" s="23">
        <f t="shared" ref="F23:F28" si="37">E23*C23</f>
        <v>0</v>
      </c>
      <c r="G23" s="125"/>
      <c r="H23" s="27">
        <f t="shared" ref="H23:H28" si="38">F23*G23</f>
        <v>0</v>
      </c>
      <c r="I23" s="29"/>
      <c r="J23" s="27">
        <f t="shared" si="34"/>
        <v>0</v>
      </c>
      <c r="K23" s="29"/>
      <c r="L23" s="27">
        <f t="shared" si="8"/>
        <v>0</v>
      </c>
      <c r="M23" s="63"/>
      <c r="N23" s="15"/>
      <c r="O23" s="29"/>
      <c r="P23" s="27">
        <f t="shared" ref="P23:P28" si="39">H23*O23</f>
        <v>0</v>
      </c>
      <c r="Q23" s="29"/>
      <c r="R23" s="15"/>
      <c r="S23" s="29"/>
      <c r="T23" s="27"/>
      <c r="U23" s="15"/>
      <c r="V23" s="29"/>
      <c r="W23" s="15"/>
      <c r="X23" s="15"/>
      <c r="Y23" s="15">
        <f t="shared" ref="Y23:Y28" si="40">H23+J23+L23+N23+P23+R23+T23+U23+W23</f>
        <v>0</v>
      </c>
      <c r="Z23" s="15"/>
      <c r="AA23" s="65"/>
      <c r="AB23" s="49">
        <f t="shared" si="15"/>
        <v>0</v>
      </c>
      <c r="AC23" s="27">
        <f t="shared" ref="AC23:AC28" si="41">H23+J23+L23+N23+P23+R23+T23+U23+W23+Y23+Z23</f>
        <v>0</v>
      </c>
      <c r="AD23" s="27">
        <f t="shared" ref="AD23:AD28" si="42">AC23-Z23-Y23</f>
        <v>0</v>
      </c>
      <c r="AE23" s="23">
        <f t="shared" ref="AE23:AE28" si="43">IF(AD23&gt;6650*D23,6650*D23,AD23)</f>
        <v>0</v>
      </c>
      <c r="AF23" s="27">
        <f t="shared" ref="AF23:AF28" si="44">H23</f>
        <v>0</v>
      </c>
      <c r="AG23" s="27">
        <f t="shared" si="35"/>
        <v>0</v>
      </c>
      <c r="AH23" s="27"/>
      <c r="AI23" s="27">
        <f t="shared" ref="AI23:AI28" si="45">(AC23*12+AD23+AF23+AG23+AH23)/1000</f>
        <v>0</v>
      </c>
      <c r="AJ23" s="27">
        <f t="shared" si="24"/>
        <v>0</v>
      </c>
      <c r="AK23" s="27">
        <f t="shared" si="22"/>
        <v>0</v>
      </c>
      <c r="AL23" s="27">
        <f t="shared" si="36"/>
        <v>0</v>
      </c>
      <c r="AM23" s="15"/>
    </row>
    <row r="24" spans="1:62" x14ac:dyDescent="0.2">
      <c r="A24" s="15"/>
      <c r="B24" s="21" t="s">
        <v>16</v>
      </c>
      <c r="C24" s="22"/>
      <c r="D24" s="22"/>
      <c r="E24" s="23"/>
      <c r="F24" s="23">
        <f t="shared" si="37"/>
        <v>0</v>
      </c>
      <c r="G24" s="125"/>
      <c r="H24" s="27">
        <f t="shared" si="38"/>
        <v>0</v>
      </c>
      <c r="I24" s="29"/>
      <c r="J24" s="27">
        <f t="shared" si="34"/>
        <v>0</v>
      </c>
      <c r="K24" s="29"/>
      <c r="L24" s="27">
        <f t="shared" si="8"/>
        <v>0</v>
      </c>
      <c r="M24" s="63"/>
      <c r="N24" s="15"/>
      <c r="O24" s="29"/>
      <c r="P24" s="27">
        <f t="shared" si="39"/>
        <v>0</v>
      </c>
      <c r="Q24" s="29"/>
      <c r="R24" s="15"/>
      <c r="S24" s="29"/>
      <c r="T24" s="27"/>
      <c r="U24" s="15"/>
      <c r="V24" s="29"/>
      <c r="W24" s="15"/>
      <c r="X24" s="15"/>
      <c r="Y24" s="15">
        <f t="shared" si="40"/>
        <v>0</v>
      </c>
      <c r="Z24" s="15"/>
      <c r="AA24" s="65"/>
      <c r="AB24" s="49">
        <f t="shared" si="15"/>
        <v>0</v>
      </c>
      <c r="AC24" s="27">
        <f t="shared" si="41"/>
        <v>0</v>
      </c>
      <c r="AD24" s="27">
        <f>AC24-Z24-Y24</f>
        <v>0</v>
      </c>
      <c r="AE24" s="23">
        <f>IF(AD24&gt;6650*D24,6650*D24,AD24)</f>
        <v>0</v>
      </c>
      <c r="AF24" s="27">
        <f t="shared" si="44"/>
        <v>0</v>
      </c>
      <c r="AG24" s="27">
        <f t="shared" si="35"/>
        <v>0</v>
      </c>
      <c r="AH24" s="27"/>
      <c r="AI24" s="27">
        <f t="shared" si="45"/>
        <v>0</v>
      </c>
      <c r="AJ24" s="27">
        <f t="shared" si="24"/>
        <v>0</v>
      </c>
      <c r="AK24" s="27">
        <f t="shared" si="22"/>
        <v>0</v>
      </c>
      <c r="AL24" s="27">
        <f t="shared" si="36"/>
        <v>0</v>
      </c>
      <c r="AM24" s="15"/>
    </row>
    <row r="25" spans="1:62" x14ac:dyDescent="0.2">
      <c r="A25" s="15"/>
      <c r="B25" s="21" t="s">
        <v>16</v>
      </c>
      <c r="C25" s="22"/>
      <c r="D25" s="22"/>
      <c r="E25" s="23"/>
      <c r="F25" s="23">
        <f t="shared" si="37"/>
        <v>0</v>
      </c>
      <c r="G25" s="125"/>
      <c r="H25" s="27">
        <f t="shared" si="38"/>
        <v>0</v>
      </c>
      <c r="I25" s="29"/>
      <c r="J25" s="27">
        <f t="shared" si="34"/>
        <v>0</v>
      </c>
      <c r="K25" s="29"/>
      <c r="L25" s="27">
        <f t="shared" si="8"/>
        <v>0</v>
      </c>
      <c r="M25" s="63"/>
      <c r="N25" s="15"/>
      <c r="O25" s="29"/>
      <c r="P25" s="27">
        <f t="shared" si="39"/>
        <v>0</v>
      </c>
      <c r="Q25" s="29"/>
      <c r="R25" s="15"/>
      <c r="S25" s="29"/>
      <c r="T25" s="27"/>
      <c r="U25" s="15"/>
      <c r="V25" s="29"/>
      <c r="W25" s="15"/>
      <c r="X25" s="15"/>
      <c r="Y25" s="15">
        <f t="shared" si="40"/>
        <v>0</v>
      </c>
      <c r="Z25" s="15"/>
      <c r="AA25" s="65"/>
      <c r="AB25" s="49">
        <f t="shared" si="15"/>
        <v>0</v>
      </c>
      <c r="AC25" s="27">
        <f t="shared" si="41"/>
        <v>0</v>
      </c>
      <c r="AD25" s="27">
        <f t="shared" si="42"/>
        <v>0</v>
      </c>
      <c r="AE25" s="23">
        <f t="shared" si="43"/>
        <v>0</v>
      </c>
      <c r="AF25" s="27">
        <f>H25</f>
        <v>0</v>
      </c>
      <c r="AG25" s="27">
        <f t="shared" si="35"/>
        <v>0</v>
      </c>
      <c r="AH25" s="27"/>
      <c r="AI25" s="27">
        <f>(AC25*12+AD25+AF25+AG25+AH25)/1000</f>
        <v>0</v>
      </c>
      <c r="AJ25" s="27">
        <f t="shared" si="24"/>
        <v>0</v>
      </c>
      <c r="AK25" s="27">
        <f t="shared" si="22"/>
        <v>0</v>
      </c>
      <c r="AL25" s="27">
        <f t="shared" si="36"/>
        <v>0</v>
      </c>
      <c r="AM25" s="15"/>
    </row>
    <row r="26" spans="1:62" x14ac:dyDescent="0.2">
      <c r="A26" s="15"/>
      <c r="B26" s="21" t="s">
        <v>16</v>
      </c>
      <c r="C26" s="22"/>
      <c r="D26" s="22"/>
      <c r="E26" s="23"/>
      <c r="F26" s="23">
        <f t="shared" si="37"/>
        <v>0</v>
      </c>
      <c r="G26" s="125"/>
      <c r="H26" s="27">
        <f t="shared" si="38"/>
        <v>0</v>
      </c>
      <c r="I26" s="29"/>
      <c r="J26" s="27">
        <f t="shared" si="34"/>
        <v>0</v>
      </c>
      <c r="K26" s="29"/>
      <c r="L26" s="27">
        <f t="shared" si="8"/>
        <v>0</v>
      </c>
      <c r="M26" s="63"/>
      <c r="N26" s="15"/>
      <c r="O26" s="29"/>
      <c r="P26" s="27">
        <f t="shared" si="39"/>
        <v>0</v>
      </c>
      <c r="Q26" s="29"/>
      <c r="R26" s="15"/>
      <c r="S26" s="29"/>
      <c r="T26" s="27"/>
      <c r="U26" s="15"/>
      <c r="V26" s="29"/>
      <c r="W26" s="15"/>
      <c r="X26" s="15"/>
      <c r="Y26" s="15">
        <f t="shared" si="40"/>
        <v>0</v>
      </c>
      <c r="Z26" s="15"/>
      <c r="AA26" s="65"/>
      <c r="AB26" s="49">
        <f t="shared" si="15"/>
        <v>0</v>
      </c>
      <c r="AC26" s="27">
        <f t="shared" si="41"/>
        <v>0</v>
      </c>
      <c r="AD26" s="27">
        <f t="shared" si="42"/>
        <v>0</v>
      </c>
      <c r="AE26" s="23">
        <f t="shared" si="43"/>
        <v>0</v>
      </c>
      <c r="AF26" s="27">
        <f t="shared" si="44"/>
        <v>0</v>
      </c>
      <c r="AG26" s="27">
        <f t="shared" si="35"/>
        <v>0</v>
      </c>
      <c r="AH26" s="27"/>
      <c r="AI26" s="27">
        <f t="shared" si="45"/>
        <v>0</v>
      </c>
      <c r="AJ26" s="27">
        <f t="shared" si="24"/>
        <v>0</v>
      </c>
      <c r="AK26" s="27">
        <f t="shared" si="22"/>
        <v>0</v>
      </c>
      <c r="AL26" s="27">
        <f t="shared" si="36"/>
        <v>0</v>
      </c>
      <c r="AM26" s="15"/>
    </row>
    <row r="27" spans="1:62" x14ac:dyDescent="0.2">
      <c r="A27" s="15"/>
      <c r="B27" s="21" t="s">
        <v>16</v>
      </c>
      <c r="C27" s="22"/>
      <c r="D27" s="22"/>
      <c r="E27" s="23"/>
      <c r="F27" s="23">
        <f t="shared" si="37"/>
        <v>0</v>
      </c>
      <c r="G27" s="125"/>
      <c r="H27" s="27">
        <f t="shared" si="38"/>
        <v>0</v>
      </c>
      <c r="I27" s="29"/>
      <c r="J27" s="27">
        <f t="shared" si="34"/>
        <v>0</v>
      </c>
      <c r="K27" s="29"/>
      <c r="L27" s="27">
        <f t="shared" si="8"/>
        <v>0</v>
      </c>
      <c r="M27" s="63"/>
      <c r="N27" s="15"/>
      <c r="O27" s="29"/>
      <c r="P27" s="27">
        <f t="shared" si="39"/>
        <v>0</v>
      </c>
      <c r="Q27" s="29"/>
      <c r="R27" s="15"/>
      <c r="S27" s="29"/>
      <c r="T27" s="27"/>
      <c r="U27" s="15"/>
      <c r="V27" s="29"/>
      <c r="W27" s="15"/>
      <c r="X27" s="15"/>
      <c r="Y27" s="15">
        <f t="shared" si="40"/>
        <v>0</v>
      </c>
      <c r="Z27" s="15"/>
      <c r="AA27" s="65"/>
      <c r="AB27" s="49">
        <f t="shared" si="15"/>
        <v>0</v>
      </c>
      <c r="AC27" s="27">
        <f t="shared" si="41"/>
        <v>0</v>
      </c>
      <c r="AD27" s="27">
        <f t="shared" si="42"/>
        <v>0</v>
      </c>
      <c r="AE27" s="23">
        <f t="shared" si="43"/>
        <v>0</v>
      </c>
      <c r="AF27" s="27">
        <f t="shared" si="44"/>
        <v>0</v>
      </c>
      <c r="AG27" s="27">
        <f t="shared" si="35"/>
        <v>0</v>
      </c>
      <c r="AH27" s="27"/>
      <c r="AI27" s="27">
        <f t="shared" si="45"/>
        <v>0</v>
      </c>
      <c r="AJ27" s="27">
        <f t="shared" si="24"/>
        <v>0</v>
      </c>
      <c r="AK27" s="27">
        <f t="shared" si="22"/>
        <v>0</v>
      </c>
      <c r="AL27" s="27">
        <f t="shared" si="36"/>
        <v>0</v>
      </c>
      <c r="AM27" s="15"/>
    </row>
    <row r="28" spans="1:62" x14ac:dyDescent="0.2">
      <c r="A28" s="15"/>
      <c r="B28" s="21" t="s">
        <v>16</v>
      </c>
      <c r="C28" s="22"/>
      <c r="D28" s="22"/>
      <c r="E28" s="23"/>
      <c r="F28" s="23">
        <f t="shared" si="37"/>
        <v>0</v>
      </c>
      <c r="G28" s="125"/>
      <c r="H28" s="27">
        <f t="shared" si="38"/>
        <v>0</v>
      </c>
      <c r="I28" s="29"/>
      <c r="J28" s="27">
        <f t="shared" si="34"/>
        <v>0</v>
      </c>
      <c r="K28" s="29"/>
      <c r="L28" s="27">
        <f t="shared" si="8"/>
        <v>0</v>
      </c>
      <c r="M28" s="63"/>
      <c r="N28" s="15"/>
      <c r="O28" s="29"/>
      <c r="P28" s="27">
        <f t="shared" si="39"/>
        <v>0</v>
      </c>
      <c r="Q28" s="29"/>
      <c r="R28" s="15"/>
      <c r="S28" s="29"/>
      <c r="T28" s="27"/>
      <c r="U28" s="15"/>
      <c r="V28" s="29"/>
      <c r="W28" s="15"/>
      <c r="X28" s="15"/>
      <c r="Y28" s="15">
        <f t="shared" si="40"/>
        <v>0</v>
      </c>
      <c r="Z28" s="15"/>
      <c r="AA28" s="65"/>
      <c r="AB28" s="49">
        <f t="shared" si="15"/>
        <v>0</v>
      </c>
      <c r="AC28" s="27">
        <f t="shared" si="41"/>
        <v>0</v>
      </c>
      <c r="AD28" s="27">
        <f t="shared" si="42"/>
        <v>0</v>
      </c>
      <c r="AE28" s="23">
        <f t="shared" si="43"/>
        <v>0</v>
      </c>
      <c r="AF28" s="27">
        <f t="shared" si="44"/>
        <v>0</v>
      </c>
      <c r="AG28" s="27">
        <f t="shared" si="35"/>
        <v>0</v>
      </c>
      <c r="AH28" s="27"/>
      <c r="AI28" s="27">
        <f t="shared" si="45"/>
        <v>0</v>
      </c>
      <c r="AJ28" s="27">
        <f t="shared" si="24"/>
        <v>0</v>
      </c>
      <c r="AK28" s="27">
        <f t="shared" si="22"/>
        <v>0</v>
      </c>
      <c r="AL28" s="27">
        <f t="shared" si="36"/>
        <v>0</v>
      </c>
      <c r="AM28" s="15"/>
    </row>
    <row r="29" spans="1:62" s="72" customFormat="1" ht="15" customHeight="1" x14ac:dyDescent="0.2">
      <c r="A29" s="113" t="s">
        <v>79</v>
      </c>
      <c r="B29" s="113"/>
      <c r="C29" s="113"/>
      <c r="D29" s="113"/>
      <c r="E29" s="113"/>
      <c r="F29" s="113"/>
      <c r="G29" s="113"/>
      <c r="H29" s="113"/>
      <c r="I29" s="113"/>
      <c r="J29" s="113"/>
      <c r="K29" s="113"/>
      <c r="L29" s="113"/>
      <c r="M29" s="113"/>
      <c r="N29" s="113"/>
      <c r="O29" s="113"/>
      <c r="P29" s="113"/>
      <c r="Q29" s="113"/>
      <c r="R29" s="113"/>
      <c r="S29" s="113"/>
      <c r="T29" s="113"/>
      <c r="U29" s="113"/>
      <c r="V29" s="113"/>
      <c r="W29" s="113"/>
      <c r="X29" s="113"/>
      <c r="Y29" s="67"/>
      <c r="Z29" s="67"/>
      <c r="AA29" s="68"/>
      <c r="AB29" s="69"/>
      <c r="AC29" s="70"/>
      <c r="AD29" s="70"/>
      <c r="AE29" s="71"/>
      <c r="AF29" s="70"/>
      <c r="AG29" s="70"/>
      <c r="AH29" s="70"/>
      <c r="AI29" s="70"/>
      <c r="AJ29" s="70"/>
      <c r="AK29" s="70"/>
      <c r="AL29" s="70"/>
      <c r="AM29" s="67"/>
    </row>
    <row r="30" spans="1:62" s="72" customFormat="1" ht="15" customHeight="1" x14ac:dyDescent="0.2">
      <c r="A30" s="113" t="s">
        <v>80</v>
      </c>
      <c r="B30" s="113"/>
      <c r="C30" s="113"/>
      <c r="D30" s="113"/>
      <c r="E30" s="113"/>
      <c r="F30" s="113"/>
      <c r="G30" s="113"/>
      <c r="H30" s="113"/>
      <c r="I30" s="113"/>
      <c r="J30" s="113"/>
      <c r="K30" s="113"/>
      <c r="L30" s="113"/>
      <c r="M30" s="113"/>
      <c r="N30" s="113"/>
      <c r="O30" s="113"/>
      <c r="P30" s="113"/>
      <c r="Q30" s="113"/>
      <c r="R30" s="113"/>
      <c r="S30" s="113"/>
      <c r="T30" s="113"/>
      <c r="U30" s="113"/>
      <c r="V30" s="113"/>
      <c r="W30" s="113"/>
      <c r="X30" s="113"/>
      <c r="Y30" s="67"/>
      <c r="Z30" s="67"/>
      <c r="AA30" s="68"/>
      <c r="AB30" s="69"/>
      <c r="AC30" s="70"/>
      <c r="AD30" s="70"/>
      <c r="AE30" s="71"/>
      <c r="AF30" s="70"/>
      <c r="AG30" s="70"/>
      <c r="AH30" s="70"/>
      <c r="AI30" s="70"/>
      <c r="AJ30" s="70"/>
      <c r="AK30" s="70"/>
      <c r="AL30" s="70"/>
      <c r="AM30" s="67"/>
    </row>
    <row r="31" spans="1:62" x14ac:dyDescent="0.2">
      <c r="A31" s="56" t="s">
        <v>8</v>
      </c>
      <c r="B31" s="56"/>
      <c r="C31" s="56"/>
      <c r="D31" s="56"/>
      <c r="E31" s="56"/>
      <c r="F31" s="56"/>
      <c r="G31" s="56"/>
      <c r="H31" s="56"/>
      <c r="I31" s="56"/>
      <c r="J31" s="56"/>
      <c r="K31" s="56"/>
      <c r="L31" s="56"/>
      <c r="M31" s="56"/>
      <c r="N31" s="56"/>
      <c r="O31" s="56"/>
      <c r="P31" s="56"/>
      <c r="Q31" s="56"/>
      <c r="R31" s="56"/>
      <c r="S31" s="56"/>
      <c r="T31" s="56"/>
      <c r="U31" s="56"/>
      <c r="V31" s="56"/>
      <c r="W31" s="56"/>
      <c r="X31" s="56"/>
      <c r="AA31" s="40"/>
      <c r="AB31" s="40"/>
      <c r="AC31" s="12"/>
      <c r="AD31" s="5"/>
      <c r="AE31" s="5"/>
      <c r="AF31" s="5"/>
      <c r="AG31" s="5"/>
      <c r="AH31" s="5"/>
      <c r="AI31" s="5"/>
      <c r="AJ31" s="5"/>
      <c r="AK31" s="5"/>
      <c r="AL31" s="5"/>
      <c r="AM31" s="5"/>
      <c r="AN31" s="5"/>
      <c r="AO31" s="5"/>
      <c r="AP31" s="5"/>
      <c r="AQ31" s="5"/>
      <c r="AR31" s="5"/>
      <c r="AS31" s="5"/>
      <c r="AX31" s="4"/>
      <c r="AY31" s="5"/>
      <c r="AZ31" s="5"/>
      <c r="BA31" s="10"/>
      <c r="BB31" s="10"/>
      <c r="BC31" s="10"/>
      <c r="BD31" s="10"/>
      <c r="BF31" s="11"/>
      <c r="BG31" s="5"/>
      <c r="BH31" s="5"/>
      <c r="BI31" s="5"/>
      <c r="BJ31" s="5"/>
    </row>
    <row r="32" spans="1:62" ht="12.75" customHeight="1" x14ac:dyDescent="0.2">
      <c r="A32" s="115" t="s">
        <v>75</v>
      </c>
      <c r="B32" s="115"/>
      <c r="C32" s="115"/>
      <c r="D32" s="115"/>
      <c r="E32" s="115"/>
      <c r="F32" s="115"/>
      <c r="G32" s="115"/>
      <c r="H32" s="115"/>
      <c r="I32" s="115"/>
      <c r="J32" s="115"/>
      <c r="K32" s="115"/>
      <c r="L32" s="115"/>
      <c r="M32" s="115"/>
      <c r="N32" s="115"/>
      <c r="O32" s="115"/>
      <c r="P32" s="115"/>
      <c r="Q32" s="115"/>
      <c r="R32" s="115"/>
      <c r="S32" s="55"/>
      <c r="T32" s="55"/>
      <c r="U32" s="55"/>
      <c r="V32" s="55"/>
      <c r="W32" s="55"/>
      <c r="X32" s="55"/>
      <c r="AA32" s="41"/>
      <c r="AB32" s="41"/>
      <c r="AC32" s="19"/>
      <c r="AD32" s="19"/>
      <c r="AE32" s="19"/>
      <c r="AF32" s="19"/>
      <c r="AG32" s="19"/>
      <c r="AH32" s="19"/>
      <c r="AI32" s="19"/>
      <c r="AJ32" s="19"/>
      <c r="AK32" s="19"/>
      <c r="AL32" s="19"/>
      <c r="AM32" s="19"/>
    </row>
    <row r="33" spans="1:39" ht="26.25" customHeight="1" x14ac:dyDescent="0.2">
      <c r="A33" s="87" t="s">
        <v>76</v>
      </c>
      <c r="B33" s="87"/>
      <c r="C33" s="87"/>
      <c r="D33" s="87"/>
      <c r="E33" s="87"/>
      <c r="F33" s="87"/>
      <c r="G33" s="87"/>
      <c r="H33" s="87"/>
      <c r="I33" s="87"/>
      <c r="J33" s="87"/>
      <c r="K33" s="87"/>
      <c r="L33" s="87"/>
      <c r="M33" s="87"/>
      <c r="N33" s="87"/>
      <c r="O33" s="87"/>
      <c r="P33" s="87"/>
      <c r="Q33" s="87"/>
      <c r="R33" s="87"/>
      <c r="S33" s="87"/>
      <c r="T33" s="87"/>
      <c r="U33" s="87"/>
      <c r="V33" s="87"/>
      <c r="W33" s="87"/>
      <c r="X33" s="87"/>
      <c r="Y33" s="87"/>
      <c r="Z33" s="87"/>
      <c r="AA33" s="87"/>
      <c r="AB33" s="87"/>
      <c r="AC33" s="19"/>
      <c r="AD33" s="19"/>
      <c r="AE33" s="19"/>
      <c r="AF33" s="19"/>
      <c r="AG33" s="19"/>
      <c r="AH33" s="19"/>
      <c r="AI33" s="19"/>
      <c r="AJ33" s="19"/>
      <c r="AK33" s="19"/>
      <c r="AL33" s="19"/>
      <c r="AM33" s="19"/>
    </row>
    <row r="34" spans="1:39" s="52" customFormat="1" ht="30.75" customHeight="1" x14ac:dyDescent="0.2">
      <c r="A34" s="116" t="s">
        <v>77</v>
      </c>
      <c r="B34" s="116"/>
      <c r="C34" s="116"/>
      <c r="D34" s="116"/>
      <c r="E34" s="116"/>
      <c r="F34" s="116"/>
      <c r="G34" s="116"/>
      <c r="H34" s="116"/>
      <c r="I34" s="116"/>
      <c r="J34" s="116"/>
      <c r="K34" s="116"/>
      <c r="L34" s="116"/>
      <c r="M34" s="116"/>
      <c r="N34" s="116"/>
      <c r="O34" s="116"/>
      <c r="P34" s="116"/>
      <c r="Q34" s="116"/>
      <c r="R34" s="116"/>
      <c r="S34" s="54"/>
      <c r="T34" s="54"/>
      <c r="U34" s="54"/>
      <c r="V34" s="54"/>
      <c r="W34" s="54"/>
      <c r="X34" s="54"/>
      <c r="Y34" s="6"/>
      <c r="Z34" s="6"/>
      <c r="AA34" s="50"/>
      <c r="AB34" s="50"/>
      <c r="AC34" s="53"/>
      <c r="AD34" s="53"/>
      <c r="AE34" s="53"/>
      <c r="AF34" s="53"/>
      <c r="AG34" s="53"/>
      <c r="AH34" s="53"/>
      <c r="AI34" s="53"/>
      <c r="AJ34" s="53"/>
      <c r="AK34" s="53"/>
      <c r="AL34" s="53"/>
      <c r="AM34" s="53"/>
    </row>
    <row r="35" spans="1:39" x14ac:dyDescent="0.2">
      <c r="A35" s="86" t="s">
        <v>78</v>
      </c>
      <c r="B35" s="86"/>
      <c r="C35" s="86"/>
      <c r="D35" s="86"/>
      <c r="E35" s="86"/>
      <c r="F35" s="86"/>
      <c r="G35" s="86"/>
      <c r="H35" s="86"/>
      <c r="I35" s="86"/>
      <c r="J35" s="86"/>
      <c r="K35" s="86"/>
      <c r="L35" s="86"/>
      <c r="M35" s="86"/>
      <c r="N35" s="86"/>
      <c r="O35" s="86"/>
      <c r="P35" s="86"/>
      <c r="Q35" s="86"/>
      <c r="R35" s="86"/>
      <c r="S35" s="57"/>
      <c r="T35" s="57"/>
      <c r="U35" s="57"/>
      <c r="V35" s="57"/>
      <c r="W35" s="57"/>
      <c r="X35" s="57"/>
      <c r="Y35" s="52"/>
      <c r="Z35" s="52"/>
      <c r="AA35" s="50"/>
      <c r="AB35" s="50"/>
      <c r="AC35" s="37"/>
      <c r="AD35" s="37"/>
      <c r="AE35" s="37"/>
      <c r="AF35" s="37"/>
      <c r="AG35" s="37"/>
      <c r="AH35" s="37"/>
      <c r="AI35" s="37"/>
      <c r="AJ35" s="37"/>
      <c r="AK35" s="37"/>
      <c r="AL35" s="37"/>
      <c r="AM35" s="37"/>
    </row>
    <row r="36" spans="1:39" ht="15" customHeight="1" x14ac:dyDescent="0.2">
      <c r="A36" s="114" t="s">
        <v>81</v>
      </c>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37"/>
      <c r="AD36" s="37"/>
      <c r="AE36" s="37"/>
      <c r="AF36" s="37"/>
      <c r="AG36" s="37"/>
      <c r="AH36" s="37"/>
      <c r="AI36" s="37"/>
      <c r="AJ36" s="37"/>
      <c r="AK36" s="37"/>
      <c r="AL36" s="37"/>
      <c r="AM36" s="37"/>
    </row>
    <row r="37" spans="1:39" s="5" customFormat="1" x14ac:dyDescent="0.2">
      <c r="A37" s="37"/>
      <c r="B37" s="37"/>
      <c r="C37" s="37"/>
      <c r="D37" s="37"/>
      <c r="E37" s="37"/>
      <c r="F37" s="37"/>
      <c r="G37" s="37"/>
      <c r="H37" s="37"/>
      <c r="I37" s="37"/>
      <c r="J37" s="37"/>
      <c r="K37" s="37"/>
      <c r="L37" s="37"/>
      <c r="M37" s="37"/>
      <c r="N37" s="37"/>
      <c r="O37" s="37"/>
      <c r="P37" s="37"/>
      <c r="Q37" s="37"/>
      <c r="R37" s="37"/>
      <c r="S37" s="37"/>
      <c r="T37" s="37"/>
      <c r="U37" s="37"/>
      <c r="V37" s="37"/>
      <c r="W37" s="37"/>
      <c r="X37" s="37"/>
      <c r="Y37" s="37"/>
      <c r="Z37" s="37"/>
      <c r="AA37" s="51"/>
      <c r="AB37" s="51"/>
    </row>
    <row r="38" spans="1:39" s="78" customFormat="1" ht="20.25" customHeight="1" x14ac:dyDescent="0.25">
      <c r="A38" s="117" t="s">
        <v>83</v>
      </c>
      <c r="B38" s="117"/>
      <c r="C38" s="117"/>
      <c r="D38" s="117"/>
      <c r="E38" s="117"/>
      <c r="F38" s="117"/>
      <c r="G38" s="118"/>
      <c r="H38" s="118"/>
      <c r="I38" s="118"/>
      <c r="J38" s="118"/>
      <c r="K38" s="76"/>
      <c r="L38" s="77"/>
      <c r="M38" s="119"/>
      <c r="N38" s="119"/>
      <c r="O38" s="119"/>
      <c r="P38" s="119"/>
      <c r="Q38" s="34"/>
      <c r="R38" s="74"/>
      <c r="S38" s="74"/>
      <c r="T38" s="74"/>
      <c r="U38" s="74"/>
      <c r="V38" s="74"/>
      <c r="W38" s="74"/>
      <c r="X38" s="74"/>
    </row>
    <row r="39" spans="1:39" s="78" customFormat="1" ht="16.899999999999999" customHeight="1" x14ac:dyDescent="0.25">
      <c r="A39" s="74"/>
      <c r="B39" s="74"/>
      <c r="C39" s="74"/>
      <c r="D39" s="74"/>
      <c r="E39" s="74"/>
      <c r="F39" s="74"/>
      <c r="G39" s="120" t="s">
        <v>14</v>
      </c>
      <c r="H39" s="120"/>
      <c r="I39" s="120"/>
      <c r="J39" s="120"/>
      <c r="K39" s="74"/>
      <c r="L39" s="74"/>
      <c r="M39" s="120" t="s">
        <v>13</v>
      </c>
      <c r="N39" s="120"/>
      <c r="O39" s="120"/>
      <c r="P39" s="120"/>
      <c r="Q39" s="79"/>
      <c r="R39" s="74"/>
      <c r="S39" s="74"/>
      <c r="T39" s="74"/>
      <c r="U39" s="74"/>
      <c r="V39" s="74"/>
      <c r="W39" s="74"/>
      <c r="X39" s="74"/>
    </row>
    <row r="40" spans="1:39" customFormat="1" ht="19.5" customHeight="1" x14ac:dyDescent="0.25">
      <c r="A40" s="117" t="s">
        <v>84</v>
      </c>
      <c r="B40" s="117"/>
      <c r="C40" s="117"/>
      <c r="D40" s="117"/>
      <c r="E40" s="117"/>
      <c r="F40" s="117"/>
      <c r="G40" s="121"/>
      <c r="H40" s="121"/>
      <c r="I40" s="121"/>
      <c r="J40" s="121"/>
      <c r="K40" s="80"/>
      <c r="L40" s="121"/>
      <c r="M40" s="121"/>
      <c r="N40" s="121"/>
      <c r="O40" s="121"/>
      <c r="P40" s="36"/>
      <c r="Q40" s="122"/>
      <c r="R40" s="122"/>
      <c r="S40" s="122"/>
      <c r="T40" s="122"/>
      <c r="U40" s="75"/>
      <c r="V40" s="75"/>
      <c r="W40" s="75"/>
      <c r="X40" s="75"/>
      <c r="Y40" s="75"/>
      <c r="Z40" s="75"/>
    </row>
    <row r="41" spans="1:39" customFormat="1" ht="15" customHeight="1" x14ac:dyDescent="0.25">
      <c r="A41" s="73"/>
      <c r="B41" s="73"/>
      <c r="C41" s="73"/>
      <c r="D41" s="73"/>
      <c r="E41" s="19"/>
      <c r="F41" s="19"/>
      <c r="G41" s="120" t="s">
        <v>14</v>
      </c>
      <c r="H41" s="120"/>
      <c r="I41" s="120"/>
      <c r="J41" s="120"/>
      <c r="K41" s="81"/>
      <c r="L41" s="123" t="s">
        <v>43</v>
      </c>
      <c r="M41" s="123"/>
      <c r="N41" s="123"/>
      <c r="O41" s="123"/>
      <c r="P41" s="35"/>
      <c r="Q41" s="124" t="s">
        <v>85</v>
      </c>
      <c r="R41" s="124"/>
      <c r="S41" s="124"/>
      <c r="T41" s="124"/>
      <c r="U41" s="75"/>
      <c r="V41" s="75"/>
      <c r="W41" s="75"/>
      <c r="X41" s="75"/>
      <c r="Y41" s="75"/>
      <c r="Z41" s="75"/>
    </row>
    <row r="42" spans="1:39" x14ac:dyDescent="0.2">
      <c r="F42" s="5"/>
      <c r="G42" s="5"/>
      <c r="H42" s="5"/>
      <c r="I42" s="5"/>
      <c r="J42" s="5"/>
      <c r="K42" s="5"/>
      <c r="L42" s="5"/>
      <c r="M42" s="5"/>
      <c r="N42" s="5"/>
      <c r="O42" s="5"/>
      <c r="P42" s="5"/>
      <c r="Q42" s="5"/>
      <c r="R42" s="5"/>
    </row>
    <row r="43" spans="1:39" x14ac:dyDescent="0.2">
      <c r="F43" s="5"/>
      <c r="G43" s="5"/>
      <c r="H43" s="5"/>
      <c r="I43" s="5"/>
      <c r="J43" s="5"/>
      <c r="K43" s="5"/>
      <c r="L43" s="5"/>
      <c r="M43" s="5"/>
      <c r="N43" s="5"/>
      <c r="O43" s="5"/>
      <c r="P43" s="5"/>
      <c r="Q43" s="5"/>
      <c r="R43" s="5"/>
    </row>
  </sheetData>
  <mergeCells count="59">
    <mergeCell ref="A40:F40"/>
    <mergeCell ref="G40:J40"/>
    <mergeCell ref="L40:O40"/>
    <mergeCell ref="Q40:T40"/>
    <mergeCell ref="G41:J41"/>
    <mergeCell ref="L41:O41"/>
    <mergeCell ref="Q41:T41"/>
    <mergeCell ref="A38:F38"/>
    <mergeCell ref="G38:J38"/>
    <mergeCell ref="M38:P38"/>
    <mergeCell ref="G39:J39"/>
    <mergeCell ref="M39:P39"/>
    <mergeCell ref="A36:AB36"/>
    <mergeCell ref="A32:R32"/>
    <mergeCell ref="A34:R34"/>
    <mergeCell ref="I6:J9"/>
    <mergeCell ref="X6:Y8"/>
    <mergeCell ref="X9:X10"/>
    <mergeCell ref="Y9:Y10"/>
    <mergeCell ref="S6:T9"/>
    <mergeCell ref="K6:L9"/>
    <mergeCell ref="M9:M10"/>
    <mergeCell ref="N9:N10"/>
    <mergeCell ref="M6:N8"/>
    <mergeCell ref="AM6:AM10"/>
    <mergeCell ref="AD7:AD10"/>
    <mergeCell ref="AE7:AE10"/>
    <mergeCell ref="AC6:AC10"/>
    <mergeCell ref="AD6:AE6"/>
    <mergeCell ref="AF6:AF10"/>
    <mergeCell ref="AG6:AG10"/>
    <mergeCell ref="AI6:AI10"/>
    <mergeCell ref="AJ6:AJ10"/>
    <mergeCell ref="AK6:AK10"/>
    <mergeCell ref="AL6:AL10"/>
    <mergeCell ref="AH6:AH10"/>
    <mergeCell ref="C1:Z1"/>
    <mergeCell ref="Q6:R9"/>
    <mergeCell ref="O6:P9"/>
    <mergeCell ref="C6:C10"/>
    <mergeCell ref="E6:F8"/>
    <mergeCell ref="U6:U10"/>
    <mergeCell ref="E9:E10"/>
    <mergeCell ref="F9:F10"/>
    <mergeCell ref="G6:G10"/>
    <mergeCell ref="H6:H10"/>
    <mergeCell ref="C3:F3"/>
    <mergeCell ref="G3:J3"/>
    <mergeCell ref="D6:D10"/>
    <mergeCell ref="V6:W9"/>
    <mergeCell ref="G4:J4"/>
    <mergeCell ref="Z6:Z10"/>
    <mergeCell ref="A35:R35"/>
    <mergeCell ref="A33:AB33"/>
    <mergeCell ref="AA6:AB9"/>
    <mergeCell ref="A6:A10"/>
    <mergeCell ref="B6:B10"/>
    <mergeCell ref="A29:X29"/>
    <mergeCell ref="A30:X30"/>
  </mergeCells>
  <printOptions horizontalCentered="1"/>
  <pageMargins left="0.2" right="0.2" top="0.26" bottom="0.31" header="0.24" footer="0.24"/>
  <pageSetup paperSize="9" scale="60" orientation="landscape" r:id="rId1"/>
  <headerFooter>
    <oddHeader>&amp;R&amp;10Tabel nr.28</oddHeader>
    <oddFooter>&amp;R&amp;"-,полужирный"&amp;8&amp;P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Tabel nr.28</vt:lpstr>
      <vt:lpstr>'Tabel nr.28'!Print_Area</vt:lpstr>
      <vt:lpstr>'Tabel nr.28'!Print_Titles</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Veduta Ala</dc:creator>
  <cp:lastModifiedBy>Irina Bors</cp:lastModifiedBy>
  <cp:lastPrinted>2016-09-03T16:08:35Z</cp:lastPrinted>
  <dcterms:created xsi:type="dcterms:W3CDTF">2014-07-02T12:51:21Z</dcterms:created>
  <dcterms:modified xsi:type="dcterms:W3CDTF">2018-09-07T06:26:00Z</dcterms:modified>
</cp:coreProperties>
</file>