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borsirina1\Documents\2018\Proiect buget_2019\particularitati_APC\tabele 1-34 form 1\"/>
    </mc:Choice>
  </mc:AlternateContent>
  <bookViews>
    <workbookView xWindow="0" yWindow="0" windowWidth="28800" windowHeight="12330"/>
  </bookViews>
  <sheets>
    <sheet name="tabel nr.26" sheetId="8" r:id="rId1"/>
  </sheets>
  <definedNames>
    <definedName name="_xlnm.Print_Area" localSheetId="0">'tabel nr.26'!$A$1:$AG$46</definedName>
    <definedName name="_xlnm.Print_Titles" localSheetId="0">'tabel nr.26'!$A:$A,'tabel nr.26'!$10:$10</definedName>
  </definedNames>
  <calcPr calcId="162913"/>
</workbook>
</file>

<file path=xl/calcChain.xml><?xml version="1.0" encoding="utf-8"?>
<calcChain xmlns="http://schemas.openxmlformats.org/spreadsheetml/2006/main">
  <c r="AB23" i="8" l="1"/>
  <c r="Y23" i="8"/>
  <c r="Z23" i="8"/>
  <c r="Z18" i="8"/>
  <c r="Z17" i="8" s="1"/>
  <c r="X17" i="8"/>
  <c r="Y17" i="8"/>
  <c r="AA17" i="8"/>
  <c r="AB17" i="8"/>
  <c r="E12" i="8" l="1"/>
  <c r="W32" i="8"/>
  <c r="W23" i="8"/>
  <c r="W17" i="8"/>
  <c r="W11" i="8"/>
  <c r="T11" i="8"/>
  <c r="T17" i="8"/>
  <c r="T32" i="8"/>
  <c r="T23" i="8"/>
  <c r="O32" i="8"/>
  <c r="Q32" i="8"/>
  <c r="R32" i="8"/>
  <c r="O23" i="8"/>
  <c r="Q23" i="8"/>
  <c r="R23" i="8"/>
  <c r="N23" i="8"/>
  <c r="O17" i="8"/>
  <c r="Q17" i="8"/>
  <c r="R17" i="8"/>
  <c r="N17" i="8"/>
  <c r="O11" i="8"/>
  <c r="Q11" i="8"/>
  <c r="R11" i="8"/>
  <c r="N11" i="8"/>
  <c r="J17" i="8"/>
  <c r="M32" i="8"/>
  <c r="M23" i="8"/>
  <c r="M17" i="8"/>
  <c r="M11" i="8"/>
  <c r="K32" i="8"/>
  <c r="N32" i="8"/>
  <c r="J23" i="8"/>
  <c r="D23" i="8"/>
  <c r="B23" i="8"/>
  <c r="D17" i="8"/>
  <c r="B17" i="8"/>
  <c r="D11" i="8"/>
  <c r="B11" i="8"/>
  <c r="E22" i="8"/>
  <c r="E21" i="8"/>
  <c r="E20" i="8"/>
  <c r="E19" i="8"/>
  <c r="E18" i="8"/>
  <c r="AA20" i="8" l="1"/>
  <c r="AB20" i="8" s="1"/>
  <c r="G12" i="8"/>
  <c r="AA12" i="8"/>
  <c r="AB12" i="8" s="1"/>
  <c r="AA21" i="8"/>
  <c r="AB21" i="8" s="1"/>
  <c r="AA19" i="8"/>
  <c r="AB19" i="8" s="1"/>
  <c r="AA18" i="8"/>
  <c r="AB18" i="8" s="1"/>
  <c r="AA22" i="8"/>
  <c r="AB22" i="8" s="1"/>
  <c r="G22" i="8"/>
  <c r="I18" i="8"/>
  <c r="G20" i="8"/>
  <c r="I21" i="8"/>
  <c r="V21" i="8" s="1"/>
  <c r="X21" i="8" s="1"/>
  <c r="I19" i="8"/>
  <c r="G18" i="8"/>
  <c r="G21" i="8"/>
  <c r="G19" i="8"/>
  <c r="I22" i="8"/>
  <c r="I20" i="8"/>
  <c r="E17" i="8"/>
  <c r="V19" i="8" l="1"/>
  <c r="X19" i="8" s="1"/>
  <c r="V22" i="8"/>
  <c r="X22" i="8" s="1"/>
  <c r="V20" i="8"/>
  <c r="X20" i="8" s="1"/>
  <c r="V18" i="8"/>
  <c r="V17" i="8" l="1"/>
  <c r="X18" i="8"/>
  <c r="Y22" i="8"/>
  <c r="Z22" i="8" s="1"/>
  <c r="Y20" i="8"/>
  <c r="Z20" i="8" s="1"/>
  <c r="Y21" i="8"/>
  <c r="Z21" i="8" s="1"/>
  <c r="Y19" i="8"/>
  <c r="Z19" i="8" s="1"/>
  <c r="G17" i="8"/>
  <c r="I17" i="8"/>
  <c r="AC22" i="8" l="1"/>
  <c r="AC21" i="8"/>
  <c r="AE21" i="8" s="1"/>
  <c r="AC19" i="8"/>
  <c r="AD19" i="8" s="1"/>
  <c r="Y18" i="8"/>
  <c r="AD22" i="8"/>
  <c r="AE22" i="8"/>
  <c r="AC20" i="8"/>
  <c r="AE19" i="8" l="1"/>
  <c r="AD21" i="8"/>
  <c r="AF21" i="8"/>
  <c r="AC18" i="8"/>
  <c r="AD18" i="8" s="1"/>
  <c r="AF19" i="8"/>
  <c r="AD20" i="8"/>
  <c r="AE20" i="8"/>
  <c r="AF22" i="8"/>
  <c r="E16" i="8"/>
  <c r="E15" i="8"/>
  <c r="E14" i="8"/>
  <c r="E13" i="8"/>
  <c r="E34" i="8"/>
  <c r="AA34" i="8" s="1"/>
  <c r="AB34" i="8" s="1"/>
  <c r="E35" i="8"/>
  <c r="AA35" i="8" s="1"/>
  <c r="AB35" i="8" s="1"/>
  <c r="E36" i="8"/>
  <c r="AA36" i="8" s="1"/>
  <c r="AB36" i="8" s="1"/>
  <c r="E37" i="8"/>
  <c r="AA37" i="8" s="1"/>
  <c r="AB37" i="8" s="1"/>
  <c r="E38" i="8"/>
  <c r="AA38" i="8" s="1"/>
  <c r="AB38" i="8" s="1"/>
  <c r="E39" i="8"/>
  <c r="AA39" i="8" s="1"/>
  <c r="AB39" i="8" s="1"/>
  <c r="E33" i="8"/>
  <c r="D32" i="8"/>
  <c r="E25" i="8"/>
  <c r="AA25" i="8" s="1"/>
  <c r="AB25" i="8" s="1"/>
  <c r="E26" i="8"/>
  <c r="AA26" i="8" s="1"/>
  <c r="AB26" i="8" s="1"/>
  <c r="E27" i="8"/>
  <c r="AA27" i="8" s="1"/>
  <c r="AB27" i="8" s="1"/>
  <c r="E28" i="8"/>
  <c r="AA28" i="8" s="1"/>
  <c r="AB28" i="8" s="1"/>
  <c r="E29" i="8"/>
  <c r="AA29" i="8" s="1"/>
  <c r="AB29" i="8" s="1"/>
  <c r="E30" i="8"/>
  <c r="AA30" i="8" s="1"/>
  <c r="AB30" i="8" s="1"/>
  <c r="E31" i="8"/>
  <c r="AA31" i="8" s="1"/>
  <c r="AB31" i="8" s="1"/>
  <c r="E24" i="8"/>
  <c r="B32" i="8"/>
  <c r="AA24" i="8" l="1"/>
  <c r="AB24" i="8" s="1"/>
  <c r="G24" i="8"/>
  <c r="AA13" i="8"/>
  <c r="AB13" i="8" s="1"/>
  <c r="AA33" i="8"/>
  <c r="AB33" i="8" s="1"/>
  <c r="AA14" i="8"/>
  <c r="AB14" i="8" s="1"/>
  <c r="AA16" i="8"/>
  <c r="AB16" i="8" s="1"/>
  <c r="AA15" i="8"/>
  <c r="AB15" i="8" s="1"/>
  <c r="AC17" i="8"/>
  <c r="AE18" i="8"/>
  <c r="AE17" i="8" s="1"/>
  <c r="AF20" i="8"/>
  <c r="AA23" i="8"/>
  <c r="I24" i="8"/>
  <c r="K24" i="8"/>
  <c r="K31" i="8"/>
  <c r="I31" i="8"/>
  <c r="G31" i="8"/>
  <c r="K29" i="8"/>
  <c r="I29" i="8"/>
  <c r="G29" i="8"/>
  <c r="K27" i="8"/>
  <c r="I27" i="8"/>
  <c r="G27" i="8"/>
  <c r="K25" i="8"/>
  <c r="I25" i="8"/>
  <c r="G25" i="8"/>
  <c r="G33" i="8"/>
  <c r="I33" i="8"/>
  <c r="I38" i="8"/>
  <c r="G38" i="8"/>
  <c r="I36" i="8"/>
  <c r="G36" i="8"/>
  <c r="I34" i="8"/>
  <c r="G34" i="8"/>
  <c r="J13" i="8"/>
  <c r="I13" i="8"/>
  <c r="G13" i="8"/>
  <c r="J15" i="8"/>
  <c r="I15" i="8"/>
  <c r="G15" i="8"/>
  <c r="G30" i="8"/>
  <c r="K30" i="8"/>
  <c r="I30" i="8"/>
  <c r="G28" i="8"/>
  <c r="K28" i="8"/>
  <c r="I28" i="8"/>
  <c r="G26" i="8"/>
  <c r="K26" i="8"/>
  <c r="I26" i="8"/>
  <c r="I39" i="8"/>
  <c r="G39" i="8"/>
  <c r="V39" i="8" s="1"/>
  <c r="X39" i="8" s="1"/>
  <c r="I37" i="8"/>
  <c r="G37" i="8"/>
  <c r="I35" i="8"/>
  <c r="G35" i="8"/>
  <c r="V35" i="8" s="1"/>
  <c r="X35" i="8" s="1"/>
  <c r="Y35" i="8" s="1"/>
  <c r="I12" i="8"/>
  <c r="J12" i="8"/>
  <c r="J14" i="8"/>
  <c r="I14" i="8"/>
  <c r="G14" i="8"/>
  <c r="J16" i="8"/>
  <c r="I16" i="8"/>
  <c r="G16" i="8"/>
  <c r="E11" i="8"/>
  <c r="E23" i="8"/>
  <c r="E32" i="8"/>
  <c r="V16" i="8" l="1"/>
  <c r="X16" i="8" s="1"/>
  <c r="V13" i="8"/>
  <c r="V24" i="8"/>
  <c r="X24" i="8" s="1"/>
  <c r="V14" i="8"/>
  <c r="X14" i="8" s="1"/>
  <c r="V15" i="8"/>
  <c r="X15" i="8" s="1"/>
  <c r="AA11" i="8"/>
  <c r="V12" i="8"/>
  <c r="V33" i="8"/>
  <c r="X33" i="8" s="1"/>
  <c r="X13" i="8"/>
  <c r="Y13" i="8" s="1"/>
  <c r="Z13" i="8" s="1"/>
  <c r="V37" i="8"/>
  <c r="X37" i="8" s="1"/>
  <c r="Y37" i="8" s="1"/>
  <c r="AC35" i="8"/>
  <c r="Z35" i="8"/>
  <c r="Y39" i="8"/>
  <c r="Z39" i="8" s="1"/>
  <c r="AF18" i="8"/>
  <c r="AF17" i="8" s="1"/>
  <c r="AD17" i="8"/>
  <c r="V26" i="8"/>
  <c r="X26" i="8" s="1"/>
  <c r="V30" i="8"/>
  <c r="X30" i="8" s="1"/>
  <c r="V28" i="8"/>
  <c r="X28" i="8" s="1"/>
  <c r="V27" i="8"/>
  <c r="X27" i="8" s="1"/>
  <c r="V31" i="8"/>
  <c r="X31" i="8" s="1"/>
  <c r="AB11" i="8"/>
  <c r="V34" i="8"/>
  <c r="X34" i="8" s="1"/>
  <c r="Y34" i="8" s="1"/>
  <c r="V36" i="8"/>
  <c r="X36" i="8" s="1"/>
  <c r="V38" i="8"/>
  <c r="X38" i="8" s="1"/>
  <c r="V25" i="8"/>
  <c r="X25" i="8" s="1"/>
  <c r="V29" i="8"/>
  <c r="X29" i="8" s="1"/>
  <c r="G23" i="8"/>
  <c r="I23" i="8"/>
  <c r="K23" i="8"/>
  <c r="G32" i="8"/>
  <c r="G11" i="8"/>
  <c r="I11" i="8"/>
  <c r="V11" i="8" l="1"/>
  <c r="Y33" i="8"/>
  <c r="Z33" i="8" s="1"/>
  <c r="Z37" i="8"/>
  <c r="AC37" i="8"/>
  <c r="AE37" i="8" s="1"/>
  <c r="Y24" i="8"/>
  <c r="Z24" i="8" s="1"/>
  <c r="X12" i="8"/>
  <c r="Y38" i="8"/>
  <c r="Z38" i="8" s="1"/>
  <c r="Y36" i="8"/>
  <c r="Z36" i="8" s="1"/>
  <c r="AC39" i="8"/>
  <c r="AC34" i="8"/>
  <c r="Z34" i="8"/>
  <c r="AD35" i="8"/>
  <c r="AE35" i="8"/>
  <c r="Y27" i="8"/>
  <c r="Z27" i="8" s="1"/>
  <c r="Y29" i="8"/>
  <c r="Z29" i="8" s="1"/>
  <c r="AC29" i="8"/>
  <c r="Y28" i="8"/>
  <c r="Z28" i="8" s="1"/>
  <c r="Y25" i="8"/>
  <c r="Z25" i="8" s="1"/>
  <c r="Y30" i="8"/>
  <c r="Z30" i="8" s="1"/>
  <c r="Y31" i="8"/>
  <c r="Z31" i="8" s="1"/>
  <c r="Y26" i="8"/>
  <c r="Z26" i="8" s="1"/>
  <c r="AC13" i="8"/>
  <c r="AE13" i="8" s="1"/>
  <c r="Y15" i="8"/>
  <c r="Z15" i="8" s="1"/>
  <c r="Y16" i="8"/>
  <c r="Z16" i="8" s="1"/>
  <c r="Y14" i="8"/>
  <c r="Z14" i="8" s="1"/>
  <c r="X32" i="8"/>
  <c r="X23" i="8"/>
  <c r="V32" i="8"/>
  <c r="V23" i="8"/>
  <c r="J11" i="8"/>
  <c r="AC16" i="8" l="1"/>
  <c r="AC25" i="8"/>
  <c r="AD13" i="8"/>
  <c r="AF13" i="8" s="1"/>
  <c r="AC31" i="8"/>
  <c r="AE31" i="8" s="1"/>
  <c r="AC27" i="8"/>
  <c r="AD27" i="8" s="1"/>
  <c r="Z32" i="8"/>
  <c r="AD37" i="8"/>
  <c r="AF37" i="8" s="1"/>
  <c r="AC24" i="8"/>
  <c r="AC33" i="8"/>
  <c r="AD34" i="8"/>
  <c r="AE34" i="8"/>
  <c r="AD39" i="8"/>
  <c r="AE39" i="8"/>
  <c r="AF35" i="8"/>
  <c r="AC36" i="8"/>
  <c r="AC38" i="8"/>
  <c r="AD25" i="8"/>
  <c r="AE25" i="8"/>
  <c r="AE29" i="8"/>
  <c r="AD29" i="8"/>
  <c r="AC26" i="8"/>
  <c r="AC30" i="8"/>
  <c r="AC28" i="8"/>
  <c r="AC15" i="8"/>
  <c r="AD15" i="8" s="1"/>
  <c r="AC14" i="8"/>
  <c r="AE14" i="8" s="1"/>
  <c r="Y12" i="8"/>
  <c r="AE16" i="8"/>
  <c r="AD16" i="8"/>
  <c r="X11" i="8"/>
  <c r="Y32" i="8"/>
  <c r="AD31" i="8" l="1"/>
  <c r="AF25" i="8"/>
  <c r="AE27" i="8"/>
  <c r="AF27" i="8" s="1"/>
  <c r="AF29" i="8"/>
  <c r="AE15" i="8"/>
  <c r="AF15" i="8" s="1"/>
  <c r="AF31" i="8"/>
  <c r="AD33" i="8"/>
  <c r="AE33" i="8"/>
  <c r="AE24" i="8"/>
  <c r="AD24" i="8"/>
  <c r="Z12" i="8"/>
  <c r="Z11" i="8" s="1"/>
  <c r="AC12" i="8"/>
  <c r="AC11" i="8" s="1"/>
  <c r="AD38" i="8"/>
  <c r="AE38" i="8"/>
  <c r="AF39" i="8"/>
  <c r="AE36" i="8"/>
  <c r="AD36" i="8"/>
  <c r="AF34" i="8"/>
  <c r="AD26" i="8"/>
  <c r="AE26" i="8"/>
  <c r="AD30" i="8"/>
  <c r="AE30" i="8"/>
  <c r="AE28" i="8"/>
  <c r="AD28" i="8"/>
  <c r="AD14" i="8"/>
  <c r="AF14" i="8" s="1"/>
  <c r="Y11" i="8"/>
  <c r="AF16" i="8"/>
  <c r="I32" i="8"/>
  <c r="AE12" i="8" l="1"/>
  <c r="AE11" i="8"/>
  <c r="AF28" i="8"/>
  <c r="AF24" i="8"/>
  <c r="AF33" i="8"/>
  <c r="AD12" i="8"/>
  <c r="AF12" i="8" s="1"/>
  <c r="AF11" i="8" s="1"/>
  <c r="AF38" i="8"/>
  <c r="AF36" i="8"/>
  <c r="AF30" i="8"/>
  <c r="AF26" i="8"/>
  <c r="AB32" i="8"/>
  <c r="AA32" i="8"/>
  <c r="J32" i="8"/>
  <c r="AD11" i="8" l="1"/>
  <c r="AE32" i="8"/>
  <c r="AD32" i="8"/>
  <c r="AC32" i="8"/>
  <c r="AC23" i="8"/>
  <c r="AE23" i="8"/>
  <c r="AF23" i="8"/>
  <c r="AD23" i="8" l="1"/>
  <c r="AF32" i="8"/>
</calcChain>
</file>

<file path=xl/sharedStrings.xml><?xml version="1.0" encoding="utf-8"?>
<sst xmlns="http://schemas.openxmlformats.org/spreadsheetml/2006/main" count="127" uniqueCount="74">
  <si>
    <t>Nr.unități</t>
  </si>
  <si>
    <t>%</t>
  </si>
  <si>
    <t>Categoria de salrizare</t>
  </si>
  <si>
    <t>Denumirea subdiviziunii/  titlul funcției</t>
  </si>
  <si>
    <t>coduri</t>
  </si>
  <si>
    <t>Notă:</t>
  </si>
  <si>
    <t>(nume, prenume)</t>
  </si>
  <si>
    <t>(semnătura)</t>
  </si>
  <si>
    <t>(telefon de contact)</t>
  </si>
  <si>
    <t>total</t>
  </si>
  <si>
    <t>impact premiu pt rezultatele actvității asupra indemnizației de concediu</t>
  </si>
  <si>
    <t>Instituția bugetară (Org 2)</t>
  </si>
  <si>
    <t>(Elaborat în baza Hotărîrii Guvernului nr.1000 din 28.08.2006 cu privire la condițiile de salarizare a angajaților civili, cu excepția funcționarilor publici și persoanelor care efectuează deservirea tehnică, din organele apărării naționale, securității statului și ordinii publice)</t>
  </si>
  <si>
    <t>pu o unitate</t>
  </si>
  <si>
    <t>pu unitățile stabilite</t>
  </si>
  <si>
    <t>5(2*4)</t>
  </si>
  <si>
    <t>exemplu</t>
  </si>
  <si>
    <t>……………………………..</t>
  </si>
  <si>
    <t>7(5*6)</t>
  </si>
  <si>
    <r>
      <t xml:space="preserve">spor pt vechimea în muncă: 10, 15, 20, 25 sau 30% </t>
    </r>
    <r>
      <rPr>
        <sz val="9"/>
        <color theme="1"/>
        <rFont val="Cambria"/>
        <family val="1"/>
        <charset val="204"/>
        <scheme val="major"/>
      </rPr>
      <t>(pct.3 a) din HG nr.1000/ 28.08.06)</t>
    </r>
  </si>
  <si>
    <t>Σ, lei</t>
  </si>
  <si>
    <r>
      <t xml:space="preserve">spor pt condiții deosebite de activitate, îndepl. unor sarcini de importanță majoră, pînă la 30%, pu angaj civili (exceptie muncit.) di sist. penit - 0.8 sal functie </t>
    </r>
    <r>
      <rPr>
        <sz val="9"/>
        <color theme="1"/>
        <rFont val="Cambria"/>
        <family val="1"/>
        <charset val="204"/>
        <scheme val="major"/>
      </rPr>
      <t>(pct.3 b) din HG nr.1000/ 28.08.06)</t>
    </r>
  </si>
  <si>
    <t>a) corpul profesoral didactic, total</t>
  </si>
  <si>
    <t>x</t>
  </si>
  <si>
    <r>
      <t>spor pt corpul profesoral-didactic din instituțiile de învățămînt superior, 25%</t>
    </r>
    <r>
      <rPr>
        <sz val="9"/>
        <color theme="1"/>
        <rFont val="Cambria"/>
        <family val="1"/>
        <charset val="204"/>
        <scheme val="major"/>
      </rPr>
      <t xml:space="preserve"> (pct.3 c) din HG nr.1000/ 28.08.06),</t>
    </r>
    <r>
      <rPr>
        <b/>
        <sz val="10"/>
        <color theme="1"/>
        <rFont val="Cambria"/>
        <family val="1"/>
        <charset val="204"/>
        <scheme val="major"/>
      </rPr>
      <t xml:space="preserve"> lei</t>
    </r>
  </si>
  <si>
    <r>
      <t>Spor p/u intensitatea muncii</t>
    </r>
    <r>
      <rPr>
        <sz val="8"/>
        <color theme="1"/>
        <rFont val="Cambria"/>
        <family val="1"/>
        <charset val="204"/>
        <scheme val="major"/>
      </rPr>
      <t xml:space="preserve"> (pct.3 c) din HG nr.1000/ 28.08.06, pct.10 din Condiții unice aprobate prin HG nr.381/ 13.04.06), </t>
    </r>
    <r>
      <rPr>
        <b/>
        <sz val="10"/>
        <color theme="1"/>
        <rFont val="Cambria"/>
        <family val="1"/>
        <charset val="204"/>
        <scheme val="major"/>
      </rPr>
      <t>lei</t>
    </r>
  </si>
  <si>
    <r>
      <t xml:space="preserve">spor pt activitate în sistemului penitenciar pt activiate în condiții deosebite, pînă la 50% </t>
    </r>
    <r>
      <rPr>
        <sz val="9"/>
        <color theme="1"/>
        <rFont val="Cambria"/>
        <family val="1"/>
        <charset val="204"/>
        <scheme val="major"/>
      </rPr>
      <t>(pct.5 din HG nr.1000/ 28.08.06)</t>
    </r>
  </si>
  <si>
    <r>
      <t xml:space="preserve">Spor  p/u utilizarea limbilor străine: 15% sau 25% </t>
    </r>
    <r>
      <rPr>
        <sz val="9"/>
        <color theme="1"/>
        <rFont val="Cambria"/>
        <family val="1"/>
        <charset val="204"/>
        <scheme val="major"/>
      </rPr>
      <t xml:space="preserve"> (pct.11 din Condiții unice aprobate prin HG nr.381/ 13.04.06)</t>
    </r>
  </si>
  <si>
    <r>
      <t xml:space="preserve">Spor p/u grad științific/ titlu onorific </t>
    </r>
    <r>
      <rPr>
        <sz val="9"/>
        <color theme="1"/>
        <rFont val="Cambria"/>
        <family val="1"/>
        <charset val="204"/>
        <scheme val="major"/>
      </rPr>
      <t xml:space="preserve">(pct.7/ pct.8 din Condiții unice aprobate prin HG nr.381/ 13.04.06), </t>
    </r>
    <r>
      <rPr>
        <b/>
        <sz val="10"/>
        <color theme="1"/>
        <rFont val="Cambria"/>
        <family val="1"/>
        <charset val="204"/>
        <scheme val="major"/>
      </rPr>
      <t>lei</t>
    </r>
  </si>
  <si>
    <r>
      <t xml:space="preserve">Spor p/u munca prestată în condiții nefavorabile </t>
    </r>
    <r>
      <rPr>
        <sz val="9"/>
        <color theme="1"/>
        <rFont val="Cambria"/>
        <family val="1"/>
        <charset val="204"/>
        <scheme val="major"/>
      </rPr>
      <t>(pct.9 din Condiții unice aprobate prin HG nr.381/ 13.04.06),</t>
    </r>
    <r>
      <rPr>
        <b/>
        <sz val="10"/>
        <color theme="1"/>
        <rFont val="Cambria"/>
        <family val="1"/>
        <charset val="204"/>
        <scheme val="major"/>
      </rPr>
      <t xml:space="preserve"> lei</t>
    </r>
  </si>
  <si>
    <t>9(5*8)</t>
  </si>
  <si>
    <t>10(5*25%)</t>
  </si>
  <si>
    <t>11(5*20%)</t>
  </si>
  <si>
    <t>13(5*12)</t>
  </si>
  <si>
    <t>17(5*16)</t>
  </si>
  <si>
    <t>Org2</t>
  </si>
  <si>
    <t>Org1</t>
  </si>
  <si>
    <t>F1-F3</t>
  </si>
  <si>
    <t>P1-P2</t>
  </si>
  <si>
    <t>P3</t>
  </si>
  <si>
    <t>(denumirea)</t>
  </si>
  <si>
    <t>18(5*10%)</t>
  </si>
  <si>
    <r>
      <t>alte condiții de salarizare specificate în</t>
    </r>
    <r>
      <rPr>
        <sz val="9"/>
        <color theme="1"/>
        <rFont val="Cambria"/>
        <family val="1"/>
        <charset val="204"/>
        <scheme val="major"/>
      </rPr>
      <t xml:space="preserve"> HG nr.381/ 13.04.06</t>
    </r>
  </si>
  <si>
    <r>
      <t xml:space="preserve">indemnizație lunară angajaților civili ai MAI și instituțiilor penitenciare din or.Bender și raion Dubăsari, pînă la un salariu de funcție </t>
    </r>
    <r>
      <rPr>
        <sz val="9"/>
        <color theme="1"/>
        <rFont val="Cambria"/>
        <family val="1"/>
        <charset val="204"/>
        <scheme val="major"/>
      </rPr>
      <t xml:space="preserve">(pct.7 din HG nr.1000/ 28.08.06), </t>
    </r>
    <r>
      <rPr>
        <b/>
        <sz val="10"/>
        <color theme="1"/>
        <rFont val="Cambria"/>
        <family val="1"/>
        <charset val="204"/>
        <scheme val="major"/>
      </rPr>
      <t>lei</t>
    </r>
  </si>
  <si>
    <t>salariu lunar, lei</t>
  </si>
  <si>
    <t>22((5+7+9+ 10+11+13+14+15+17+18+ 20)*21)</t>
  </si>
  <si>
    <r>
      <t xml:space="preserve">ajutor material </t>
    </r>
    <r>
      <rPr>
        <sz val="9"/>
        <color theme="1"/>
        <rFont val="Cambria"/>
        <family val="1"/>
        <charset val="204"/>
        <scheme val="major"/>
      </rPr>
      <t xml:space="preserve"> (pct.6 alin.4 din HG nr.1000/ 28.08.06), </t>
    </r>
    <r>
      <rPr>
        <b/>
        <sz val="10"/>
        <color theme="1"/>
        <rFont val="Cambria"/>
        <family val="1"/>
        <charset val="204"/>
        <scheme val="major"/>
      </rPr>
      <t>lei</t>
    </r>
  </si>
  <si>
    <t>inclusiv din care nu se calculează CAS *</t>
  </si>
  <si>
    <t>25(24-23-22)</t>
  </si>
  <si>
    <r>
      <t xml:space="preserve">premiu pt rezultatele actvității în anul precedent </t>
    </r>
    <r>
      <rPr>
        <sz val="9"/>
        <color theme="1"/>
        <rFont val="Cambria"/>
        <family val="1"/>
        <charset val="204"/>
        <scheme val="major"/>
      </rPr>
      <t>(HG nr.180/ 11.03.13),</t>
    </r>
    <r>
      <rPr>
        <b/>
        <sz val="10"/>
        <color theme="1"/>
        <rFont val="Cambria"/>
        <family val="1"/>
        <charset val="204"/>
        <scheme val="major"/>
      </rPr>
      <t xml:space="preserve"> lei</t>
    </r>
  </si>
  <si>
    <t>27(5)</t>
  </si>
  <si>
    <t>28(27/12 luni)</t>
  </si>
  <si>
    <t>Fondul anual de salarizare, mii lei</t>
  </si>
  <si>
    <t>29((24*12 luni +25+27+28)/ 1000)</t>
  </si>
  <si>
    <r>
      <rPr>
        <sz val="10"/>
        <rFont val="Cambria"/>
        <family val="1"/>
        <charset val="204"/>
        <scheme val="major"/>
      </rPr>
      <t xml:space="preserve">Contributii de asigurari sociale de stat obligatorii, </t>
    </r>
    <r>
      <rPr>
        <b/>
        <sz val="10"/>
        <rFont val="Cambria"/>
        <family val="1"/>
        <charset val="204"/>
        <scheme val="major"/>
      </rPr>
      <t>mii lei</t>
    </r>
    <r>
      <rPr>
        <sz val="10"/>
        <rFont val="Cambria"/>
        <family val="1"/>
        <charset val="204"/>
        <scheme val="major"/>
      </rPr>
      <t xml:space="preserve"> (23%, anual)</t>
    </r>
  </si>
  <si>
    <t>30((29-26/ 1000)*23%)</t>
  </si>
  <si>
    <r>
      <rPr>
        <sz val="10"/>
        <rFont val="Cambria"/>
        <family val="1"/>
        <charset val="204"/>
        <scheme val="major"/>
      </rPr>
      <t xml:space="preserve">Prime de asigurare obligatorie de asistenta medicala, </t>
    </r>
    <r>
      <rPr>
        <b/>
        <sz val="10"/>
        <rFont val="Cambria"/>
        <family val="1"/>
        <charset val="204"/>
        <scheme val="major"/>
      </rPr>
      <t>mii lei</t>
    </r>
    <r>
      <rPr>
        <sz val="10"/>
        <rFont val="Cambria"/>
        <family val="1"/>
        <charset val="204"/>
        <scheme val="major"/>
      </rPr>
      <t xml:space="preserve"> (4,5%, anual)</t>
    </r>
  </si>
  <si>
    <r>
      <t xml:space="preserve">Cheltuieli de personal total, anual, </t>
    </r>
    <r>
      <rPr>
        <b/>
        <sz val="10"/>
        <color theme="1"/>
        <rFont val="Cambria"/>
        <family val="1"/>
        <charset val="204"/>
        <scheme val="major"/>
      </rPr>
      <t>mii lei</t>
    </r>
  </si>
  <si>
    <t>32(29+30+31)</t>
  </si>
  <si>
    <r>
      <rPr>
        <b/>
        <sz val="10"/>
        <color theme="1"/>
        <rFont val="Cambria"/>
        <family val="1"/>
        <charset val="204"/>
        <scheme val="major"/>
      </rPr>
      <t>Note</t>
    </r>
    <r>
      <rPr>
        <sz val="10"/>
        <color theme="1"/>
        <rFont val="Cambria"/>
        <family val="1"/>
        <charset val="204"/>
        <scheme val="major"/>
      </rPr>
      <t xml:space="preserve"> </t>
    </r>
    <r>
      <rPr>
        <sz val="8"/>
        <color theme="1"/>
        <rFont val="Cambria"/>
        <family val="1"/>
        <charset val="204"/>
        <scheme val="major"/>
      </rPr>
      <t>(se specifică alte condiții de salarizare, indicate în coloanele 19 și 20, și  se indică pct. al HG 381/ 13.04.06, prin care este stabilită plata respectivă)</t>
    </r>
  </si>
  <si>
    <t>__________________________________________________</t>
  </si>
  <si>
    <t>b)cadre didactice, total</t>
  </si>
  <si>
    <t>c) funcționari, slujbași, specialiști de profil și cu funcții complexe, total</t>
  </si>
  <si>
    <t>d) personal auxiliar, muncitori, total</t>
  </si>
  <si>
    <r>
      <t xml:space="preserve">salariul de bază/funcție, </t>
    </r>
    <r>
      <rPr>
        <b/>
        <sz val="10"/>
        <color theme="1"/>
        <rFont val="Cambria"/>
        <family val="1"/>
        <charset val="204"/>
        <scheme val="major"/>
      </rPr>
      <t>lei</t>
    </r>
  </si>
  <si>
    <r>
      <t xml:space="preserve">spor pu secret </t>
    </r>
    <r>
      <rPr>
        <sz val="9"/>
        <color theme="1"/>
        <rFont val="Cambria"/>
        <family val="1"/>
        <charset val="204"/>
        <scheme val="major"/>
      </rPr>
      <t>(pct.6</t>
    </r>
    <r>
      <rPr>
        <vertAlign val="superscript"/>
        <sz val="9"/>
        <color theme="1"/>
        <rFont val="Cambria"/>
        <family val="1"/>
        <charset val="204"/>
        <scheme val="major"/>
      </rPr>
      <t>1</t>
    </r>
    <r>
      <rPr>
        <sz val="9"/>
        <color theme="1"/>
        <rFont val="Cambria"/>
        <family val="1"/>
        <charset val="204"/>
        <scheme val="major"/>
      </rPr>
      <t xml:space="preserve"> din HG nr.863 / 01.08.06</t>
    </r>
  </si>
  <si>
    <t>31(29*4,5%)</t>
  </si>
  <si>
    <r>
      <t xml:space="preserve">Calculul fondului anual de salarizare </t>
    </r>
    <r>
      <rPr>
        <b/>
        <i/>
        <u/>
        <sz val="14"/>
        <color theme="1"/>
        <rFont val="Cambria"/>
        <family val="1"/>
        <charset val="204"/>
        <scheme val="major"/>
      </rPr>
      <t>pentru angajații civili din organele apărării naționale, securității statului și ordinii publice</t>
    </r>
    <r>
      <rPr>
        <b/>
        <sz val="14"/>
        <color theme="1"/>
        <rFont val="Cambria"/>
        <family val="1"/>
        <charset val="204"/>
        <scheme val="major"/>
      </rPr>
      <t xml:space="preserve"> pentru anul </t>
    </r>
    <r>
      <rPr>
        <b/>
        <i/>
        <u/>
        <sz val="14"/>
        <color theme="1"/>
        <rFont val="Cambria"/>
        <family val="1"/>
        <charset val="204"/>
        <scheme val="major"/>
      </rPr>
      <t>2019</t>
    </r>
  </si>
  <si>
    <r>
      <t xml:space="preserve">premiere lunara in marime de 2 fonduri lunare pe an </t>
    </r>
    <r>
      <rPr>
        <sz val="9"/>
        <rFont val="Cambria"/>
        <family val="1"/>
        <charset val="204"/>
        <scheme val="major"/>
      </rPr>
      <t>(pct.6 alin.2 din HG nr.1000/ 28.08.06)</t>
    </r>
  </si>
  <si>
    <t>1.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</si>
  <si>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Conducătorul autorității/ instituției:</t>
  </si>
  <si>
    <t>Datele de contact al executorului:</t>
  </si>
  <si>
    <t>(adresa electronică)</t>
  </si>
  <si>
    <t>24(5+7+9+10+11+13+14+15+17+18+20+22+23)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</si>
</sst>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1"/>
      <color theme="1"/>
      <name val="Calibri"/>
      <family val="2"/>
      <scheme val="minor"/>
    </font>
    <font>
      <sz val="10"/>
      <name val="Arial"/>
      <family val="2"/>
    </font>
    <font>
      <sz val="16"/>
      <color theme="1"/>
      <name val="Calibri"/>
      <family val="2"/>
      <charset val="204"/>
      <scheme val="minor"/>
    </font>
    <font>
      <b/>
      <sz val="14"/>
      <color theme="1"/>
      <name val="Cambria"/>
      <family val="1"/>
      <charset val="204"/>
      <scheme val="major"/>
    </font>
    <font>
      <sz val="10"/>
      <color theme="1"/>
      <name val="Cambria"/>
      <family val="1"/>
      <charset val="204"/>
      <scheme val="major"/>
    </font>
    <font>
      <sz val="10"/>
      <name val="Cambria"/>
      <family val="1"/>
      <charset val="204"/>
      <scheme val="major"/>
    </font>
    <font>
      <sz val="16"/>
      <color theme="1"/>
      <name val="Cambria"/>
      <family val="1"/>
      <charset val="204"/>
      <scheme val="major"/>
    </font>
    <font>
      <sz val="11"/>
      <color theme="1"/>
      <name val="Cambria"/>
      <family val="1"/>
      <charset val="204"/>
      <scheme val="major"/>
    </font>
    <font>
      <b/>
      <sz val="10"/>
      <color theme="1"/>
      <name val="Cambria"/>
      <family val="1"/>
      <charset val="204"/>
      <scheme val="major"/>
    </font>
    <font>
      <sz val="8"/>
      <color theme="1"/>
      <name val="Cambria"/>
      <family val="1"/>
      <charset val="204"/>
      <scheme val="major"/>
    </font>
    <font>
      <b/>
      <i/>
      <u/>
      <sz val="14"/>
      <color theme="1"/>
      <name val="Cambria"/>
      <family val="1"/>
      <charset val="204"/>
      <scheme val="major"/>
    </font>
    <font>
      <b/>
      <sz val="10"/>
      <name val="Cambria"/>
      <family val="1"/>
      <charset val="204"/>
      <scheme val="major"/>
    </font>
    <font>
      <vertAlign val="subscript"/>
      <sz val="10"/>
      <name val="Cambria"/>
      <family val="1"/>
      <charset val="204"/>
      <scheme val="major"/>
    </font>
    <font>
      <i/>
      <sz val="10"/>
      <name val="Cambria"/>
      <family val="1"/>
      <charset val="204"/>
      <scheme val="major"/>
    </font>
    <font>
      <sz val="9"/>
      <color theme="1"/>
      <name val="Cambria"/>
      <family val="1"/>
      <charset val="204"/>
      <scheme val="major"/>
    </font>
    <font>
      <i/>
      <sz val="10"/>
      <color theme="1"/>
      <name val="Cambria"/>
      <family val="1"/>
      <charset val="204"/>
      <scheme val="major"/>
    </font>
    <font>
      <vertAlign val="superscript"/>
      <sz val="9"/>
      <color theme="1"/>
      <name val="Cambria"/>
      <family val="1"/>
      <charset val="204"/>
      <scheme val="major"/>
    </font>
    <font>
      <sz val="9"/>
      <name val="Cambria"/>
      <family val="1"/>
      <charset val="204"/>
      <scheme val="major"/>
    </font>
    <font>
      <sz val="8"/>
      <name val="Cambria"/>
      <family val="1"/>
      <charset val="204"/>
      <scheme val="major"/>
    </font>
    <font>
      <sz val="11"/>
      <name val="Calibri"/>
      <family val="2"/>
      <scheme val="minor"/>
    </font>
    <font>
      <sz val="11"/>
      <name val="Cambria"/>
      <family val="1"/>
      <charset val="204"/>
      <scheme val="major"/>
    </font>
    <font>
      <b/>
      <sz val="10"/>
      <name val="Cambria"/>
      <family val="1"/>
      <scheme val="major"/>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8">
    <border>
      <left/>
      <right/>
      <top/>
      <bottom/>
      <diagonal/>
    </border>
    <border>
      <left style="hair">
        <color auto="1"/>
      </left>
      <right style="hair">
        <color auto="1"/>
      </right>
      <top style="hair">
        <color auto="1"/>
      </top>
      <bottom style="hair">
        <color auto="1"/>
      </bottom>
      <diagonal/>
    </border>
    <border>
      <left/>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right/>
      <top/>
      <bottom style="hair">
        <color indexed="64"/>
      </bottom>
      <diagonal/>
    </border>
  </borders>
  <cellStyleXfs count="2">
    <xf numFmtId="0" fontId="0" fillId="0" borderId="0"/>
    <xf numFmtId="0" fontId="1" fillId="0" borderId="0"/>
  </cellStyleXfs>
  <cellXfs count="106">
    <xf numFmtId="0" fontId="0" fillId="0" borderId="0" xfId="0"/>
    <xf numFmtId="0" fontId="2" fillId="0" borderId="0" xfId="0" applyFont="1"/>
    <xf numFmtId="0" fontId="4" fillId="0" borderId="1" xfId="0" applyFont="1" applyBorder="1"/>
    <xf numFmtId="0" fontId="4" fillId="0" borderId="0" xfId="0" applyFont="1" applyAlignment="1">
      <alignment horizontal="center" vertical="center"/>
    </xf>
    <xf numFmtId="0" fontId="4" fillId="0" borderId="0" xfId="0" applyFont="1"/>
    <xf numFmtId="0" fontId="6" fillId="0" borderId="0" xfId="0" applyFont="1"/>
    <xf numFmtId="0" fontId="7" fillId="0" borderId="0" xfId="0" applyFont="1"/>
    <xf numFmtId="0" fontId="5" fillId="0" borderId="0" xfId="0" applyFont="1" applyFill="1" applyAlignment="1">
      <alignment horizontal="center" vertical="center"/>
    </xf>
    <xf numFmtId="0" fontId="5" fillId="0" borderId="0" xfId="0" applyFont="1" applyFill="1"/>
    <xf numFmtId="0" fontId="9" fillId="0" borderId="1" xfId="0" applyFont="1" applyBorder="1" applyAlignment="1">
      <alignment horizontal="center" vertical="center" wrapText="1"/>
    </xf>
    <xf numFmtId="164" fontId="4" fillId="0" borderId="1" xfId="0" applyNumberFormat="1" applyFont="1" applyBorder="1"/>
    <xf numFmtId="0" fontId="9" fillId="0" borderId="1" xfId="0" applyFont="1" applyBorder="1" applyAlignment="1">
      <alignment horizontal="center" vertical="center"/>
    </xf>
    <xf numFmtId="0" fontId="8" fillId="0" borderId="0" xfId="0" applyFont="1" applyBorder="1" applyAlignment="1">
      <alignment vertical="center"/>
    </xf>
    <xf numFmtId="0" fontId="9" fillId="0" borderId="1" xfId="0" applyFont="1" applyFill="1" applyBorder="1" applyAlignment="1">
      <alignment horizontal="center" vertical="center"/>
    </xf>
    <xf numFmtId="0" fontId="9" fillId="0" borderId="0" xfId="0" applyFont="1" applyAlignment="1">
      <alignment horizontal="center" vertical="center"/>
    </xf>
    <xf numFmtId="0" fontId="4" fillId="0" borderId="0" xfId="0" applyFont="1" applyBorder="1" applyAlignment="1"/>
    <xf numFmtId="0" fontId="4" fillId="0" borderId="0" xfId="0" applyFont="1" applyBorder="1" applyAlignment="1">
      <alignment vertical="center"/>
    </xf>
    <xf numFmtId="0" fontId="4" fillId="0" borderId="0" xfId="0" applyFont="1" applyAlignment="1">
      <alignment horizontal="left"/>
    </xf>
    <xf numFmtId="0" fontId="4" fillId="0" borderId="1" xfId="0" applyFont="1" applyBorder="1" applyAlignment="1">
      <alignment horizontal="center" vertical="center"/>
    </xf>
    <xf numFmtId="0" fontId="5" fillId="0" borderId="0" xfId="0" applyFont="1" applyFill="1" applyAlignment="1">
      <alignment vertical="center" wrapText="1"/>
    </xf>
    <xf numFmtId="0" fontId="5" fillId="0" borderId="0" xfId="0" applyFont="1" applyFill="1" applyAlignment="1">
      <alignment wrapText="1"/>
    </xf>
    <xf numFmtId="0" fontId="0" fillId="0" borderId="0" xfId="0" applyBorder="1"/>
    <xf numFmtId="0" fontId="8" fillId="0" borderId="0" xfId="0" applyFont="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xf>
    <xf numFmtId="10" fontId="4" fillId="0" borderId="1" xfId="0" applyNumberFormat="1" applyFont="1" applyBorder="1"/>
    <xf numFmtId="0" fontId="4" fillId="0" borderId="1" xfId="0" applyFont="1" applyFill="1" applyBorder="1"/>
    <xf numFmtId="0" fontId="4" fillId="0" borderId="0" xfId="0" applyFont="1" applyBorder="1"/>
    <xf numFmtId="0" fontId="4" fillId="0" borderId="0" xfId="0" applyFont="1" applyFill="1" applyBorder="1"/>
    <xf numFmtId="0" fontId="4" fillId="0" borderId="0" xfId="0" applyFont="1" applyBorder="1" applyAlignment="1">
      <alignment horizontal="center"/>
    </xf>
    <xf numFmtId="0" fontId="4" fillId="0" borderId="0" xfId="0" applyFont="1" applyAlignment="1">
      <alignment horizontal="left" wrapText="1"/>
    </xf>
    <xf numFmtId="0" fontId="5" fillId="0" borderId="0" xfId="0" applyFont="1" applyFill="1" applyAlignment="1">
      <alignment horizontal="left" vertical="top" wrapText="1"/>
    </xf>
    <xf numFmtId="49" fontId="8" fillId="0" borderId="0" xfId="0" applyNumberFormat="1" applyFont="1"/>
    <xf numFmtId="49" fontId="4" fillId="0" borderId="0" xfId="0" applyNumberFormat="1" applyFont="1" applyFill="1" applyBorder="1"/>
    <xf numFmtId="9" fontId="4" fillId="0" borderId="1" xfId="0" applyNumberFormat="1" applyFont="1" applyBorder="1"/>
    <xf numFmtId="2" fontId="4" fillId="0" borderId="1" xfId="0" applyNumberFormat="1" applyFont="1" applyBorder="1"/>
    <xf numFmtId="0" fontId="5" fillId="0" borderId="0" xfId="0" applyFont="1" applyFill="1" applyAlignment="1">
      <alignment horizontal="left"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0" xfId="0" applyFont="1" applyBorder="1" applyAlignment="1">
      <alignment horizontal="center" vertical="center"/>
    </xf>
    <xf numFmtId="0" fontId="5" fillId="0" borderId="0" xfId="0" applyFont="1" applyFill="1" applyBorder="1"/>
    <xf numFmtId="0" fontId="7" fillId="0" borderId="0" xfId="0" applyFont="1" applyBorder="1"/>
    <xf numFmtId="0" fontId="5" fillId="0" borderId="0" xfId="0" applyFont="1" applyFill="1" applyAlignment="1"/>
    <xf numFmtId="0" fontId="0" fillId="0" borderId="0" xfId="0" applyAlignment="1"/>
    <xf numFmtId="0" fontId="5" fillId="0" borderId="0" xfId="0" applyFont="1" applyFill="1" applyAlignment="1">
      <alignment vertical="center"/>
    </xf>
    <xf numFmtId="0" fontId="7" fillId="0" borderId="0" xfId="0" applyFont="1" applyAlignment="1"/>
    <xf numFmtId="0" fontId="8" fillId="3" borderId="1" xfId="0" applyFont="1" applyFill="1" applyBorder="1" applyAlignment="1">
      <alignment wrapText="1"/>
    </xf>
    <xf numFmtId="164" fontId="8" fillId="3" borderId="1" xfId="0" applyNumberFormat="1" applyFont="1" applyFill="1" applyBorder="1"/>
    <xf numFmtId="2" fontId="8" fillId="3" borderId="1" xfId="0" applyNumberFormat="1" applyFont="1" applyFill="1" applyBorder="1"/>
    <xf numFmtId="0" fontId="8" fillId="3" borderId="0" xfId="0" applyFont="1" applyFill="1"/>
    <xf numFmtId="0" fontId="4" fillId="0" borderId="1" xfId="0" applyFont="1" applyBorder="1" applyAlignment="1">
      <alignment horizontal="left" vertical="center" indent="1"/>
    </xf>
    <xf numFmtId="0" fontId="8" fillId="0" borderId="1" xfId="0" applyFont="1" applyBorder="1" applyAlignment="1">
      <alignment horizontal="center" vertical="center"/>
    </xf>
    <xf numFmtId="0" fontId="4" fillId="0" borderId="1" xfId="0" applyFont="1" applyBorder="1" applyAlignment="1">
      <alignment horizontal="center"/>
    </xf>
    <xf numFmtId="0" fontId="4" fillId="0" borderId="1" xfId="0" applyFont="1" applyFill="1" applyBorder="1" applyAlignment="1">
      <alignment horizontal="center" vertical="center"/>
    </xf>
    <xf numFmtId="49" fontId="8" fillId="0" borderId="0" xfId="0" applyNumberFormat="1" applyFont="1" applyAlignment="1"/>
    <xf numFmtId="49" fontId="4" fillId="0" borderId="0" xfId="0" applyNumberFormat="1" applyFont="1" applyFill="1" applyBorder="1" applyAlignment="1"/>
    <xf numFmtId="0" fontId="4" fillId="0" borderId="0" xfId="0" applyFont="1" applyFill="1" applyBorder="1" applyAlignment="1"/>
    <xf numFmtId="0" fontId="14" fillId="0" borderId="0" xfId="0" applyFont="1" applyBorder="1" applyAlignment="1">
      <alignment horizontal="center" vertical="center"/>
    </xf>
    <xf numFmtId="0" fontId="13" fillId="0" borderId="0" xfId="0" applyFont="1" applyFill="1" applyAlignment="1">
      <alignment vertical="center" wrapText="1"/>
    </xf>
    <xf numFmtId="0" fontId="3" fillId="0" borderId="0" xfId="0" applyFont="1" applyBorder="1" applyAlignment="1">
      <alignment vertical="center"/>
    </xf>
    <xf numFmtId="0" fontId="11" fillId="0" borderId="2" xfId="0" applyFont="1" applyFill="1" applyBorder="1" applyAlignment="1">
      <alignment vertical="center" wrapText="1"/>
    </xf>
    <xf numFmtId="0" fontId="5" fillId="0" borderId="0" xfId="0" applyFont="1" applyFill="1" applyAlignment="1">
      <alignment horizontal="left" vertical="center" wrapText="1"/>
    </xf>
    <xf numFmtId="164" fontId="4" fillId="0" borderId="1" xfId="0" applyNumberFormat="1" applyFont="1" applyBorder="1" applyAlignment="1">
      <alignment horizontal="center"/>
    </xf>
    <xf numFmtId="164" fontId="8" fillId="3" borderId="1" xfId="0" applyNumberFormat="1" applyFont="1" applyFill="1" applyBorder="1" applyAlignment="1">
      <alignment horizontal="center"/>
    </xf>
    <xf numFmtId="0" fontId="5" fillId="0" borderId="0" xfId="0" applyFont="1" applyBorder="1" applyAlignment="1">
      <alignment vertical="center"/>
    </xf>
    <xf numFmtId="0" fontId="5" fillId="0" borderId="0" xfId="0" applyFont="1" applyAlignment="1">
      <alignment horizontal="center" vertical="center"/>
    </xf>
    <xf numFmtId="0" fontId="5" fillId="0" borderId="1" xfId="0" applyFont="1" applyBorder="1" applyAlignment="1">
      <alignment horizontal="center"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164" fontId="5" fillId="3" borderId="1" xfId="0" applyNumberFormat="1" applyFont="1" applyFill="1" applyBorder="1"/>
    <xf numFmtId="10" fontId="5" fillId="0" borderId="1" xfId="0" applyNumberFormat="1" applyFont="1" applyBorder="1"/>
    <xf numFmtId="164" fontId="5" fillId="0" borderId="1" xfId="0" applyNumberFormat="1" applyFont="1" applyBorder="1"/>
    <xf numFmtId="0" fontId="20" fillId="0" borderId="0" xfId="0" applyFont="1" applyAlignment="1"/>
    <xf numFmtId="0" fontId="20" fillId="0" borderId="0" xfId="0" applyFont="1"/>
    <xf numFmtId="0" fontId="19" fillId="0" borderId="0" xfId="0" applyFont="1"/>
    <xf numFmtId="0" fontId="5" fillId="0" borderId="0" xfId="0" applyFont="1" applyFill="1" applyAlignment="1">
      <alignment horizontal="left" vertical="top" wrapText="1"/>
    </xf>
    <xf numFmtId="0" fontId="5" fillId="0" borderId="0" xfId="0" applyFont="1" applyFill="1" applyAlignment="1">
      <alignment horizontal="right" vertical="center" wrapText="1"/>
    </xf>
    <xf numFmtId="0" fontId="12" fillId="0" borderId="0" xfId="0" applyFont="1" applyFill="1" applyAlignment="1">
      <alignment wrapText="1"/>
    </xf>
    <xf numFmtId="0" fontId="5" fillId="0" borderId="0" xfId="0" applyFont="1" applyFill="1" applyAlignment="1">
      <alignment vertical="top" wrapText="1"/>
    </xf>
    <xf numFmtId="0" fontId="5" fillId="0" borderId="0" xfId="0" applyFont="1" applyFill="1" applyBorder="1" applyAlignment="1">
      <alignment wrapText="1"/>
    </xf>
    <xf numFmtId="0" fontId="5" fillId="0" borderId="0" xfId="0" applyFont="1" applyFill="1" applyBorder="1" applyAlignment="1">
      <alignment vertical="center" wrapText="1"/>
    </xf>
    <xf numFmtId="0" fontId="21" fillId="0" borderId="0" xfId="0" applyFont="1" applyFill="1" applyAlignment="1">
      <alignment horizontal="right" vertical="center" wrapText="1"/>
    </xf>
    <xf numFmtId="0" fontId="12" fillId="0" borderId="7" xfId="0" applyFont="1" applyFill="1" applyBorder="1" applyAlignment="1">
      <alignment horizontal="center" wrapText="1"/>
    </xf>
    <xf numFmtId="0" fontId="5" fillId="0" borderId="7" xfId="0" applyFont="1" applyFill="1" applyBorder="1" applyAlignment="1">
      <alignment horizontal="center" vertical="center"/>
    </xf>
    <xf numFmtId="0" fontId="5" fillId="0" borderId="0" xfId="0" applyFont="1" applyFill="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textRotation="90" wrapText="1"/>
    </xf>
    <xf numFmtId="0" fontId="5" fillId="0" borderId="0" xfId="0" applyFont="1" applyFill="1" applyAlignment="1">
      <alignment horizontal="left" vertical="top"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Fill="1" applyBorder="1" applyAlignment="1">
      <alignment horizontal="center" vertical="center" wrapText="1"/>
    </xf>
    <xf numFmtId="0" fontId="11" fillId="2" borderId="1"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5" fillId="0" borderId="7" xfId="0" applyFont="1" applyFill="1" applyBorder="1" applyAlignment="1">
      <alignment horizontal="center" wrapText="1"/>
    </xf>
    <xf numFmtId="0" fontId="5" fillId="0" borderId="7" xfId="0" applyFont="1" applyFill="1" applyBorder="1" applyAlignment="1">
      <alignment horizontal="center"/>
    </xf>
    <xf numFmtId="0" fontId="5" fillId="0" borderId="0" xfId="0" applyFont="1" applyFill="1" applyBorder="1" applyAlignment="1">
      <alignment horizontal="center" vertical="top" wrapText="1"/>
    </xf>
    <xf numFmtId="0" fontId="5" fillId="0" borderId="0" xfId="0" applyFont="1" applyFill="1" applyAlignment="1">
      <alignment horizontal="center" vertical="center"/>
    </xf>
    <xf numFmtId="0" fontId="3" fillId="0" borderId="0" xfId="0" applyFont="1" applyBorder="1" applyAlignment="1">
      <alignment horizontal="center" vertical="center"/>
    </xf>
    <xf numFmtId="0" fontId="13" fillId="0" borderId="0" xfId="0" applyFont="1" applyFill="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5" fillId="0" borderId="0" xfId="0" applyFont="1" applyBorder="1" applyAlignment="1">
      <alignment horizontal="center"/>
    </xf>
    <xf numFmtId="0" fontId="14" fillId="0" borderId="0" xfId="0" applyFont="1" applyBorder="1" applyAlignment="1">
      <alignment horizontal="center" vertical="center"/>
    </xf>
    <xf numFmtId="0" fontId="4" fillId="0" borderId="0" xfId="0" applyFont="1" applyBorder="1" applyAlignment="1">
      <alignment horizontal="left" vertical="center"/>
    </xf>
  </cellXfs>
  <cellStyles count="2">
    <cellStyle name="Normal" xfId="0" builtinId="0"/>
    <cellStyle name="Normal 2 2" xfId="1"/>
  </cellStyles>
  <dxfs count="0"/>
  <tableStyles count="0" defaultTableStyle="TableStyleMedium9" defaultPivotStyle="PivotStyleLight16"/>
  <colors>
    <mruColors>
      <color rgb="FF251EAE"/>
      <color rgb="FF230E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BB87"/>
  <sheetViews>
    <sheetView tabSelected="1" view="pageBreakPreview" zoomScale="80" zoomScaleNormal="80" zoomScaleSheetLayoutView="80" workbookViewId="0">
      <selection activeCell="AA10" sqref="AA10"/>
    </sheetView>
  </sheetViews>
  <sheetFormatPr defaultRowHeight="15" x14ac:dyDescent="0.25"/>
  <cols>
    <col min="1" max="1" width="33.5703125" customWidth="1"/>
    <col min="2" max="2" width="5.7109375" customWidth="1"/>
    <col min="3" max="3" width="6.140625" customWidth="1"/>
    <col min="4" max="4" width="9.85546875" customWidth="1"/>
    <col min="5" max="5" width="12.85546875" customWidth="1"/>
    <col min="6" max="6" width="5.28515625" customWidth="1"/>
    <col min="7" max="7" width="10.28515625" customWidth="1"/>
    <col min="8" max="8" width="6.42578125" customWidth="1"/>
    <col min="9" max="9" width="10.42578125" customWidth="1"/>
    <col min="10" max="10" width="12.140625" customWidth="1"/>
    <col min="11" max="11" width="10.28515625" customWidth="1"/>
    <col min="12" max="12" width="7.140625" customWidth="1"/>
    <col min="13" max="13" width="7.42578125" customWidth="1"/>
    <col min="14" max="14" width="10.85546875" customWidth="1"/>
    <col min="15" max="15" width="11.28515625" customWidth="1"/>
    <col min="16" max="16" width="6.28515625" customWidth="1"/>
    <col min="17" max="17" width="8.42578125" customWidth="1"/>
    <col min="18" max="18" width="9.28515625" customWidth="1"/>
    <col min="19" max="19" width="6.5703125" customWidth="1"/>
    <col min="20" max="20" width="8.28515625" customWidth="1"/>
    <col min="21" max="21" width="7.42578125" style="74" customWidth="1"/>
    <col min="22" max="22" width="9.85546875" style="74" customWidth="1"/>
    <col min="23" max="23" width="13.5703125" customWidth="1"/>
    <col min="24" max="24" width="12.28515625" customWidth="1"/>
    <col min="25" max="25" width="8.85546875" customWidth="1"/>
    <col min="26" max="26" width="11" customWidth="1"/>
    <col min="27" max="28" width="10.28515625" customWidth="1"/>
    <col min="29" max="29" width="11.42578125" customWidth="1"/>
    <col min="30" max="30" width="12.85546875" customWidth="1"/>
    <col min="31" max="31" width="11.28515625" customWidth="1"/>
    <col min="32" max="32" width="12.42578125" customWidth="1"/>
    <col min="33" max="33" width="35" customWidth="1"/>
  </cols>
  <sheetData>
    <row r="1" spans="1:37" s="1" customFormat="1" ht="21" x14ac:dyDescent="0.35">
      <c r="B1" s="99" t="s">
        <v>67</v>
      </c>
      <c r="C1" s="99"/>
      <c r="D1" s="99"/>
      <c r="E1" s="99"/>
      <c r="F1" s="99"/>
      <c r="G1" s="99"/>
      <c r="H1" s="99"/>
      <c r="I1" s="99"/>
      <c r="J1" s="99"/>
      <c r="K1" s="99"/>
      <c r="L1" s="99"/>
      <c r="M1" s="99"/>
      <c r="N1" s="99"/>
      <c r="O1" s="99"/>
      <c r="P1" s="99"/>
      <c r="Q1" s="99"/>
      <c r="R1" s="99"/>
      <c r="S1" s="99"/>
      <c r="T1" s="99"/>
      <c r="U1" s="99"/>
      <c r="V1" s="99"/>
      <c r="W1" s="99"/>
      <c r="X1" s="99"/>
      <c r="Y1" s="59"/>
      <c r="Z1" s="59"/>
      <c r="AA1" s="59"/>
      <c r="AB1" s="59"/>
      <c r="AC1" s="59"/>
      <c r="AD1" s="59"/>
      <c r="AE1" s="59"/>
      <c r="AF1" s="59"/>
      <c r="AG1" s="59"/>
      <c r="AH1" s="5"/>
      <c r="AI1" s="5"/>
      <c r="AJ1" s="5"/>
      <c r="AK1" s="5"/>
    </row>
    <row r="2" spans="1:37" ht="30.75" customHeight="1" x14ac:dyDescent="0.25">
      <c r="B2" s="100" t="s">
        <v>12</v>
      </c>
      <c r="C2" s="100"/>
      <c r="D2" s="100"/>
      <c r="E2" s="100"/>
      <c r="F2" s="100"/>
      <c r="G2" s="100"/>
      <c r="H2" s="100"/>
      <c r="I2" s="100"/>
      <c r="J2" s="100"/>
      <c r="K2" s="100"/>
      <c r="L2" s="100"/>
      <c r="M2" s="100"/>
      <c r="N2" s="100"/>
      <c r="O2" s="100"/>
      <c r="P2" s="100"/>
      <c r="Q2" s="100"/>
      <c r="R2" s="100"/>
      <c r="S2" s="100"/>
      <c r="T2" s="100"/>
      <c r="U2" s="100"/>
      <c r="V2" s="100"/>
      <c r="W2" s="100"/>
      <c r="X2" s="100"/>
      <c r="Y2" s="58"/>
      <c r="Z2" s="58"/>
      <c r="AA2" s="58"/>
      <c r="AB2" s="58"/>
      <c r="AC2" s="58"/>
      <c r="AD2" s="58"/>
      <c r="AE2" s="58"/>
      <c r="AF2" s="58"/>
      <c r="AG2" s="58"/>
    </row>
    <row r="3" spans="1:37" s="21" customFormat="1" x14ac:dyDescent="0.25">
      <c r="A3" s="40"/>
      <c r="B3" s="12"/>
      <c r="C3" s="12"/>
      <c r="D3" s="12"/>
      <c r="E3" s="12"/>
      <c r="F3" s="12"/>
      <c r="G3" s="12"/>
      <c r="H3" s="12"/>
      <c r="I3" s="12"/>
      <c r="J3" s="12"/>
      <c r="K3" s="12"/>
      <c r="L3" s="12"/>
      <c r="M3" s="12"/>
      <c r="N3" s="12"/>
      <c r="O3" s="12"/>
      <c r="P3" s="12"/>
      <c r="Q3" s="12"/>
      <c r="R3" s="12"/>
      <c r="S3" s="12"/>
      <c r="T3" s="12"/>
      <c r="U3" s="64"/>
      <c r="V3" s="64"/>
      <c r="W3" s="12"/>
      <c r="X3" s="12"/>
      <c r="Y3" s="12"/>
      <c r="Z3" s="12"/>
      <c r="AA3" s="12"/>
      <c r="AB3" s="22"/>
      <c r="AE3" s="22"/>
      <c r="AF3" s="22"/>
      <c r="AG3" s="16"/>
      <c r="AH3" s="41"/>
      <c r="AI3" s="41"/>
      <c r="AJ3" s="41"/>
      <c r="AK3" s="41"/>
    </row>
    <row r="4" spans="1:37" s="21" customFormat="1" x14ac:dyDescent="0.25">
      <c r="B4" s="105" t="s">
        <v>11</v>
      </c>
      <c r="C4" s="105"/>
      <c r="D4" s="105"/>
      <c r="E4" s="105"/>
      <c r="F4" s="103" t="s">
        <v>60</v>
      </c>
      <c r="G4" s="103"/>
      <c r="H4" s="103"/>
      <c r="I4" s="103"/>
      <c r="J4" s="16"/>
      <c r="K4" s="18" t="s">
        <v>4</v>
      </c>
      <c r="L4" s="18" t="s">
        <v>35</v>
      </c>
      <c r="M4" s="18" t="s">
        <v>36</v>
      </c>
      <c r="N4" s="18" t="s">
        <v>37</v>
      </c>
      <c r="O4" s="18" t="s">
        <v>38</v>
      </c>
      <c r="P4" s="18" t="s">
        <v>39</v>
      </c>
      <c r="R4" s="12"/>
      <c r="S4" s="12"/>
      <c r="T4" s="12"/>
      <c r="U4" s="64"/>
      <c r="V4" s="64"/>
      <c r="W4" s="12"/>
      <c r="X4" s="12"/>
      <c r="Y4" s="12"/>
      <c r="Z4" s="12"/>
      <c r="AA4" s="12"/>
      <c r="AB4" s="22"/>
      <c r="AE4" s="22"/>
      <c r="AF4" s="22"/>
      <c r="AG4" s="16"/>
      <c r="AH4" s="41"/>
      <c r="AI4" s="41"/>
      <c r="AJ4" s="41"/>
      <c r="AK4" s="41"/>
    </row>
    <row r="5" spans="1:37" s="21" customFormat="1" ht="18" x14ac:dyDescent="0.25">
      <c r="B5" s="39"/>
      <c r="D5" s="57"/>
      <c r="E5" s="57"/>
      <c r="F5" s="104" t="s">
        <v>40</v>
      </c>
      <c r="G5" s="104"/>
      <c r="H5" s="104"/>
      <c r="I5" s="104"/>
      <c r="J5" s="16"/>
      <c r="K5" s="18"/>
      <c r="L5" s="2"/>
      <c r="M5" s="53"/>
      <c r="N5" s="53"/>
      <c r="O5" s="53"/>
      <c r="P5" s="53"/>
      <c r="R5" s="12"/>
      <c r="S5" s="12"/>
      <c r="T5" s="12"/>
      <c r="U5" s="64"/>
      <c r="V5" s="64"/>
      <c r="W5" s="12"/>
      <c r="X5" s="12"/>
      <c r="Y5" s="12"/>
      <c r="Z5" s="12"/>
      <c r="AA5" s="12"/>
      <c r="AB5" s="22"/>
      <c r="AE5" s="22"/>
      <c r="AF5" s="22"/>
      <c r="AG5" s="15"/>
      <c r="AH5" s="41"/>
      <c r="AI5" s="41"/>
      <c r="AJ5" s="41"/>
      <c r="AK5" s="41"/>
    </row>
    <row r="6" spans="1:37" ht="23.25" customHeight="1" x14ac:dyDescent="0.25">
      <c r="A6" s="17"/>
      <c r="B6" s="3"/>
      <c r="C6" s="3"/>
      <c r="D6" s="3"/>
      <c r="E6" s="3"/>
      <c r="F6" s="3"/>
      <c r="G6" s="3"/>
      <c r="H6" s="3"/>
      <c r="I6" s="3"/>
      <c r="J6" s="3"/>
      <c r="K6" s="3"/>
      <c r="L6" s="3"/>
      <c r="M6" s="3"/>
      <c r="N6" s="3"/>
      <c r="O6" s="3"/>
      <c r="P6" s="3"/>
      <c r="Q6" s="3"/>
      <c r="R6" s="3"/>
      <c r="S6" s="3"/>
      <c r="T6" s="3"/>
      <c r="U6" s="65"/>
      <c r="V6" s="65"/>
      <c r="W6" s="3"/>
      <c r="X6" s="3"/>
      <c r="Y6" s="3"/>
      <c r="Z6" s="3"/>
      <c r="AA6" s="3"/>
      <c r="AB6" s="3"/>
      <c r="AC6" s="3"/>
      <c r="AD6" s="3"/>
      <c r="AE6" s="3"/>
      <c r="AF6" s="3"/>
      <c r="AG6" s="3"/>
      <c r="AH6" s="6"/>
      <c r="AI6" s="6"/>
      <c r="AJ6" s="6"/>
      <c r="AK6" s="6"/>
    </row>
    <row r="7" spans="1:37" s="23" customFormat="1" ht="66" customHeight="1" x14ac:dyDescent="0.25">
      <c r="A7" s="85" t="s">
        <v>3</v>
      </c>
      <c r="B7" s="86" t="s">
        <v>0</v>
      </c>
      <c r="C7" s="86" t="s">
        <v>2</v>
      </c>
      <c r="D7" s="88" t="s">
        <v>64</v>
      </c>
      <c r="E7" s="89"/>
      <c r="F7" s="85" t="s">
        <v>19</v>
      </c>
      <c r="G7" s="85"/>
      <c r="H7" s="85" t="s">
        <v>21</v>
      </c>
      <c r="I7" s="85"/>
      <c r="J7" s="85" t="s">
        <v>24</v>
      </c>
      <c r="K7" s="85" t="s">
        <v>25</v>
      </c>
      <c r="L7" s="85" t="s">
        <v>26</v>
      </c>
      <c r="M7" s="85"/>
      <c r="N7" s="85" t="s">
        <v>28</v>
      </c>
      <c r="O7" s="85" t="s">
        <v>29</v>
      </c>
      <c r="P7" s="85" t="s">
        <v>27</v>
      </c>
      <c r="Q7" s="85"/>
      <c r="R7" s="85" t="s">
        <v>65</v>
      </c>
      <c r="S7" s="85" t="s">
        <v>42</v>
      </c>
      <c r="T7" s="85"/>
      <c r="U7" s="101" t="s">
        <v>68</v>
      </c>
      <c r="V7" s="101"/>
      <c r="W7" s="85" t="s">
        <v>43</v>
      </c>
      <c r="X7" s="102" t="s">
        <v>44</v>
      </c>
      <c r="Y7" s="85" t="s">
        <v>46</v>
      </c>
      <c r="Z7" s="85"/>
      <c r="AA7" s="85" t="s">
        <v>49</v>
      </c>
      <c r="AB7" s="85" t="s">
        <v>10</v>
      </c>
      <c r="AC7" s="94" t="s">
        <v>52</v>
      </c>
      <c r="AD7" s="93" t="s">
        <v>54</v>
      </c>
      <c r="AE7" s="93" t="s">
        <v>56</v>
      </c>
      <c r="AF7" s="85" t="s">
        <v>57</v>
      </c>
      <c r="AG7" s="92" t="s">
        <v>59</v>
      </c>
    </row>
    <row r="8" spans="1:37" s="23" customFormat="1" ht="75.75" customHeight="1" x14ac:dyDescent="0.25">
      <c r="A8" s="85"/>
      <c r="B8" s="86"/>
      <c r="C8" s="86"/>
      <c r="D8" s="90"/>
      <c r="E8" s="91"/>
      <c r="F8" s="85"/>
      <c r="G8" s="85"/>
      <c r="H8" s="85"/>
      <c r="I8" s="85"/>
      <c r="J8" s="85"/>
      <c r="K8" s="85"/>
      <c r="L8" s="85"/>
      <c r="M8" s="85"/>
      <c r="N8" s="85"/>
      <c r="O8" s="85"/>
      <c r="P8" s="85"/>
      <c r="Q8" s="85"/>
      <c r="R8" s="85"/>
      <c r="S8" s="85"/>
      <c r="T8" s="85"/>
      <c r="U8" s="101"/>
      <c r="V8" s="101"/>
      <c r="W8" s="85"/>
      <c r="X8" s="102"/>
      <c r="Y8" s="85" t="s">
        <v>9</v>
      </c>
      <c r="Z8" s="85" t="s">
        <v>47</v>
      </c>
      <c r="AA8" s="85"/>
      <c r="AB8" s="85"/>
      <c r="AC8" s="94"/>
      <c r="AD8" s="93"/>
      <c r="AE8" s="93"/>
      <c r="AF8" s="85"/>
      <c r="AG8" s="92"/>
    </row>
    <row r="9" spans="1:37" s="24" customFormat="1" ht="27.75" customHeight="1" x14ac:dyDescent="0.2">
      <c r="A9" s="85"/>
      <c r="B9" s="86"/>
      <c r="C9" s="86"/>
      <c r="D9" s="37" t="s">
        <v>13</v>
      </c>
      <c r="E9" s="38" t="s">
        <v>14</v>
      </c>
      <c r="F9" s="18" t="s">
        <v>1</v>
      </c>
      <c r="G9" s="51" t="s">
        <v>20</v>
      </c>
      <c r="H9" s="18" t="s">
        <v>1</v>
      </c>
      <c r="I9" s="51" t="s">
        <v>20</v>
      </c>
      <c r="J9" s="85"/>
      <c r="K9" s="85"/>
      <c r="L9" s="18" t="s">
        <v>1</v>
      </c>
      <c r="M9" s="51" t="s">
        <v>20</v>
      </c>
      <c r="N9" s="85"/>
      <c r="O9" s="85"/>
      <c r="P9" s="18" t="s">
        <v>1</v>
      </c>
      <c r="Q9" s="51" t="s">
        <v>20</v>
      </c>
      <c r="R9" s="85"/>
      <c r="S9" s="18" t="s">
        <v>1</v>
      </c>
      <c r="T9" s="51" t="s">
        <v>20</v>
      </c>
      <c r="U9" s="66" t="s">
        <v>1</v>
      </c>
      <c r="V9" s="66" t="s">
        <v>20</v>
      </c>
      <c r="W9" s="85"/>
      <c r="X9" s="102"/>
      <c r="Y9" s="85"/>
      <c r="Z9" s="85"/>
      <c r="AA9" s="85"/>
      <c r="AB9" s="85"/>
      <c r="AC9" s="94"/>
      <c r="AD9" s="93"/>
      <c r="AE9" s="93"/>
      <c r="AF9" s="85"/>
      <c r="AG9" s="92"/>
    </row>
    <row r="10" spans="1:37" s="14" customFormat="1" ht="48.75" customHeight="1" x14ac:dyDescent="0.25">
      <c r="A10" s="11">
        <v>1</v>
      </c>
      <c r="B10" s="11">
        <v>2</v>
      </c>
      <c r="C10" s="11">
        <v>3</v>
      </c>
      <c r="D10" s="11">
        <v>4</v>
      </c>
      <c r="E10" s="13" t="s">
        <v>15</v>
      </c>
      <c r="F10" s="11">
        <v>6</v>
      </c>
      <c r="G10" s="9" t="s">
        <v>18</v>
      </c>
      <c r="H10" s="9">
        <v>8</v>
      </c>
      <c r="I10" s="11" t="s">
        <v>30</v>
      </c>
      <c r="J10" s="11" t="s">
        <v>31</v>
      </c>
      <c r="K10" s="11" t="s">
        <v>32</v>
      </c>
      <c r="L10" s="11">
        <v>12</v>
      </c>
      <c r="M10" s="11" t="s">
        <v>33</v>
      </c>
      <c r="N10" s="11">
        <v>14</v>
      </c>
      <c r="O10" s="11">
        <v>15</v>
      </c>
      <c r="P10" s="11">
        <v>16</v>
      </c>
      <c r="Q10" s="11" t="s">
        <v>34</v>
      </c>
      <c r="R10" s="11" t="s">
        <v>41</v>
      </c>
      <c r="S10" s="11">
        <v>19</v>
      </c>
      <c r="T10" s="9">
        <v>20</v>
      </c>
      <c r="U10" s="67">
        <v>21</v>
      </c>
      <c r="V10" s="68" t="s">
        <v>45</v>
      </c>
      <c r="W10" s="11">
        <v>23</v>
      </c>
      <c r="X10" s="9" t="s">
        <v>73</v>
      </c>
      <c r="Y10" s="9" t="s">
        <v>48</v>
      </c>
      <c r="Z10" s="9">
        <v>26</v>
      </c>
      <c r="AA10" s="9" t="s">
        <v>50</v>
      </c>
      <c r="AB10" s="9" t="s">
        <v>51</v>
      </c>
      <c r="AC10" s="9" t="s">
        <v>53</v>
      </c>
      <c r="AD10" s="9" t="s">
        <v>55</v>
      </c>
      <c r="AE10" s="9" t="s">
        <v>66</v>
      </c>
      <c r="AF10" s="9" t="s">
        <v>58</v>
      </c>
      <c r="AG10" s="13">
        <v>33</v>
      </c>
    </row>
    <row r="11" spans="1:37" s="49" customFormat="1" ht="12.75" x14ac:dyDescent="0.2">
      <c r="A11" s="46" t="s">
        <v>22</v>
      </c>
      <c r="B11" s="47">
        <f>SUM(B12:B16)</f>
        <v>0</v>
      </c>
      <c r="C11" s="47"/>
      <c r="D11" s="47">
        <f>SUM(D12:D16)</f>
        <v>0</v>
      </c>
      <c r="E11" s="47">
        <f>SUM(E12:E16)</f>
        <v>0</v>
      </c>
      <c r="F11" s="47"/>
      <c r="G11" s="47">
        <f>SUM(G12:G16)</f>
        <v>0</v>
      </c>
      <c r="H11" s="47"/>
      <c r="I11" s="47">
        <f>SUM(I12:I16)</f>
        <v>0</v>
      </c>
      <c r="J11" s="47">
        <f>SUM(J12:J16)</f>
        <v>0</v>
      </c>
      <c r="K11" s="47"/>
      <c r="L11" s="47"/>
      <c r="M11" s="47">
        <f>SUM(M12:M16)</f>
        <v>0</v>
      </c>
      <c r="N11" s="47">
        <f>SUM(N12:N16)</f>
        <v>0</v>
      </c>
      <c r="O11" s="47">
        <f t="shared" ref="O11:R11" si="0">SUM(O12:O16)</f>
        <v>0</v>
      </c>
      <c r="P11" s="47"/>
      <c r="Q11" s="47">
        <f t="shared" si="0"/>
        <v>0</v>
      </c>
      <c r="R11" s="47">
        <f t="shared" si="0"/>
        <v>0</v>
      </c>
      <c r="S11" s="47"/>
      <c r="T11" s="47">
        <f>SUM(T12:T16)</f>
        <v>0</v>
      </c>
      <c r="U11" s="69"/>
      <c r="V11" s="47">
        <f>SUM(V12:V16)</f>
        <v>0</v>
      </c>
      <c r="W11" s="47">
        <f>SUM(W12:W16)</f>
        <v>0</v>
      </c>
      <c r="X11" s="47">
        <f>SUM(X12:X16)</f>
        <v>0</v>
      </c>
      <c r="Y11" s="47">
        <f>SUM(Y12:Y16)</f>
        <v>0</v>
      </c>
      <c r="Z11" s="47">
        <f t="shared" ref="Z11:AC11" si="1">SUM(Z12:Z16)</f>
        <v>0</v>
      </c>
      <c r="AA11" s="47">
        <f t="shared" si="1"/>
        <v>0</v>
      </c>
      <c r="AB11" s="47">
        <f t="shared" si="1"/>
        <v>0</v>
      </c>
      <c r="AC11" s="48">
        <f t="shared" si="1"/>
        <v>0</v>
      </c>
      <c r="AD11" s="48">
        <f t="shared" ref="AD11" si="2">SUM(AD12:AD16)</f>
        <v>0</v>
      </c>
      <c r="AE11" s="48">
        <f>SUM(AE12:AE16)</f>
        <v>0</v>
      </c>
      <c r="AF11" s="48">
        <f>SUM(AF12:AF16)</f>
        <v>0</v>
      </c>
      <c r="AG11" s="47"/>
    </row>
    <row r="12" spans="1:37" s="4" customFormat="1" ht="12.75" customHeight="1" x14ac:dyDescent="0.2">
      <c r="A12" s="50" t="s">
        <v>16</v>
      </c>
      <c r="B12" s="2"/>
      <c r="C12" s="52" t="s">
        <v>23</v>
      </c>
      <c r="D12" s="10"/>
      <c r="E12" s="10">
        <f>D12*B12</f>
        <v>0</v>
      </c>
      <c r="F12" s="34"/>
      <c r="G12" s="10">
        <f>E12*F12</f>
        <v>0</v>
      </c>
      <c r="H12" s="34"/>
      <c r="I12" s="10">
        <f>E12*H12</f>
        <v>0</v>
      </c>
      <c r="J12" s="10">
        <f>E12*25%</f>
        <v>0</v>
      </c>
      <c r="K12" s="62" t="s">
        <v>23</v>
      </c>
      <c r="L12" s="34"/>
      <c r="M12" s="10"/>
      <c r="N12" s="10"/>
      <c r="O12" s="10"/>
      <c r="P12" s="10"/>
      <c r="Q12" s="10"/>
      <c r="R12" s="10"/>
      <c r="S12" s="25"/>
      <c r="T12" s="10"/>
      <c r="U12" s="70"/>
      <c r="V12" s="71">
        <f>(E12+G12+I12+J12+M12+N12+O12+Q12+R12+T12)*U12</f>
        <v>0</v>
      </c>
      <c r="W12" s="10"/>
      <c r="X12" s="10">
        <f>E12+G12+I12+J12+M12+N12+O12+Q12+R12+T12+V12+W12</f>
        <v>0</v>
      </c>
      <c r="Y12" s="10">
        <f>X12-W12-V12</f>
        <v>0</v>
      </c>
      <c r="Z12" s="10">
        <f>IF(Y12&gt;6650*B12,6650*B12,Y12)</f>
        <v>0</v>
      </c>
      <c r="AA12" s="10">
        <f>E12</f>
        <v>0</v>
      </c>
      <c r="AB12" s="10">
        <f>AA12/12</f>
        <v>0</v>
      </c>
      <c r="AC12" s="35">
        <f>(X12*12+Y12+AA12+AB12)/1000</f>
        <v>0</v>
      </c>
      <c r="AD12" s="35">
        <f>(AC12-Z12/1000)*23%</f>
        <v>0</v>
      </c>
      <c r="AE12" s="35">
        <f>AC12*4.5%</f>
        <v>0</v>
      </c>
      <c r="AF12" s="35">
        <f>(AC12+AD12+AE12)</f>
        <v>0</v>
      </c>
      <c r="AG12" s="26"/>
    </row>
    <row r="13" spans="1:37" s="4" customFormat="1" ht="12.75" customHeight="1" x14ac:dyDescent="0.2">
      <c r="A13" s="50" t="s">
        <v>17</v>
      </c>
      <c r="B13" s="2"/>
      <c r="C13" s="52" t="s">
        <v>23</v>
      </c>
      <c r="D13" s="10"/>
      <c r="E13" s="10">
        <f t="shared" ref="E13:E16" si="3">D13*B13</f>
        <v>0</v>
      </c>
      <c r="F13" s="34"/>
      <c r="G13" s="10">
        <f t="shared" ref="G13:G31" si="4">E13*F13</f>
        <v>0</v>
      </c>
      <c r="H13" s="34"/>
      <c r="I13" s="10">
        <f t="shared" ref="I13:I16" si="5">E13*H13</f>
        <v>0</v>
      </c>
      <c r="J13" s="10">
        <f t="shared" ref="J13:J16" si="6">E13*25%</f>
        <v>0</v>
      </c>
      <c r="K13" s="62" t="s">
        <v>23</v>
      </c>
      <c r="L13" s="34"/>
      <c r="M13" s="10"/>
      <c r="N13" s="10"/>
      <c r="O13" s="10"/>
      <c r="P13" s="10"/>
      <c r="Q13" s="10"/>
      <c r="R13" s="10"/>
      <c r="S13" s="25"/>
      <c r="T13" s="10"/>
      <c r="U13" s="70"/>
      <c r="V13" s="71">
        <f>(E13+G13+I13+J13+M13+N13+O13+Q13+R13+T13)*U13</f>
        <v>0</v>
      </c>
      <c r="W13" s="10"/>
      <c r="X13" s="10">
        <f>E13+G13+I13+J13+M13+N13+O13+Q13+R13+T13+V13+W13</f>
        <v>0</v>
      </c>
      <c r="Y13" s="10">
        <f t="shared" ref="Y13:Y16" si="7">X13-W13-V13</f>
        <v>0</v>
      </c>
      <c r="Z13" s="10">
        <f>IF(Y13&gt;6650*B13,6650*B13,Y13)</f>
        <v>0</v>
      </c>
      <c r="AA13" s="10">
        <f>E13</f>
        <v>0</v>
      </c>
      <c r="AB13" s="10">
        <f t="shared" ref="AB13:AB16" si="8">AA13/12</f>
        <v>0</v>
      </c>
      <c r="AC13" s="35">
        <f t="shared" ref="AC13:AC16" si="9">(X13*12+Y13+AA13+AB13)/1000</f>
        <v>0</v>
      </c>
      <c r="AD13" s="35">
        <f t="shared" ref="AD13:AD16" si="10">(AC13-Z13/1000)*23%</f>
        <v>0</v>
      </c>
      <c r="AE13" s="35">
        <f t="shared" ref="AE13:AE16" si="11">AC13*4.5%</f>
        <v>0</v>
      </c>
      <c r="AF13" s="35">
        <f t="shared" ref="AF13:AF16" si="12">(AC13+AD13+AE13)</f>
        <v>0</v>
      </c>
      <c r="AG13" s="26"/>
    </row>
    <row r="14" spans="1:37" s="4" customFormat="1" ht="12.75" customHeight="1" x14ac:dyDescent="0.2">
      <c r="A14" s="50" t="s">
        <v>17</v>
      </c>
      <c r="B14" s="2"/>
      <c r="C14" s="52" t="s">
        <v>23</v>
      </c>
      <c r="D14" s="10"/>
      <c r="E14" s="10">
        <f t="shared" si="3"/>
        <v>0</v>
      </c>
      <c r="F14" s="34"/>
      <c r="G14" s="10">
        <f t="shared" si="4"/>
        <v>0</v>
      </c>
      <c r="H14" s="34"/>
      <c r="I14" s="10">
        <f t="shared" si="5"/>
        <v>0</v>
      </c>
      <c r="J14" s="10">
        <f t="shared" si="6"/>
        <v>0</v>
      </c>
      <c r="K14" s="62" t="s">
        <v>23</v>
      </c>
      <c r="L14" s="34"/>
      <c r="M14" s="10"/>
      <c r="N14" s="10"/>
      <c r="O14" s="10"/>
      <c r="P14" s="10"/>
      <c r="Q14" s="10"/>
      <c r="R14" s="10"/>
      <c r="S14" s="25"/>
      <c r="T14" s="10"/>
      <c r="U14" s="70"/>
      <c r="V14" s="71">
        <f>(E14+G14+I14+J14+M14+N14+O14+Q14+R14+T14)*U14</f>
        <v>0</v>
      </c>
      <c r="W14" s="10"/>
      <c r="X14" s="10">
        <f>E14+G14+I14+J14+M14+N14+O14+Q14+R14+T14+V14+W14</f>
        <v>0</v>
      </c>
      <c r="Y14" s="10">
        <f t="shared" si="7"/>
        <v>0</v>
      </c>
      <c r="Z14" s="10">
        <f>IF(Y14&gt;6650*B14,6650*B14,Y14)</f>
        <v>0</v>
      </c>
      <c r="AA14" s="10">
        <f>E14</f>
        <v>0</v>
      </c>
      <c r="AB14" s="10">
        <f t="shared" si="8"/>
        <v>0</v>
      </c>
      <c r="AC14" s="35">
        <f t="shared" si="9"/>
        <v>0</v>
      </c>
      <c r="AD14" s="35">
        <f t="shared" si="10"/>
        <v>0</v>
      </c>
      <c r="AE14" s="35">
        <f t="shared" si="11"/>
        <v>0</v>
      </c>
      <c r="AF14" s="35">
        <f t="shared" si="12"/>
        <v>0</v>
      </c>
      <c r="AG14" s="26"/>
    </row>
    <row r="15" spans="1:37" s="4" customFormat="1" ht="12.75" customHeight="1" x14ac:dyDescent="0.2">
      <c r="A15" s="50" t="s">
        <v>17</v>
      </c>
      <c r="B15" s="2"/>
      <c r="C15" s="52" t="s">
        <v>23</v>
      </c>
      <c r="D15" s="10"/>
      <c r="E15" s="10">
        <f t="shared" si="3"/>
        <v>0</v>
      </c>
      <c r="F15" s="34"/>
      <c r="G15" s="10">
        <f t="shared" si="4"/>
        <v>0</v>
      </c>
      <c r="H15" s="34"/>
      <c r="I15" s="10">
        <f t="shared" si="5"/>
        <v>0</v>
      </c>
      <c r="J15" s="10">
        <f t="shared" si="6"/>
        <v>0</v>
      </c>
      <c r="K15" s="62" t="s">
        <v>23</v>
      </c>
      <c r="L15" s="34"/>
      <c r="M15" s="10"/>
      <c r="N15" s="10"/>
      <c r="O15" s="10"/>
      <c r="P15" s="10"/>
      <c r="Q15" s="10"/>
      <c r="R15" s="10"/>
      <c r="S15" s="25"/>
      <c r="T15" s="10"/>
      <c r="U15" s="70"/>
      <c r="V15" s="71">
        <f>(E15+G15+I15+J15+M15+N15+O15+Q15+R15+T15)*U15</f>
        <v>0</v>
      </c>
      <c r="W15" s="10"/>
      <c r="X15" s="10">
        <f>E15+G15+I15+J15+M15+N15+O15+Q15+R15+T15+V15+W15</f>
        <v>0</v>
      </c>
      <c r="Y15" s="10">
        <f t="shared" si="7"/>
        <v>0</v>
      </c>
      <c r="Z15" s="10">
        <f>IF(Y15&gt;6650*B15,6650*B15,Y15)</f>
        <v>0</v>
      </c>
      <c r="AA15" s="10">
        <f>E15</f>
        <v>0</v>
      </c>
      <c r="AB15" s="10">
        <f t="shared" si="8"/>
        <v>0</v>
      </c>
      <c r="AC15" s="35">
        <f t="shared" si="9"/>
        <v>0</v>
      </c>
      <c r="AD15" s="35">
        <f t="shared" si="10"/>
        <v>0</v>
      </c>
      <c r="AE15" s="35">
        <f t="shared" si="11"/>
        <v>0</v>
      </c>
      <c r="AF15" s="35">
        <f t="shared" si="12"/>
        <v>0</v>
      </c>
      <c r="AG15" s="26"/>
    </row>
    <row r="16" spans="1:37" s="4" customFormat="1" ht="12.75" customHeight="1" x14ac:dyDescent="0.2">
      <c r="A16" s="50" t="s">
        <v>17</v>
      </c>
      <c r="B16" s="2"/>
      <c r="C16" s="52" t="s">
        <v>23</v>
      </c>
      <c r="D16" s="10"/>
      <c r="E16" s="10">
        <f t="shared" si="3"/>
        <v>0</v>
      </c>
      <c r="F16" s="34"/>
      <c r="G16" s="10">
        <f t="shared" si="4"/>
        <v>0</v>
      </c>
      <c r="H16" s="34"/>
      <c r="I16" s="10">
        <f t="shared" si="5"/>
        <v>0</v>
      </c>
      <c r="J16" s="10">
        <f t="shared" si="6"/>
        <v>0</v>
      </c>
      <c r="K16" s="62" t="s">
        <v>23</v>
      </c>
      <c r="L16" s="34"/>
      <c r="M16" s="10"/>
      <c r="N16" s="10"/>
      <c r="O16" s="10"/>
      <c r="P16" s="10"/>
      <c r="Q16" s="10"/>
      <c r="R16" s="10"/>
      <c r="S16" s="25"/>
      <c r="T16" s="10"/>
      <c r="U16" s="70"/>
      <c r="V16" s="71">
        <f>(E16+G16+I16+J16+M16+N16+O16+Q16+R16+T16)*U16</f>
        <v>0</v>
      </c>
      <c r="W16" s="10"/>
      <c r="X16" s="10">
        <f>E16+G16+I16+J16+M16+N16+O16+Q16+R16+T16+V16+W16</f>
        <v>0</v>
      </c>
      <c r="Y16" s="10">
        <f t="shared" si="7"/>
        <v>0</v>
      </c>
      <c r="Z16" s="10">
        <f>IF(Y16&gt;6650*B16,6650*B16,Y16)</f>
        <v>0</v>
      </c>
      <c r="AA16" s="10">
        <f>E16</f>
        <v>0</v>
      </c>
      <c r="AB16" s="10">
        <f t="shared" si="8"/>
        <v>0</v>
      </c>
      <c r="AC16" s="35">
        <f t="shared" si="9"/>
        <v>0</v>
      </c>
      <c r="AD16" s="35">
        <f t="shared" si="10"/>
        <v>0</v>
      </c>
      <c r="AE16" s="35">
        <f t="shared" si="11"/>
        <v>0</v>
      </c>
      <c r="AF16" s="35">
        <f t="shared" si="12"/>
        <v>0</v>
      </c>
      <c r="AG16" s="26"/>
    </row>
    <row r="17" spans="1:33" s="49" customFormat="1" ht="12.75" x14ac:dyDescent="0.2">
      <c r="A17" s="46" t="s">
        <v>61</v>
      </c>
      <c r="B17" s="47">
        <f>SUM(B18:B22)</f>
        <v>0</v>
      </c>
      <c r="C17" s="47"/>
      <c r="D17" s="47">
        <f>SUM(D18:D22)</f>
        <v>0</v>
      </c>
      <c r="E17" s="47">
        <f>SUM(E18:E22)</f>
        <v>0</v>
      </c>
      <c r="F17" s="47"/>
      <c r="G17" s="47">
        <f>SUM(G18:G22)</f>
        <v>0</v>
      </c>
      <c r="H17" s="47"/>
      <c r="I17" s="47">
        <f>SUM(I18:I22)</f>
        <v>0</v>
      </c>
      <c r="J17" s="47">
        <f>SUM(J18:J22)</f>
        <v>0</v>
      </c>
      <c r="K17" s="63"/>
      <c r="L17" s="47"/>
      <c r="M17" s="47">
        <f>SUM(M18:M22)</f>
        <v>0</v>
      </c>
      <c r="N17" s="47">
        <f>SUM(N18:N22)</f>
        <v>0</v>
      </c>
      <c r="O17" s="47">
        <f t="shared" ref="O17:R17" si="13">SUM(O18:O22)</f>
        <v>0</v>
      </c>
      <c r="P17" s="47"/>
      <c r="Q17" s="47">
        <f t="shared" si="13"/>
        <v>0</v>
      </c>
      <c r="R17" s="47">
        <f t="shared" si="13"/>
        <v>0</v>
      </c>
      <c r="S17" s="47"/>
      <c r="T17" s="47">
        <f>SUM(T18:T22)</f>
        <v>0</v>
      </c>
      <c r="U17" s="69"/>
      <c r="V17" s="47">
        <f>SUM(V18:V22)</f>
        <v>0</v>
      </c>
      <c r="W17" s="47">
        <f>SUM(W18:W22)</f>
        <v>0</v>
      </c>
      <c r="X17" s="47">
        <f t="shared" ref="X17:AB17" si="14">SUM(X18:X22)</f>
        <v>0</v>
      </c>
      <c r="Y17" s="47">
        <f t="shared" si="14"/>
        <v>0</v>
      </c>
      <c r="Z17" s="47">
        <f>SUM(Z18:Z22)</f>
        <v>0</v>
      </c>
      <c r="AA17" s="47">
        <f t="shared" si="14"/>
        <v>0</v>
      </c>
      <c r="AB17" s="47">
        <f t="shared" si="14"/>
        <v>0</v>
      </c>
      <c r="AC17" s="48">
        <f t="shared" ref="Y17:AC17" si="15">SUM(AC18:AC22)</f>
        <v>0</v>
      </c>
      <c r="AD17" s="48">
        <f t="shared" ref="AD17" si="16">SUM(AD18:AD22)</f>
        <v>0</v>
      </c>
      <c r="AE17" s="48">
        <f t="shared" ref="AE17" si="17">SUM(AE18:AE22)</f>
        <v>0</v>
      </c>
      <c r="AF17" s="48">
        <f t="shared" ref="AF17" si="18">SUM(AF18:AF22)</f>
        <v>0</v>
      </c>
      <c r="AG17" s="47"/>
    </row>
    <row r="18" spans="1:33" s="4" customFormat="1" ht="12.75" customHeight="1" x14ac:dyDescent="0.2">
      <c r="A18" s="50" t="s">
        <v>16</v>
      </c>
      <c r="B18" s="2"/>
      <c r="C18" s="52" t="s">
        <v>23</v>
      </c>
      <c r="D18" s="10"/>
      <c r="E18" s="10">
        <f>D18*B18</f>
        <v>0</v>
      </c>
      <c r="F18" s="34"/>
      <c r="G18" s="10">
        <f t="shared" si="4"/>
        <v>0</v>
      </c>
      <c r="H18" s="34"/>
      <c r="I18" s="10">
        <f>E18*H18</f>
        <v>0</v>
      </c>
      <c r="J18" s="10"/>
      <c r="K18" s="62" t="s">
        <v>23</v>
      </c>
      <c r="L18" s="34"/>
      <c r="M18" s="10"/>
      <c r="N18" s="10"/>
      <c r="O18" s="10"/>
      <c r="P18" s="10"/>
      <c r="Q18" s="10"/>
      <c r="R18" s="10"/>
      <c r="S18" s="25"/>
      <c r="T18" s="10"/>
      <c r="U18" s="70"/>
      <c r="V18" s="71">
        <f>(E18+G18+I18+J18+M18+N18+O18+Q18+R18+T18)*U18</f>
        <v>0</v>
      </c>
      <c r="W18" s="10"/>
      <c r="X18" s="10">
        <f>E18+G18+I18+J18+M18+N18+O18+Q18+R18+T18+V18+W18</f>
        <v>0</v>
      </c>
      <c r="Y18" s="10">
        <f t="shared" ref="Y18:Y22" si="19">X18-W18-V18</f>
        <v>0</v>
      </c>
      <c r="Z18" s="10">
        <f>IF(Y18&gt;6650*B18,6650*B18,Y18)</f>
        <v>0</v>
      </c>
      <c r="AA18" s="10">
        <f>E18</f>
        <v>0</v>
      </c>
      <c r="AB18" s="10">
        <f t="shared" ref="AB18:AB22" si="20">AA18/12</f>
        <v>0</v>
      </c>
      <c r="AC18" s="35">
        <f t="shared" ref="AC18:AC22" si="21">(X18*12+Y18+AA18+AB18)/1000</f>
        <v>0</v>
      </c>
      <c r="AD18" s="35">
        <f t="shared" ref="AD18:AD22" si="22">(AC18-Z18/1000)*23%</f>
        <v>0</v>
      </c>
      <c r="AE18" s="35">
        <f t="shared" ref="AE18:AE22" si="23">AC18*4.5%</f>
        <v>0</v>
      </c>
      <c r="AF18" s="35">
        <f t="shared" ref="AF18:AF22" si="24">(AC18+AD18+AE18)</f>
        <v>0</v>
      </c>
      <c r="AG18" s="26"/>
    </row>
    <row r="19" spans="1:33" s="4" customFormat="1" ht="12.75" customHeight="1" x14ac:dyDescent="0.2">
      <c r="A19" s="50" t="s">
        <v>17</v>
      </c>
      <c r="B19" s="2"/>
      <c r="C19" s="52" t="s">
        <v>23</v>
      </c>
      <c r="D19" s="10"/>
      <c r="E19" s="10">
        <f t="shared" ref="E19:E22" si="25">D19*B19</f>
        <v>0</v>
      </c>
      <c r="F19" s="34"/>
      <c r="G19" s="10">
        <f t="shared" si="4"/>
        <v>0</v>
      </c>
      <c r="H19" s="34"/>
      <c r="I19" s="10">
        <f t="shared" ref="I19:I22" si="26">E19*H19</f>
        <v>0</v>
      </c>
      <c r="J19" s="10"/>
      <c r="K19" s="62" t="s">
        <v>23</v>
      </c>
      <c r="L19" s="34"/>
      <c r="M19" s="10"/>
      <c r="N19" s="10"/>
      <c r="O19" s="10"/>
      <c r="P19" s="10"/>
      <c r="Q19" s="10"/>
      <c r="R19" s="10"/>
      <c r="S19" s="25"/>
      <c r="T19" s="10"/>
      <c r="U19" s="70"/>
      <c r="V19" s="71">
        <f>(E19+G19+I19+J19+M19+N19+O19+Q19+R19+T19)*U19</f>
        <v>0</v>
      </c>
      <c r="W19" s="10"/>
      <c r="X19" s="10">
        <f>E19+G19+I19+J19+M19+N19+O19+Q19+R19+T19+V19+W19</f>
        <v>0</v>
      </c>
      <c r="Y19" s="10">
        <f t="shared" si="19"/>
        <v>0</v>
      </c>
      <c r="Z19" s="10">
        <f>IF(Y19&gt;6650*B19,6650*B19,Y19)</f>
        <v>0</v>
      </c>
      <c r="AA19" s="10">
        <f>E19</f>
        <v>0</v>
      </c>
      <c r="AB19" s="10">
        <f t="shared" si="20"/>
        <v>0</v>
      </c>
      <c r="AC19" s="35">
        <f t="shared" si="21"/>
        <v>0</v>
      </c>
      <c r="AD19" s="35">
        <f t="shared" si="22"/>
        <v>0</v>
      </c>
      <c r="AE19" s="35">
        <f t="shared" si="23"/>
        <v>0</v>
      </c>
      <c r="AF19" s="35">
        <f t="shared" si="24"/>
        <v>0</v>
      </c>
      <c r="AG19" s="26"/>
    </row>
    <row r="20" spans="1:33" s="4" customFormat="1" ht="12.75" customHeight="1" x14ac:dyDescent="0.2">
      <c r="A20" s="50" t="s">
        <v>17</v>
      </c>
      <c r="B20" s="2"/>
      <c r="C20" s="52" t="s">
        <v>23</v>
      </c>
      <c r="D20" s="10"/>
      <c r="E20" s="10">
        <f t="shared" si="25"/>
        <v>0</v>
      </c>
      <c r="F20" s="34"/>
      <c r="G20" s="10">
        <f t="shared" si="4"/>
        <v>0</v>
      </c>
      <c r="H20" s="34"/>
      <c r="I20" s="10">
        <f t="shared" si="26"/>
        <v>0</v>
      </c>
      <c r="J20" s="10"/>
      <c r="K20" s="62" t="s">
        <v>23</v>
      </c>
      <c r="L20" s="34"/>
      <c r="M20" s="10"/>
      <c r="N20" s="10"/>
      <c r="O20" s="10"/>
      <c r="P20" s="10"/>
      <c r="Q20" s="10"/>
      <c r="R20" s="10"/>
      <c r="S20" s="25"/>
      <c r="T20" s="10"/>
      <c r="U20" s="70"/>
      <c r="V20" s="71">
        <f>(E20+G20+I20+J20+M20+N20+O20+Q20+R20+T20)*U20</f>
        <v>0</v>
      </c>
      <c r="W20" s="10"/>
      <c r="X20" s="10">
        <f>E20+G20+I20+J20+M20+N20+O20+Q20+R20+T20+V20+W20</f>
        <v>0</v>
      </c>
      <c r="Y20" s="10">
        <f t="shared" si="19"/>
        <v>0</v>
      </c>
      <c r="Z20" s="10">
        <f>IF(Y20&gt;6650*B20,6650*B20,Y20)</f>
        <v>0</v>
      </c>
      <c r="AA20" s="10">
        <f>E20</f>
        <v>0</v>
      </c>
      <c r="AB20" s="10">
        <f t="shared" si="20"/>
        <v>0</v>
      </c>
      <c r="AC20" s="35">
        <f t="shared" si="21"/>
        <v>0</v>
      </c>
      <c r="AD20" s="35">
        <f t="shared" si="22"/>
        <v>0</v>
      </c>
      <c r="AE20" s="35">
        <f t="shared" si="23"/>
        <v>0</v>
      </c>
      <c r="AF20" s="35">
        <f t="shared" si="24"/>
        <v>0</v>
      </c>
      <c r="AG20" s="26"/>
    </row>
    <row r="21" spans="1:33" s="4" customFormat="1" ht="12.75" customHeight="1" x14ac:dyDescent="0.2">
      <c r="A21" s="50" t="s">
        <v>17</v>
      </c>
      <c r="B21" s="2"/>
      <c r="C21" s="52" t="s">
        <v>23</v>
      </c>
      <c r="D21" s="10"/>
      <c r="E21" s="10">
        <f t="shared" si="25"/>
        <v>0</v>
      </c>
      <c r="F21" s="34"/>
      <c r="G21" s="10">
        <f t="shared" si="4"/>
        <v>0</v>
      </c>
      <c r="H21" s="34"/>
      <c r="I21" s="10">
        <f t="shared" si="26"/>
        <v>0</v>
      </c>
      <c r="J21" s="10"/>
      <c r="K21" s="62" t="s">
        <v>23</v>
      </c>
      <c r="L21" s="34"/>
      <c r="M21" s="10"/>
      <c r="N21" s="10"/>
      <c r="O21" s="10"/>
      <c r="P21" s="10"/>
      <c r="Q21" s="10"/>
      <c r="R21" s="10"/>
      <c r="S21" s="25"/>
      <c r="T21" s="10"/>
      <c r="U21" s="70"/>
      <c r="V21" s="71">
        <f>(E21+G21+I21+J21+M21+N21+O21+Q21+R21+T21)*U21</f>
        <v>0</v>
      </c>
      <c r="W21" s="10"/>
      <c r="X21" s="10">
        <f>E21+G21+I21+J21+M21+N21+O21+Q21+R21+T21+V21+W21</f>
        <v>0</v>
      </c>
      <c r="Y21" s="10">
        <f t="shared" si="19"/>
        <v>0</v>
      </c>
      <c r="Z21" s="10">
        <f>IF(Y21&gt;6650*B21,6650*B21,Y21)</f>
        <v>0</v>
      </c>
      <c r="AA21" s="10">
        <f>E21</f>
        <v>0</v>
      </c>
      <c r="AB21" s="10">
        <f t="shared" si="20"/>
        <v>0</v>
      </c>
      <c r="AC21" s="35">
        <f t="shared" si="21"/>
        <v>0</v>
      </c>
      <c r="AD21" s="35">
        <f t="shared" si="22"/>
        <v>0</v>
      </c>
      <c r="AE21" s="35">
        <f t="shared" si="23"/>
        <v>0</v>
      </c>
      <c r="AF21" s="35">
        <f t="shared" si="24"/>
        <v>0</v>
      </c>
      <c r="AG21" s="26"/>
    </row>
    <row r="22" spans="1:33" s="4" customFormat="1" ht="12.75" customHeight="1" x14ac:dyDescent="0.2">
      <c r="A22" s="50" t="s">
        <v>17</v>
      </c>
      <c r="B22" s="2"/>
      <c r="C22" s="52" t="s">
        <v>23</v>
      </c>
      <c r="D22" s="10"/>
      <c r="E22" s="10">
        <f t="shared" si="25"/>
        <v>0</v>
      </c>
      <c r="F22" s="34"/>
      <c r="G22" s="10">
        <f t="shared" si="4"/>
        <v>0</v>
      </c>
      <c r="H22" s="34"/>
      <c r="I22" s="10">
        <f t="shared" si="26"/>
        <v>0</v>
      </c>
      <c r="J22" s="10"/>
      <c r="K22" s="62" t="s">
        <v>23</v>
      </c>
      <c r="L22" s="34"/>
      <c r="M22" s="10"/>
      <c r="N22" s="10"/>
      <c r="O22" s="10"/>
      <c r="P22" s="10"/>
      <c r="Q22" s="10"/>
      <c r="R22" s="10"/>
      <c r="S22" s="25"/>
      <c r="T22" s="10"/>
      <c r="U22" s="70"/>
      <c r="V22" s="71">
        <f>(E22+G22+I22+J22+M22+N22+O22+Q22+R22+T22)*U22</f>
        <v>0</v>
      </c>
      <c r="W22" s="10"/>
      <c r="X22" s="10">
        <f>E22+G22+I22+J22+M22+N22+O22+Q22+R22+T22+V22+W22</f>
        <v>0</v>
      </c>
      <c r="Y22" s="10">
        <f t="shared" si="19"/>
        <v>0</v>
      </c>
      <c r="Z22" s="10">
        <f>IF(Y22&gt;6650*B22,6650*B22,Y22)</f>
        <v>0</v>
      </c>
      <c r="AA22" s="10">
        <f>E22</f>
        <v>0</v>
      </c>
      <c r="AB22" s="10">
        <f t="shared" si="20"/>
        <v>0</v>
      </c>
      <c r="AC22" s="35">
        <f t="shared" si="21"/>
        <v>0</v>
      </c>
      <c r="AD22" s="35">
        <f t="shared" si="22"/>
        <v>0</v>
      </c>
      <c r="AE22" s="35">
        <f t="shared" si="23"/>
        <v>0</v>
      </c>
      <c r="AF22" s="35">
        <f t="shared" si="24"/>
        <v>0</v>
      </c>
      <c r="AG22" s="26"/>
    </row>
    <row r="23" spans="1:33" s="49" customFormat="1" ht="25.5" x14ac:dyDescent="0.2">
      <c r="A23" s="46" t="s">
        <v>62</v>
      </c>
      <c r="B23" s="47">
        <f>SUM(B24:B31)</f>
        <v>1</v>
      </c>
      <c r="C23" s="47"/>
      <c r="D23" s="47">
        <f>SUM(D24:D31)</f>
        <v>1480</v>
      </c>
      <c r="E23" s="47">
        <f>SUM(E24:E31)</f>
        <v>1480</v>
      </c>
      <c r="F23" s="47"/>
      <c r="G23" s="47">
        <f>SUM(G24:G31)</f>
        <v>444</v>
      </c>
      <c r="H23" s="47"/>
      <c r="I23" s="47">
        <f>SUM(I24:I31)</f>
        <v>296</v>
      </c>
      <c r="J23" s="47">
        <f>SUM(J24:J31)</f>
        <v>0</v>
      </c>
      <c r="K23" s="47">
        <f>SUM(K24:K31)</f>
        <v>296</v>
      </c>
      <c r="L23" s="47"/>
      <c r="M23" s="47">
        <f>SUM(M24:M31)</f>
        <v>0</v>
      </c>
      <c r="N23" s="47">
        <f>SUM(N24:N31)</f>
        <v>0</v>
      </c>
      <c r="O23" s="47">
        <f t="shared" ref="O23:R23" si="27">SUM(O24:O31)</f>
        <v>0</v>
      </c>
      <c r="P23" s="47"/>
      <c r="Q23" s="47">
        <f t="shared" si="27"/>
        <v>0</v>
      </c>
      <c r="R23" s="47">
        <f t="shared" si="27"/>
        <v>0</v>
      </c>
      <c r="S23" s="47"/>
      <c r="T23" s="47">
        <f>SUM(T24:T31)</f>
        <v>0</v>
      </c>
      <c r="U23" s="69"/>
      <c r="V23" s="69">
        <f>SUM(V24:V31)</f>
        <v>419.41719999999998</v>
      </c>
      <c r="W23" s="47">
        <f>SUM(W24:W31)</f>
        <v>0</v>
      </c>
      <c r="X23" s="47">
        <f>SUM(X24:X31)</f>
        <v>2935.4171999999999</v>
      </c>
      <c r="Y23" s="47">
        <f>SUM(Y24:Y31)</f>
        <v>2516</v>
      </c>
      <c r="Z23" s="47">
        <f>SUM(Z24:Z31)</f>
        <v>2516</v>
      </c>
      <c r="AA23" s="47">
        <f t="shared" ref="AA23:AC23" si="28">SUM(AA24:AA31)</f>
        <v>1480</v>
      </c>
      <c r="AB23" s="47">
        <f>SUM(AB24:AB31)</f>
        <v>123.33333333333333</v>
      </c>
      <c r="AC23" s="48">
        <f t="shared" si="28"/>
        <v>39.344339733333335</v>
      </c>
      <c r="AD23" s="48">
        <f t="shared" ref="AD23" si="29">SUM(AD24:AD31)</f>
        <v>8.4705181386666677</v>
      </c>
      <c r="AE23" s="48">
        <f t="shared" ref="AE23" si="30">SUM(AE24:AE31)</f>
        <v>1.770495288</v>
      </c>
      <c r="AF23" s="48">
        <f t="shared" ref="AF23" si="31">SUM(AF24:AF31)</f>
        <v>49.585353160000004</v>
      </c>
      <c r="AG23" s="47"/>
    </row>
    <row r="24" spans="1:33" s="4" customFormat="1" ht="12.75" customHeight="1" x14ac:dyDescent="0.2">
      <c r="A24" s="50" t="s">
        <v>16</v>
      </c>
      <c r="B24" s="2">
        <v>1</v>
      </c>
      <c r="C24" s="2">
        <v>17</v>
      </c>
      <c r="D24" s="10">
        <v>1480</v>
      </c>
      <c r="E24" s="10">
        <f>D24*B24</f>
        <v>1480</v>
      </c>
      <c r="F24" s="34">
        <v>0.3</v>
      </c>
      <c r="G24" s="10">
        <f>E24*F24</f>
        <v>444</v>
      </c>
      <c r="H24" s="34">
        <v>0.2</v>
      </c>
      <c r="I24" s="10">
        <f>E24*H24</f>
        <v>296</v>
      </c>
      <c r="J24" s="10"/>
      <c r="K24" s="10">
        <f t="shared" ref="K24:K31" si="32">E24*20%</f>
        <v>296</v>
      </c>
      <c r="L24" s="10"/>
      <c r="M24" s="10"/>
      <c r="N24" s="10"/>
      <c r="O24" s="10"/>
      <c r="P24" s="10"/>
      <c r="Q24" s="10"/>
      <c r="R24" s="10"/>
      <c r="S24" s="25"/>
      <c r="T24" s="10"/>
      <c r="U24" s="70">
        <v>0.16669999999999999</v>
      </c>
      <c r="V24" s="71">
        <f>(E24+G24+I24+J24+K24+M24+N24+O24+Q24+R24+T24)*U24</f>
        <v>419.41719999999998</v>
      </c>
      <c r="W24" s="10"/>
      <c r="X24" s="10">
        <f>E24+G24+I24+J24+K24+M24+N24+O24+Q24+R24+T24+V24+W24</f>
        <v>2935.4171999999999</v>
      </c>
      <c r="Y24" s="10">
        <f t="shared" ref="Y24:Y31" si="33">X24-W24-V24</f>
        <v>2516</v>
      </c>
      <c r="Z24" s="10">
        <f>IF(Y24&gt;6650*B24,6650*B24,Y24)</f>
        <v>2516</v>
      </c>
      <c r="AA24" s="10">
        <f>E24</f>
        <v>1480</v>
      </c>
      <c r="AB24" s="10">
        <f t="shared" ref="AB24:AB39" si="34">AA24/12</f>
        <v>123.33333333333333</v>
      </c>
      <c r="AC24" s="35">
        <f t="shared" ref="AC24:AC31" si="35">(X24*12+Y24+AA24+AB24)/1000</f>
        <v>39.344339733333335</v>
      </c>
      <c r="AD24" s="35">
        <f t="shared" ref="AD24:AD31" si="36">(AC24-Z24/1000)*23%</f>
        <v>8.4705181386666677</v>
      </c>
      <c r="AE24" s="35">
        <f>AC24*4.5%</f>
        <v>1.770495288</v>
      </c>
      <c r="AF24" s="35">
        <f t="shared" ref="AF24:AF31" si="37">(AC24+AD24+AE24)</f>
        <v>49.585353160000004</v>
      </c>
      <c r="AG24" s="26"/>
    </row>
    <row r="25" spans="1:33" s="4" customFormat="1" ht="12.75" customHeight="1" x14ac:dyDescent="0.2">
      <c r="A25" s="50" t="s">
        <v>17</v>
      </c>
      <c r="B25" s="2"/>
      <c r="C25" s="2"/>
      <c r="D25" s="10"/>
      <c r="E25" s="10">
        <f t="shared" ref="E25:E39" si="38">D25*B25</f>
        <v>0</v>
      </c>
      <c r="F25" s="34"/>
      <c r="G25" s="10">
        <f t="shared" si="4"/>
        <v>0</v>
      </c>
      <c r="H25" s="34"/>
      <c r="I25" s="10">
        <f t="shared" ref="I25:I31" si="39">E25*H25</f>
        <v>0</v>
      </c>
      <c r="J25" s="10"/>
      <c r="K25" s="10">
        <f t="shared" si="32"/>
        <v>0</v>
      </c>
      <c r="L25" s="10"/>
      <c r="M25" s="10"/>
      <c r="N25" s="10"/>
      <c r="O25" s="10"/>
      <c r="P25" s="10"/>
      <c r="Q25" s="10"/>
      <c r="R25" s="10"/>
      <c r="S25" s="25"/>
      <c r="T25" s="10"/>
      <c r="U25" s="70"/>
      <c r="V25" s="71">
        <f>(E25+G25+I25+J25+K25+M25+N25+O25+Q25+R25+T25)*U25</f>
        <v>0</v>
      </c>
      <c r="W25" s="10"/>
      <c r="X25" s="10">
        <f>E25+G25+I25+J25+K25+M25+N25+O25+Q25+R25+T25+V25+W25</f>
        <v>0</v>
      </c>
      <c r="Y25" s="10">
        <f t="shared" si="33"/>
        <v>0</v>
      </c>
      <c r="Z25" s="10">
        <f>IF(Y25&gt;6650*B25,6650*B25,Y25)</f>
        <v>0</v>
      </c>
      <c r="AA25" s="10">
        <f>E25</f>
        <v>0</v>
      </c>
      <c r="AB25" s="10">
        <f t="shared" si="34"/>
        <v>0</v>
      </c>
      <c r="AC25" s="35">
        <f t="shared" si="35"/>
        <v>0</v>
      </c>
      <c r="AD25" s="35">
        <f t="shared" si="36"/>
        <v>0</v>
      </c>
      <c r="AE25" s="35">
        <f t="shared" ref="AE25:AE31" si="40">AC25*4.5%</f>
        <v>0</v>
      </c>
      <c r="AF25" s="35">
        <f t="shared" si="37"/>
        <v>0</v>
      </c>
      <c r="AG25" s="26"/>
    </row>
    <row r="26" spans="1:33" s="4" customFormat="1" ht="12.75" customHeight="1" x14ac:dyDescent="0.2">
      <c r="A26" s="50" t="s">
        <v>17</v>
      </c>
      <c r="B26" s="2"/>
      <c r="C26" s="2"/>
      <c r="D26" s="10"/>
      <c r="E26" s="10">
        <f t="shared" si="38"/>
        <v>0</v>
      </c>
      <c r="F26" s="34"/>
      <c r="G26" s="10">
        <f t="shared" si="4"/>
        <v>0</v>
      </c>
      <c r="H26" s="34"/>
      <c r="I26" s="10">
        <f t="shared" si="39"/>
        <v>0</v>
      </c>
      <c r="J26" s="10"/>
      <c r="K26" s="10">
        <f t="shared" si="32"/>
        <v>0</v>
      </c>
      <c r="L26" s="10"/>
      <c r="M26" s="10"/>
      <c r="N26" s="10"/>
      <c r="O26" s="10"/>
      <c r="P26" s="10"/>
      <c r="Q26" s="10"/>
      <c r="R26" s="10"/>
      <c r="S26" s="25"/>
      <c r="T26" s="10"/>
      <c r="U26" s="70"/>
      <c r="V26" s="71">
        <f>(E26+G26+I26+J26+K26+M26+N26+O26+Q26+R26+T26)*U26</f>
        <v>0</v>
      </c>
      <c r="W26" s="10"/>
      <c r="X26" s="10">
        <f>E26+G26+I26+J26+K26+M26+N26+O26+Q26+R26+T26+V26+W26</f>
        <v>0</v>
      </c>
      <c r="Y26" s="10">
        <f t="shared" si="33"/>
        <v>0</v>
      </c>
      <c r="Z26" s="10">
        <f>IF(Y26&gt;6650*B26,6650*B26,Y26)</f>
        <v>0</v>
      </c>
      <c r="AA26" s="10">
        <f>E26</f>
        <v>0</v>
      </c>
      <c r="AB26" s="10">
        <f t="shared" si="34"/>
        <v>0</v>
      </c>
      <c r="AC26" s="35">
        <f t="shared" si="35"/>
        <v>0</v>
      </c>
      <c r="AD26" s="35">
        <f t="shared" si="36"/>
        <v>0</v>
      </c>
      <c r="AE26" s="35">
        <f t="shared" si="40"/>
        <v>0</v>
      </c>
      <c r="AF26" s="35">
        <f t="shared" si="37"/>
        <v>0</v>
      </c>
      <c r="AG26" s="26"/>
    </row>
    <row r="27" spans="1:33" s="4" customFormat="1" ht="12.75" customHeight="1" x14ac:dyDescent="0.2">
      <c r="A27" s="50" t="s">
        <v>17</v>
      </c>
      <c r="B27" s="2"/>
      <c r="C27" s="2"/>
      <c r="D27" s="10"/>
      <c r="E27" s="10">
        <f t="shared" si="38"/>
        <v>0</v>
      </c>
      <c r="F27" s="34"/>
      <c r="G27" s="10">
        <f t="shared" si="4"/>
        <v>0</v>
      </c>
      <c r="H27" s="34"/>
      <c r="I27" s="10">
        <f t="shared" si="39"/>
        <v>0</v>
      </c>
      <c r="J27" s="10"/>
      <c r="K27" s="10">
        <f t="shared" si="32"/>
        <v>0</v>
      </c>
      <c r="L27" s="10"/>
      <c r="M27" s="10"/>
      <c r="N27" s="10"/>
      <c r="O27" s="10"/>
      <c r="P27" s="10"/>
      <c r="Q27" s="10"/>
      <c r="R27" s="10"/>
      <c r="S27" s="25"/>
      <c r="T27" s="10"/>
      <c r="U27" s="70"/>
      <c r="V27" s="71">
        <f>(E27+G27+I27+J27+K27+M27+N27+O27+Q27+R27+T27)*U27</f>
        <v>0</v>
      </c>
      <c r="W27" s="10"/>
      <c r="X27" s="10">
        <f>E27+G27+I27+J27+K27+M27+N27+O27+Q27+R27+T27+V27+W27</f>
        <v>0</v>
      </c>
      <c r="Y27" s="10">
        <f t="shared" si="33"/>
        <v>0</v>
      </c>
      <c r="Z27" s="10">
        <f>IF(Y27&gt;6650*B27,6650*B27,Y27)</f>
        <v>0</v>
      </c>
      <c r="AA27" s="10">
        <f>E27</f>
        <v>0</v>
      </c>
      <c r="AB27" s="10">
        <f t="shared" si="34"/>
        <v>0</v>
      </c>
      <c r="AC27" s="35">
        <f t="shared" si="35"/>
        <v>0</v>
      </c>
      <c r="AD27" s="35">
        <f t="shared" si="36"/>
        <v>0</v>
      </c>
      <c r="AE27" s="35">
        <f t="shared" si="40"/>
        <v>0</v>
      </c>
      <c r="AF27" s="35">
        <f t="shared" si="37"/>
        <v>0</v>
      </c>
      <c r="AG27" s="26"/>
    </row>
    <row r="28" spans="1:33" s="4" customFormat="1" ht="12.75" customHeight="1" x14ac:dyDescent="0.2">
      <c r="A28" s="50" t="s">
        <v>17</v>
      </c>
      <c r="B28" s="2"/>
      <c r="C28" s="2"/>
      <c r="D28" s="10"/>
      <c r="E28" s="10">
        <f t="shared" si="38"/>
        <v>0</v>
      </c>
      <c r="F28" s="34"/>
      <c r="G28" s="10">
        <f t="shared" si="4"/>
        <v>0</v>
      </c>
      <c r="H28" s="34"/>
      <c r="I28" s="10">
        <f t="shared" si="39"/>
        <v>0</v>
      </c>
      <c r="J28" s="10"/>
      <c r="K28" s="10">
        <f t="shared" si="32"/>
        <v>0</v>
      </c>
      <c r="L28" s="10"/>
      <c r="M28" s="10"/>
      <c r="N28" s="10"/>
      <c r="O28" s="10"/>
      <c r="P28" s="10"/>
      <c r="Q28" s="10"/>
      <c r="R28" s="10"/>
      <c r="S28" s="25"/>
      <c r="T28" s="10"/>
      <c r="U28" s="70"/>
      <c r="V28" s="71">
        <f>(E28+G28+I28+J28+K28+M28+N28+O28+Q28+R28+T28)*U28</f>
        <v>0</v>
      </c>
      <c r="W28" s="10"/>
      <c r="X28" s="10">
        <f>E28+G28+I28+J28+K28+M28+N28+O28+Q28+R28+T28+V28+W28</f>
        <v>0</v>
      </c>
      <c r="Y28" s="10">
        <f t="shared" si="33"/>
        <v>0</v>
      </c>
      <c r="Z28" s="10">
        <f>IF(Y28&gt;6650*B28,6650*B28,Y28)</f>
        <v>0</v>
      </c>
      <c r="AA28" s="10">
        <f>E28</f>
        <v>0</v>
      </c>
      <c r="AB28" s="10">
        <f t="shared" si="34"/>
        <v>0</v>
      </c>
      <c r="AC28" s="35">
        <f t="shared" si="35"/>
        <v>0</v>
      </c>
      <c r="AD28" s="35">
        <f t="shared" si="36"/>
        <v>0</v>
      </c>
      <c r="AE28" s="35">
        <f t="shared" si="40"/>
        <v>0</v>
      </c>
      <c r="AF28" s="35">
        <f t="shared" si="37"/>
        <v>0</v>
      </c>
      <c r="AG28" s="26"/>
    </row>
    <row r="29" spans="1:33" s="4" customFormat="1" ht="12.75" customHeight="1" x14ac:dyDescent="0.2">
      <c r="A29" s="50" t="s">
        <v>17</v>
      </c>
      <c r="B29" s="2"/>
      <c r="C29" s="2"/>
      <c r="D29" s="10"/>
      <c r="E29" s="10">
        <f t="shared" si="38"/>
        <v>0</v>
      </c>
      <c r="F29" s="34"/>
      <c r="G29" s="10">
        <f t="shared" si="4"/>
        <v>0</v>
      </c>
      <c r="H29" s="34"/>
      <c r="I29" s="10">
        <f t="shared" si="39"/>
        <v>0</v>
      </c>
      <c r="J29" s="10"/>
      <c r="K29" s="10">
        <f t="shared" si="32"/>
        <v>0</v>
      </c>
      <c r="L29" s="10"/>
      <c r="M29" s="10"/>
      <c r="N29" s="10"/>
      <c r="O29" s="10"/>
      <c r="P29" s="10"/>
      <c r="Q29" s="10"/>
      <c r="R29" s="10"/>
      <c r="S29" s="25"/>
      <c r="T29" s="10"/>
      <c r="U29" s="70"/>
      <c r="V29" s="71">
        <f>(E29+G29+I29+J29+K29+M29+N29+O29+Q29+R29+T29)*U29</f>
        <v>0</v>
      </c>
      <c r="W29" s="10"/>
      <c r="X29" s="10">
        <f>E29+G29+I29+J29+K29+M29+N29+O29+Q29+R29+T29+V29+W29</f>
        <v>0</v>
      </c>
      <c r="Y29" s="10">
        <f t="shared" si="33"/>
        <v>0</v>
      </c>
      <c r="Z29" s="10">
        <f>IF(Y29&gt;6650*B29,6650*B29,Y29)</f>
        <v>0</v>
      </c>
      <c r="AA29" s="10">
        <f>E29</f>
        <v>0</v>
      </c>
      <c r="AB29" s="10">
        <f t="shared" si="34"/>
        <v>0</v>
      </c>
      <c r="AC29" s="35">
        <f t="shared" si="35"/>
        <v>0</v>
      </c>
      <c r="AD29" s="35">
        <f t="shared" si="36"/>
        <v>0</v>
      </c>
      <c r="AE29" s="35">
        <f t="shared" si="40"/>
        <v>0</v>
      </c>
      <c r="AF29" s="35">
        <f t="shared" si="37"/>
        <v>0</v>
      </c>
      <c r="AG29" s="26"/>
    </row>
    <row r="30" spans="1:33" s="4" customFormat="1" ht="12.75" customHeight="1" x14ac:dyDescent="0.2">
      <c r="A30" s="50" t="s">
        <v>17</v>
      </c>
      <c r="B30" s="2"/>
      <c r="C30" s="2"/>
      <c r="D30" s="10"/>
      <c r="E30" s="10">
        <f t="shared" si="38"/>
        <v>0</v>
      </c>
      <c r="F30" s="34"/>
      <c r="G30" s="10">
        <f t="shared" si="4"/>
        <v>0</v>
      </c>
      <c r="H30" s="34"/>
      <c r="I30" s="10">
        <f t="shared" si="39"/>
        <v>0</v>
      </c>
      <c r="J30" s="10"/>
      <c r="K30" s="10">
        <f t="shared" si="32"/>
        <v>0</v>
      </c>
      <c r="L30" s="10"/>
      <c r="M30" s="10"/>
      <c r="N30" s="10"/>
      <c r="O30" s="10"/>
      <c r="P30" s="10"/>
      <c r="Q30" s="10"/>
      <c r="R30" s="10"/>
      <c r="S30" s="25"/>
      <c r="T30" s="10"/>
      <c r="U30" s="70"/>
      <c r="V30" s="71">
        <f>(E30+G30+I30+J30+K30+M30+N30+O30+Q30+R30+T30)*U30</f>
        <v>0</v>
      </c>
      <c r="W30" s="10"/>
      <c r="X30" s="10">
        <f>E30+G30+I30+J30+K30+M30+N30+O30+Q30+R30+T30+V30+W30</f>
        <v>0</v>
      </c>
      <c r="Y30" s="10">
        <f t="shared" si="33"/>
        <v>0</v>
      </c>
      <c r="Z30" s="10">
        <f>IF(Y30&gt;6650*B30,6650*B30,Y30)</f>
        <v>0</v>
      </c>
      <c r="AA30" s="10">
        <f>E30</f>
        <v>0</v>
      </c>
      <c r="AB30" s="10">
        <f t="shared" si="34"/>
        <v>0</v>
      </c>
      <c r="AC30" s="35">
        <f t="shared" si="35"/>
        <v>0</v>
      </c>
      <c r="AD30" s="35">
        <f t="shared" si="36"/>
        <v>0</v>
      </c>
      <c r="AE30" s="35">
        <f t="shared" si="40"/>
        <v>0</v>
      </c>
      <c r="AF30" s="35">
        <f t="shared" si="37"/>
        <v>0</v>
      </c>
      <c r="AG30" s="26"/>
    </row>
    <row r="31" spans="1:33" s="4" customFormat="1" ht="12.75" customHeight="1" x14ac:dyDescent="0.2">
      <c r="A31" s="50" t="s">
        <v>17</v>
      </c>
      <c r="B31" s="2"/>
      <c r="C31" s="2"/>
      <c r="D31" s="10"/>
      <c r="E31" s="10">
        <f t="shared" si="38"/>
        <v>0</v>
      </c>
      <c r="F31" s="34"/>
      <c r="G31" s="10">
        <f t="shared" si="4"/>
        <v>0</v>
      </c>
      <c r="H31" s="34"/>
      <c r="I31" s="10">
        <f t="shared" si="39"/>
        <v>0</v>
      </c>
      <c r="J31" s="10"/>
      <c r="K31" s="10">
        <f t="shared" si="32"/>
        <v>0</v>
      </c>
      <c r="L31" s="10"/>
      <c r="M31" s="10"/>
      <c r="N31" s="10"/>
      <c r="O31" s="10"/>
      <c r="P31" s="10"/>
      <c r="Q31" s="10"/>
      <c r="R31" s="10"/>
      <c r="S31" s="25"/>
      <c r="T31" s="10"/>
      <c r="U31" s="70"/>
      <c r="V31" s="71">
        <f>(E31+G31+I31+J31+K31+M31+N31+O31+Q31+R31+T31)*U31</f>
        <v>0</v>
      </c>
      <c r="W31" s="10"/>
      <c r="X31" s="10">
        <f>E31+G31+I31+J31+K31+M31+N31+O31+Q31+R31+T31+V31+W31</f>
        <v>0</v>
      </c>
      <c r="Y31" s="10">
        <f t="shared" si="33"/>
        <v>0</v>
      </c>
      <c r="Z31" s="10">
        <f>IF(Y31&gt;6650*B31,6650*B31,Y31)</f>
        <v>0</v>
      </c>
      <c r="AA31" s="10">
        <f>E31</f>
        <v>0</v>
      </c>
      <c r="AB31" s="10">
        <f t="shared" si="34"/>
        <v>0</v>
      </c>
      <c r="AC31" s="35">
        <f t="shared" si="35"/>
        <v>0</v>
      </c>
      <c r="AD31" s="35">
        <f t="shared" si="36"/>
        <v>0</v>
      </c>
      <c r="AE31" s="35">
        <f t="shared" si="40"/>
        <v>0</v>
      </c>
      <c r="AF31" s="35">
        <f t="shared" si="37"/>
        <v>0</v>
      </c>
      <c r="AG31" s="26"/>
    </row>
    <row r="32" spans="1:33" s="49" customFormat="1" ht="12.75" x14ac:dyDescent="0.2">
      <c r="A32" s="46" t="s">
        <v>63</v>
      </c>
      <c r="B32" s="47">
        <f>SUM(B33:B39)</f>
        <v>1</v>
      </c>
      <c r="C32" s="47"/>
      <c r="D32" s="47">
        <f>SUM(D33:D39)</f>
        <v>1170</v>
      </c>
      <c r="E32" s="47">
        <f t="shared" ref="E32" si="41">SUM(E33:E39)</f>
        <v>1170</v>
      </c>
      <c r="F32" s="47"/>
      <c r="G32" s="47">
        <f t="shared" ref="G32" si="42">SUM(G33:G39)</f>
        <v>117</v>
      </c>
      <c r="H32" s="47"/>
      <c r="I32" s="47">
        <f t="shared" ref="I32" si="43">SUM(I33:I39)</f>
        <v>175.5</v>
      </c>
      <c r="J32" s="47">
        <f t="shared" ref="J32" si="44">SUM(J33:J39)</f>
        <v>0</v>
      </c>
      <c r="K32" s="47">
        <f t="shared" ref="K32" si="45">SUM(K33:K39)</f>
        <v>0</v>
      </c>
      <c r="L32" s="47"/>
      <c r="M32" s="47">
        <f>SUM(M33:M39)</f>
        <v>0</v>
      </c>
      <c r="N32" s="47">
        <f t="shared" ref="N32" si="46">SUM(N33:N39)</f>
        <v>0</v>
      </c>
      <c r="O32" s="47">
        <f>SUM(O33:O39)</f>
        <v>0</v>
      </c>
      <c r="P32" s="47"/>
      <c r="Q32" s="47">
        <f t="shared" ref="Q32" si="47">SUM(Q33:Q39)</f>
        <v>0</v>
      </c>
      <c r="R32" s="47">
        <f t="shared" ref="R32" si="48">SUM(R33:R39)</f>
        <v>0</v>
      </c>
      <c r="S32" s="47"/>
      <c r="T32" s="47">
        <f>SUM(T33:T39)</f>
        <v>0</v>
      </c>
      <c r="U32" s="69"/>
      <c r="V32" s="69">
        <f>SUM(V33:V39)</f>
        <v>243.79874999999998</v>
      </c>
      <c r="W32" s="47">
        <f>SUM(W33:W39)</f>
        <v>0</v>
      </c>
      <c r="X32" s="47">
        <f>SUM(X33:X39)</f>
        <v>1706.2987499999999</v>
      </c>
      <c r="Y32" s="47">
        <f t="shared" ref="Y32:AC32" si="49">SUM(Y33:Y39)</f>
        <v>1462.5</v>
      </c>
      <c r="Z32" s="47">
        <f t="shared" si="49"/>
        <v>1462.5</v>
      </c>
      <c r="AA32" s="47">
        <f t="shared" si="49"/>
        <v>1170</v>
      </c>
      <c r="AB32" s="47">
        <f t="shared" si="49"/>
        <v>97.5</v>
      </c>
      <c r="AC32" s="48">
        <f t="shared" si="49"/>
        <v>23.205584999999999</v>
      </c>
      <c r="AD32" s="48">
        <f t="shared" ref="AD32" si="50">SUM(AD33:AD39)</f>
        <v>5.0009095500000003</v>
      </c>
      <c r="AE32" s="48">
        <f t="shared" ref="AE32" si="51">SUM(AE33:AE39)</f>
        <v>1.0442513249999998</v>
      </c>
      <c r="AF32" s="48">
        <f t="shared" ref="AF32" si="52">SUM(AF33:AF39)</f>
        <v>29.250745875</v>
      </c>
      <c r="AG32" s="47"/>
    </row>
    <row r="33" spans="1:54" s="4" customFormat="1" ht="12.75" customHeight="1" x14ac:dyDescent="0.2">
      <c r="A33" s="50" t="s">
        <v>16</v>
      </c>
      <c r="B33" s="2">
        <v>1</v>
      </c>
      <c r="C33" s="2">
        <v>5</v>
      </c>
      <c r="D33" s="10">
        <v>1170</v>
      </c>
      <c r="E33" s="10">
        <f t="shared" si="38"/>
        <v>1170</v>
      </c>
      <c r="F33" s="34">
        <v>0.1</v>
      </c>
      <c r="G33" s="10">
        <f t="shared" ref="G33:G39" si="53">E33*F33</f>
        <v>117</v>
      </c>
      <c r="H33" s="34">
        <v>0.15</v>
      </c>
      <c r="I33" s="10">
        <f>E33*H33</f>
        <v>175.5</v>
      </c>
      <c r="J33" s="10"/>
      <c r="K33" s="10"/>
      <c r="L33" s="34"/>
      <c r="M33" s="10"/>
      <c r="N33" s="10"/>
      <c r="O33" s="10"/>
      <c r="P33" s="10"/>
      <c r="Q33" s="10"/>
      <c r="R33" s="10"/>
      <c r="S33" s="25"/>
      <c r="T33" s="10"/>
      <c r="U33" s="70">
        <v>0.16669999999999999</v>
      </c>
      <c r="V33" s="71">
        <f>(E33+G33+I33+J33+K33+M33+N33+O33+Q33+R33+T33)*U33</f>
        <v>243.79874999999998</v>
      </c>
      <c r="W33" s="10"/>
      <c r="X33" s="10">
        <f>E33+G33+I33+J33+K33+M33+N33+O33+Q33+R33+T33+V33+W33</f>
        <v>1706.2987499999999</v>
      </c>
      <c r="Y33" s="10">
        <f t="shared" ref="Y33:Y39" si="54">X33-W33-V33</f>
        <v>1462.5</v>
      </c>
      <c r="Z33" s="10">
        <f>IF(Y33&gt;6650*B33,6650*B33,Y33)</f>
        <v>1462.5</v>
      </c>
      <c r="AA33" s="10">
        <f>E33</f>
        <v>1170</v>
      </c>
      <c r="AB33" s="10">
        <f t="shared" si="34"/>
        <v>97.5</v>
      </c>
      <c r="AC33" s="35">
        <f t="shared" ref="AC33:AC39" si="55">(X33*12+Y33+AA33+AB33)/1000</f>
        <v>23.205584999999999</v>
      </c>
      <c r="AD33" s="35">
        <f t="shared" ref="AD33:AD39" si="56">(AC33-Z33/1000)*23%</f>
        <v>5.0009095500000003</v>
      </c>
      <c r="AE33" s="35">
        <f t="shared" ref="AE33:AE39" si="57">AC33*4.5%</f>
        <v>1.0442513249999998</v>
      </c>
      <c r="AF33" s="35">
        <f t="shared" ref="AF33:AF39" si="58">(AC33+AD33+AE33)</f>
        <v>29.250745875</v>
      </c>
      <c r="AG33" s="26"/>
    </row>
    <row r="34" spans="1:54" s="4" customFormat="1" ht="12.75" customHeight="1" x14ac:dyDescent="0.2">
      <c r="A34" s="50" t="s">
        <v>17</v>
      </c>
      <c r="B34" s="2"/>
      <c r="C34" s="2"/>
      <c r="D34" s="10"/>
      <c r="E34" s="10">
        <f t="shared" si="38"/>
        <v>0</v>
      </c>
      <c r="F34" s="34"/>
      <c r="G34" s="10">
        <f t="shared" si="53"/>
        <v>0</v>
      </c>
      <c r="H34" s="34"/>
      <c r="I34" s="10">
        <f t="shared" ref="I34:I39" si="59">E34*H34</f>
        <v>0</v>
      </c>
      <c r="J34" s="10"/>
      <c r="K34" s="10"/>
      <c r="L34" s="34"/>
      <c r="M34" s="10"/>
      <c r="N34" s="10"/>
      <c r="O34" s="10"/>
      <c r="P34" s="10"/>
      <c r="Q34" s="10"/>
      <c r="R34" s="10"/>
      <c r="S34" s="25"/>
      <c r="T34" s="10"/>
      <c r="U34" s="70"/>
      <c r="V34" s="71">
        <f>(E34+G34+I34+J34+K34+M34+N34+O34+Q34+R34+T34)*U34</f>
        <v>0</v>
      </c>
      <c r="W34" s="10"/>
      <c r="X34" s="10">
        <f>E34+G34+I34+J34+K34+M34+N34+O34+Q34+R34+T34+V34+W34</f>
        <v>0</v>
      </c>
      <c r="Y34" s="10">
        <f t="shared" si="54"/>
        <v>0</v>
      </c>
      <c r="Z34" s="10">
        <f>IF(Y34&gt;6650*B34,6650*B34,Y34)</f>
        <v>0</v>
      </c>
      <c r="AA34" s="10">
        <f>E34</f>
        <v>0</v>
      </c>
      <c r="AB34" s="10">
        <f t="shared" si="34"/>
        <v>0</v>
      </c>
      <c r="AC34" s="35">
        <f t="shared" si="55"/>
        <v>0</v>
      </c>
      <c r="AD34" s="35">
        <f t="shared" si="56"/>
        <v>0</v>
      </c>
      <c r="AE34" s="35">
        <f t="shared" si="57"/>
        <v>0</v>
      </c>
      <c r="AF34" s="35">
        <f t="shared" si="58"/>
        <v>0</v>
      </c>
      <c r="AG34" s="26"/>
    </row>
    <row r="35" spans="1:54" s="4" customFormat="1" ht="12.75" customHeight="1" x14ac:dyDescent="0.2">
      <c r="A35" s="50" t="s">
        <v>17</v>
      </c>
      <c r="B35" s="2"/>
      <c r="C35" s="2"/>
      <c r="D35" s="10"/>
      <c r="E35" s="10">
        <f t="shared" si="38"/>
        <v>0</v>
      </c>
      <c r="F35" s="34"/>
      <c r="G35" s="10">
        <f t="shared" si="53"/>
        <v>0</v>
      </c>
      <c r="H35" s="34"/>
      <c r="I35" s="10">
        <f t="shared" si="59"/>
        <v>0</v>
      </c>
      <c r="J35" s="10"/>
      <c r="K35" s="10"/>
      <c r="L35" s="34"/>
      <c r="M35" s="10"/>
      <c r="N35" s="10"/>
      <c r="O35" s="10"/>
      <c r="P35" s="10"/>
      <c r="Q35" s="10"/>
      <c r="R35" s="10"/>
      <c r="S35" s="25"/>
      <c r="T35" s="10"/>
      <c r="U35" s="70"/>
      <c r="V35" s="71">
        <f>(E35+G35+I35+J35+K35+M35+N35+O35+Q35+R35+T35)*U35</f>
        <v>0</v>
      </c>
      <c r="W35" s="10"/>
      <c r="X35" s="10">
        <f>E35+G35+I35+J35+K35+M35+N35+O35+Q35+R35+T35+V35+W35</f>
        <v>0</v>
      </c>
      <c r="Y35" s="10">
        <f t="shared" si="54"/>
        <v>0</v>
      </c>
      <c r="Z35" s="10">
        <f>IF(Y35&gt;6650*B35,6650*B35,Y35)</f>
        <v>0</v>
      </c>
      <c r="AA35" s="10">
        <f>E35</f>
        <v>0</v>
      </c>
      <c r="AB35" s="10">
        <f t="shared" si="34"/>
        <v>0</v>
      </c>
      <c r="AC35" s="35">
        <f t="shared" si="55"/>
        <v>0</v>
      </c>
      <c r="AD35" s="35">
        <f t="shared" si="56"/>
        <v>0</v>
      </c>
      <c r="AE35" s="35">
        <f t="shared" si="57"/>
        <v>0</v>
      </c>
      <c r="AF35" s="35">
        <f t="shared" si="58"/>
        <v>0</v>
      </c>
      <c r="AG35" s="26"/>
    </row>
    <row r="36" spans="1:54" s="4" customFormat="1" ht="12.75" customHeight="1" x14ac:dyDescent="0.2">
      <c r="A36" s="50" t="s">
        <v>17</v>
      </c>
      <c r="B36" s="2"/>
      <c r="C36" s="2"/>
      <c r="D36" s="10"/>
      <c r="E36" s="10">
        <f t="shared" si="38"/>
        <v>0</v>
      </c>
      <c r="F36" s="34"/>
      <c r="G36" s="10">
        <f t="shared" si="53"/>
        <v>0</v>
      </c>
      <c r="H36" s="34"/>
      <c r="I36" s="10">
        <f t="shared" si="59"/>
        <v>0</v>
      </c>
      <c r="J36" s="10"/>
      <c r="K36" s="10"/>
      <c r="L36" s="34"/>
      <c r="M36" s="10"/>
      <c r="N36" s="10"/>
      <c r="O36" s="10"/>
      <c r="P36" s="10"/>
      <c r="Q36" s="10"/>
      <c r="R36" s="10"/>
      <c r="S36" s="25"/>
      <c r="T36" s="10"/>
      <c r="U36" s="70"/>
      <c r="V36" s="71">
        <f>(E36+G36+I36+J36+K36+M36+N36+O36+Q36+R36+T36)*U36</f>
        <v>0</v>
      </c>
      <c r="W36" s="10"/>
      <c r="X36" s="10">
        <f>E36+G36+I36+J36+K36+M36+N36+O36+Q36+R36+T36+V36+W36</f>
        <v>0</v>
      </c>
      <c r="Y36" s="10">
        <f t="shared" si="54"/>
        <v>0</v>
      </c>
      <c r="Z36" s="10">
        <f>IF(Y36&gt;6650*B36,6650*B36,Y36)</f>
        <v>0</v>
      </c>
      <c r="AA36" s="10">
        <f>E36</f>
        <v>0</v>
      </c>
      <c r="AB36" s="10">
        <f t="shared" si="34"/>
        <v>0</v>
      </c>
      <c r="AC36" s="35">
        <f t="shared" si="55"/>
        <v>0</v>
      </c>
      <c r="AD36" s="35">
        <f t="shared" si="56"/>
        <v>0</v>
      </c>
      <c r="AE36" s="35">
        <f t="shared" si="57"/>
        <v>0</v>
      </c>
      <c r="AF36" s="35">
        <f t="shared" si="58"/>
        <v>0</v>
      </c>
      <c r="AG36" s="26"/>
    </row>
    <row r="37" spans="1:54" s="4" customFormat="1" ht="12.75" customHeight="1" x14ac:dyDescent="0.2">
      <c r="A37" s="50" t="s">
        <v>17</v>
      </c>
      <c r="B37" s="2"/>
      <c r="C37" s="2"/>
      <c r="D37" s="10"/>
      <c r="E37" s="10">
        <f t="shared" si="38"/>
        <v>0</v>
      </c>
      <c r="F37" s="34"/>
      <c r="G37" s="10">
        <f t="shared" si="53"/>
        <v>0</v>
      </c>
      <c r="H37" s="34"/>
      <c r="I37" s="10">
        <f t="shared" si="59"/>
        <v>0</v>
      </c>
      <c r="J37" s="10"/>
      <c r="K37" s="10"/>
      <c r="L37" s="34"/>
      <c r="M37" s="10"/>
      <c r="N37" s="10"/>
      <c r="O37" s="10"/>
      <c r="P37" s="10"/>
      <c r="Q37" s="10"/>
      <c r="R37" s="10"/>
      <c r="S37" s="25"/>
      <c r="T37" s="10"/>
      <c r="U37" s="70"/>
      <c r="V37" s="71">
        <f>(E37+G37+I37+J37+K37+M37+N37+O37+Q37+R37+T37)*U37</f>
        <v>0</v>
      </c>
      <c r="W37" s="10"/>
      <c r="X37" s="10">
        <f>E37+G37+I37+J37+K37+M37+N37+O37+Q37+R37+T37+V37+W37</f>
        <v>0</v>
      </c>
      <c r="Y37" s="10">
        <f t="shared" si="54"/>
        <v>0</v>
      </c>
      <c r="Z37" s="10">
        <f>IF(Y37&gt;6650*B37,6650*B37,Y37)</f>
        <v>0</v>
      </c>
      <c r="AA37" s="10">
        <f>E37</f>
        <v>0</v>
      </c>
      <c r="AB37" s="10">
        <f t="shared" si="34"/>
        <v>0</v>
      </c>
      <c r="AC37" s="35">
        <f t="shared" si="55"/>
        <v>0</v>
      </c>
      <c r="AD37" s="35">
        <f t="shared" si="56"/>
        <v>0</v>
      </c>
      <c r="AE37" s="35">
        <f t="shared" si="57"/>
        <v>0</v>
      </c>
      <c r="AF37" s="35">
        <f t="shared" si="58"/>
        <v>0</v>
      </c>
      <c r="AG37" s="26"/>
    </row>
    <row r="38" spans="1:54" s="4" customFormat="1" ht="12.75" customHeight="1" x14ac:dyDescent="0.2">
      <c r="A38" s="50" t="s">
        <v>17</v>
      </c>
      <c r="B38" s="2"/>
      <c r="C38" s="2"/>
      <c r="D38" s="10"/>
      <c r="E38" s="10">
        <f t="shared" si="38"/>
        <v>0</v>
      </c>
      <c r="F38" s="34"/>
      <c r="G38" s="10">
        <f t="shared" si="53"/>
        <v>0</v>
      </c>
      <c r="H38" s="34"/>
      <c r="I38" s="10">
        <f t="shared" si="59"/>
        <v>0</v>
      </c>
      <c r="J38" s="10"/>
      <c r="K38" s="10"/>
      <c r="L38" s="34"/>
      <c r="M38" s="10"/>
      <c r="N38" s="10"/>
      <c r="O38" s="10"/>
      <c r="P38" s="10"/>
      <c r="Q38" s="10"/>
      <c r="R38" s="10"/>
      <c r="S38" s="25"/>
      <c r="T38" s="10"/>
      <c r="U38" s="70"/>
      <c r="V38" s="71">
        <f>(E38+G38+I38+J38+K38+M38+N38+O38+Q38+R38+T38)*U38</f>
        <v>0</v>
      </c>
      <c r="W38" s="10"/>
      <c r="X38" s="10">
        <f>E38+G38+I38+J38+K38+M38+N38+O38+Q38+R38+T38+V38+W38</f>
        <v>0</v>
      </c>
      <c r="Y38" s="10">
        <f t="shared" si="54"/>
        <v>0</v>
      </c>
      <c r="Z38" s="10">
        <f>IF(Y38&gt;6650*B38,6650*B38,Y38)</f>
        <v>0</v>
      </c>
      <c r="AA38" s="10">
        <f>E38</f>
        <v>0</v>
      </c>
      <c r="AB38" s="10">
        <f t="shared" si="34"/>
        <v>0</v>
      </c>
      <c r="AC38" s="35">
        <f t="shared" si="55"/>
        <v>0</v>
      </c>
      <c r="AD38" s="35">
        <f t="shared" si="56"/>
        <v>0</v>
      </c>
      <c r="AE38" s="35">
        <f t="shared" si="57"/>
        <v>0</v>
      </c>
      <c r="AF38" s="35">
        <f t="shared" si="58"/>
        <v>0</v>
      </c>
      <c r="AG38" s="26"/>
    </row>
    <row r="39" spans="1:54" s="4" customFormat="1" ht="12.75" customHeight="1" x14ac:dyDescent="0.2">
      <c r="A39" s="50" t="s">
        <v>17</v>
      </c>
      <c r="B39" s="2"/>
      <c r="C39" s="2"/>
      <c r="D39" s="10"/>
      <c r="E39" s="10">
        <f t="shared" si="38"/>
        <v>0</v>
      </c>
      <c r="F39" s="34"/>
      <c r="G39" s="10">
        <f t="shared" si="53"/>
        <v>0</v>
      </c>
      <c r="H39" s="34"/>
      <c r="I39" s="10">
        <f t="shared" si="59"/>
        <v>0</v>
      </c>
      <c r="J39" s="10"/>
      <c r="K39" s="10"/>
      <c r="L39" s="34"/>
      <c r="M39" s="10"/>
      <c r="N39" s="10"/>
      <c r="O39" s="10"/>
      <c r="P39" s="10"/>
      <c r="Q39" s="10"/>
      <c r="R39" s="10"/>
      <c r="S39" s="25"/>
      <c r="T39" s="10"/>
      <c r="U39" s="70"/>
      <c r="V39" s="71">
        <f>(E39+G39+I39+J39+K39+M39+N39+O39+Q39+R39+T39)*U39</f>
        <v>0</v>
      </c>
      <c r="W39" s="10"/>
      <c r="X39" s="10">
        <f>E39+G39+I39+J39+K39+M39+N39+O39+Q39+R39+T39+V39+W39</f>
        <v>0</v>
      </c>
      <c r="Y39" s="10">
        <f t="shared" si="54"/>
        <v>0</v>
      </c>
      <c r="Z39" s="10">
        <f>IF(Y39&gt;6650*B39,6650*B39,Y39)</f>
        <v>0</v>
      </c>
      <c r="AA39" s="10">
        <f>E39</f>
        <v>0</v>
      </c>
      <c r="AB39" s="10">
        <f t="shared" si="34"/>
        <v>0</v>
      </c>
      <c r="AC39" s="35">
        <f t="shared" si="55"/>
        <v>0</v>
      </c>
      <c r="AD39" s="35">
        <f t="shared" si="56"/>
        <v>0</v>
      </c>
      <c r="AE39" s="35">
        <f t="shared" si="57"/>
        <v>0</v>
      </c>
      <c r="AF39" s="35">
        <f t="shared" si="58"/>
        <v>0</v>
      </c>
      <c r="AG39" s="26"/>
    </row>
    <row r="40" spans="1:54" s="4" customFormat="1" ht="12.75" x14ac:dyDescent="0.2">
      <c r="A40" s="60" t="s">
        <v>5</v>
      </c>
      <c r="B40" s="7"/>
      <c r="C40" s="7"/>
      <c r="D40" s="7"/>
      <c r="E40" s="7"/>
      <c r="F40" s="7"/>
      <c r="G40" s="7"/>
      <c r="H40" s="7"/>
      <c r="I40" s="7"/>
      <c r="J40" s="7"/>
      <c r="K40" s="7"/>
      <c r="L40" s="7"/>
      <c r="M40" s="7"/>
      <c r="N40" s="7"/>
      <c r="O40" s="7"/>
      <c r="P40" s="7"/>
      <c r="Q40" s="7"/>
      <c r="R40" s="7"/>
      <c r="S40" s="7"/>
      <c r="T40" s="8"/>
      <c r="U40" s="8"/>
      <c r="V40" s="8"/>
      <c r="W40" s="8"/>
      <c r="Y40" s="8"/>
      <c r="Z40" s="8"/>
      <c r="AA40" s="8"/>
      <c r="AB40" s="8"/>
      <c r="AC40" s="8"/>
      <c r="AD40" s="27"/>
      <c r="AE40" s="27"/>
      <c r="AF40" s="27"/>
      <c r="AG40" s="27"/>
      <c r="AH40" s="27"/>
      <c r="AI40" s="27"/>
      <c r="AJ40" s="27"/>
      <c r="AK40" s="27"/>
      <c r="AP40" s="15"/>
      <c r="AQ40" s="27"/>
      <c r="AR40" s="27"/>
      <c r="AS40" s="29"/>
      <c r="AT40" s="29"/>
      <c r="AU40" s="29"/>
      <c r="AV40" s="29"/>
      <c r="AX40" s="30"/>
      <c r="AY40" s="27"/>
      <c r="AZ40" s="27"/>
      <c r="BA40" s="27"/>
      <c r="BB40" s="27"/>
    </row>
    <row r="41" spans="1:54" s="27" customFormat="1" ht="30" customHeight="1" x14ac:dyDescent="0.2">
      <c r="A41" s="87" t="s">
        <v>69</v>
      </c>
      <c r="B41" s="87"/>
      <c r="C41" s="87"/>
      <c r="D41" s="87"/>
      <c r="E41" s="87"/>
      <c r="F41" s="87"/>
      <c r="G41" s="87"/>
      <c r="H41" s="87"/>
      <c r="I41" s="87"/>
      <c r="J41" s="87"/>
      <c r="K41" s="87"/>
      <c r="L41" s="87"/>
      <c r="M41" s="87"/>
      <c r="N41" s="87"/>
      <c r="O41" s="87"/>
      <c r="P41" s="87"/>
      <c r="Q41" s="87"/>
      <c r="R41" s="87"/>
      <c r="S41" s="87"/>
      <c r="T41" s="87"/>
      <c r="U41" s="61"/>
      <c r="V41" s="61"/>
      <c r="W41" s="61"/>
      <c r="Y41" s="36"/>
      <c r="Z41" s="36"/>
      <c r="AA41" s="36"/>
      <c r="AB41" s="36"/>
      <c r="AC41" s="31"/>
      <c r="AD41" s="15"/>
      <c r="AE41" s="15"/>
      <c r="AF41" s="15"/>
      <c r="AG41" s="15"/>
      <c r="AH41" s="32"/>
      <c r="AJ41" s="33"/>
      <c r="AK41" s="28"/>
      <c r="AL41" s="28"/>
      <c r="AM41" s="28"/>
      <c r="AN41" s="28"/>
      <c r="AO41" s="15"/>
      <c r="AP41" s="15"/>
      <c r="AQ41" s="15"/>
      <c r="AR41" s="15"/>
      <c r="AS41" s="15"/>
      <c r="AT41" s="15"/>
      <c r="AU41" s="15"/>
      <c r="AV41" s="15"/>
      <c r="AW41" s="15"/>
    </row>
    <row r="42" spans="1:54" s="15" customFormat="1" ht="12.75" x14ac:dyDescent="0.2">
      <c r="A42" s="44"/>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54"/>
      <c r="AJ42" s="55"/>
      <c r="AK42" s="56"/>
      <c r="AL42" s="56"/>
      <c r="AM42" s="56"/>
      <c r="AN42" s="56"/>
    </row>
    <row r="43" spans="1:54" s="74" customFormat="1" ht="21.75" customHeight="1" x14ac:dyDescent="0.25">
      <c r="A43" s="81" t="s">
        <v>70</v>
      </c>
      <c r="B43" s="81"/>
      <c r="C43" s="81"/>
      <c r="D43" s="81"/>
      <c r="E43" s="81"/>
      <c r="F43" s="81"/>
      <c r="G43" s="82"/>
      <c r="H43" s="82"/>
      <c r="I43" s="82"/>
      <c r="J43" s="82"/>
      <c r="K43" s="77"/>
      <c r="L43" s="7"/>
      <c r="M43" s="83"/>
      <c r="N43" s="83"/>
      <c r="O43" s="83"/>
      <c r="P43" s="83"/>
      <c r="Q43" s="20"/>
      <c r="R43" s="75"/>
      <c r="S43" s="75"/>
      <c r="T43" s="75"/>
      <c r="U43" s="75"/>
      <c r="V43" s="75"/>
      <c r="W43" s="75"/>
      <c r="X43" s="75"/>
    </row>
    <row r="44" spans="1:54" s="74" customFormat="1" ht="16.899999999999999" customHeight="1" x14ac:dyDescent="0.25">
      <c r="A44" s="75"/>
      <c r="B44" s="75"/>
      <c r="C44" s="75"/>
      <c r="D44" s="75"/>
      <c r="E44" s="75"/>
      <c r="F44" s="75"/>
      <c r="G44" s="84" t="s">
        <v>6</v>
      </c>
      <c r="H44" s="84"/>
      <c r="I44" s="84"/>
      <c r="J44" s="84"/>
      <c r="K44" s="75"/>
      <c r="L44" s="75"/>
      <c r="M44" s="84" t="s">
        <v>7</v>
      </c>
      <c r="N44" s="84"/>
      <c r="O44" s="84"/>
      <c r="P44" s="84"/>
      <c r="Q44" s="78"/>
      <c r="R44" s="75"/>
      <c r="S44" s="75"/>
      <c r="T44" s="75"/>
      <c r="U44" s="75"/>
      <c r="V44" s="75"/>
      <c r="W44" s="75"/>
      <c r="X44" s="75"/>
    </row>
    <row r="45" spans="1:54" ht="21" customHeight="1" x14ac:dyDescent="0.25">
      <c r="A45" s="81" t="s">
        <v>71</v>
      </c>
      <c r="B45" s="81"/>
      <c r="C45" s="81"/>
      <c r="D45" s="81"/>
      <c r="E45" s="81"/>
      <c r="F45" s="81"/>
      <c r="G45" s="95"/>
      <c r="H45" s="95"/>
      <c r="I45" s="95"/>
      <c r="J45" s="95"/>
      <c r="K45" s="79"/>
      <c r="L45" s="95"/>
      <c r="M45" s="95"/>
      <c r="N45" s="95"/>
      <c r="O45" s="95"/>
      <c r="P45" s="42"/>
      <c r="Q45" s="96"/>
      <c r="R45" s="96"/>
      <c r="S45" s="96"/>
      <c r="T45" s="96"/>
      <c r="U45" s="61"/>
      <c r="V45" s="61"/>
      <c r="W45" s="61"/>
      <c r="X45" s="61"/>
      <c r="Y45" s="61"/>
      <c r="Z45" s="61"/>
    </row>
    <row r="46" spans="1:54" ht="15" customHeight="1" x14ac:dyDescent="0.25">
      <c r="A46" s="76"/>
      <c r="B46" s="76"/>
      <c r="C46" s="76"/>
      <c r="D46" s="76"/>
      <c r="E46" s="19"/>
      <c r="F46" s="19"/>
      <c r="G46" s="84" t="s">
        <v>6</v>
      </c>
      <c r="H46" s="84"/>
      <c r="I46" s="84"/>
      <c r="J46" s="84"/>
      <c r="K46" s="80"/>
      <c r="L46" s="97" t="s">
        <v>8</v>
      </c>
      <c r="M46" s="97"/>
      <c r="N46" s="97"/>
      <c r="O46" s="97"/>
      <c r="P46" s="44"/>
      <c r="Q46" s="98" t="s">
        <v>72</v>
      </c>
      <c r="R46" s="98"/>
      <c r="S46" s="98"/>
      <c r="T46" s="98"/>
      <c r="U46" s="61"/>
      <c r="V46" s="61"/>
      <c r="W46" s="61"/>
      <c r="X46" s="61"/>
      <c r="Y46" s="61"/>
      <c r="Z46" s="61"/>
    </row>
    <row r="47" spans="1:54" s="43" customFormat="1" x14ac:dyDescent="0.25">
      <c r="A47" s="45"/>
      <c r="B47" s="45"/>
      <c r="C47" s="45"/>
      <c r="D47" s="45"/>
      <c r="E47" s="45"/>
      <c r="F47" s="45"/>
      <c r="G47" s="45"/>
      <c r="H47" s="45"/>
      <c r="I47" s="45"/>
      <c r="J47" s="45"/>
      <c r="K47" s="45"/>
      <c r="L47" s="45"/>
      <c r="M47" s="45"/>
      <c r="N47" s="45"/>
      <c r="O47" s="45"/>
      <c r="P47" s="45"/>
      <c r="Q47" s="45"/>
      <c r="R47" s="45"/>
      <c r="S47" s="45"/>
      <c r="T47" s="45"/>
      <c r="U47" s="72"/>
      <c r="V47" s="72"/>
      <c r="W47" s="45"/>
      <c r="X47" s="45"/>
      <c r="Y47" s="45"/>
      <c r="Z47" s="45"/>
      <c r="AA47" s="45"/>
      <c r="AB47" s="45"/>
      <c r="AC47" s="45"/>
      <c r="AD47" s="45"/>
      <c r="AE47" s="45"/>
      <c r="AF47" s="45"/>
      <c r="AG47" s="45"/>
      <c r="AH47" s="45"/>
      <c r="AI47" s="45"/>
      <c r="AJ47" s="45"/>
      <c r="AK47" s="45"/>
    </row>
    <row r="48" spans="1:54" s="43" customFormat="1" x14ac:dyDescent="0.25">
      <c r="A48" s="44"/>
      <c r="B48" s="44"/>
      <c r="C48" s="44"/>
      <c r="D48" s="44"/>
      <c r="E48" s="44"/>
      <c r="F48" s="44"/>
      <c r="G48" s="44"/>
      <c r="H48" s="44"/>
      <c r="I48" s="44"/>
      <c r="J48" s="44"/>
      <c r="K48" s="44"/>
      <c r="L48" s="44"/>
      <c r="M48" s="44"/>
      <c r="N48" s="44"/>
      <c r="O48" s="44"/>
      <c r="P48" s="44"/>
      <c r="Q48" s="44"/>
      <c r="R48" s="44"/>
      <c r="S48" s="44"/>
      <c r="T48" s="44"/>
      <c r="U48" s="44"/>
      <c r="V48" s="72"/>
      <c r="W48" s="45"/>
      <c r="X48" s="45"/>
      <c r="Y48" s="45"/>
      <c r="Z48" s="45"/>
      <c r="AA48" s="45"/>
      <c r="AB48" s="45"/>
      <c r="AC48" s="45"/>
      <c r="AD48" s="45"/>
      <c r="AE48" s="45"/>
      <c r="AF48" s="45"/>
      <c r="AG48" s="45"/>
      <c r="AH48" s="45"/>
      <c r="AI48" s="45"/>
      <c r="AJ48" s="45"/>
      <c r="AK48" s="45"/>
    </row>
    <row r="49" spans="21:22" s="6" customFormat="1" ht="14.25" x14ac:dyDescent="0.2">
      <c r="U49" s="73"/>
      <c r="V49" s="73"/>
    </row>
    <row r="50" spans="21:22" s="6" customFormat="1" ht="14.25" x14ac:dyDescent="0.2">
      <c r="U50" s="73"/>
      <c r="V50" s="73"/>
    </row>
    <row r="51" spans="21:22" s="6" customFormat="1" ht="14.25" x14ac:dyDescent="0.2">
      <c r="U51" s="73"/>
      <c r="V51" s="73"/>
    </row>
    <row r="52" spans="21:22" s="6" customFormat="1" ht="14.25" x14ac:dyDescent="0.2">
      <c r="U52" s="73"/>
      <c r="V52" s="73"/>
    </row>
    <row r="53" spans="21:22" s="6" customFormat="1" ht="14.25" x14ac:dyDescent="0.2">
      <c r="U53" s="73"/>
      <c r="V53" s="73"/>
    </row>
    <row r="54" spans="21:22" s="6" customFormat="1" ht="14.25" x14ac:dyDescent="0.2">
      <c r="U54" s="73"/>
      <c r="V54" s="73"/>
    </row>
    <row r="55" spans="21:22" s="6" customFormat="1" ht="14.25" x14ac:dyDescent="0.2">
      <c r="U55" s="73"/>
      <c r="V55" s="73"/>
    </row>
    <row r="56" spans="21:22" s="6" customFormat="1" ht="14.25" x14ac:dyDescent="0.2">
      <c r="U56" s="73"/>
      <c r="V56" s="73"/>
    </row>
    <row r="57" spans="21:22" s="6" customFormat="1" ht="14.25" x14ac:dyDescent="0.2">
      <c r="U57" s="73"/>
      <c r="V57" s="73"/>
    </row>
    <row r="58" spans="21:22" s="6" customFormat="1" ht="14.25" x14ac:dyDescent="0.2">
      <c r="U58" s="73"/>
      <c r="V58" s="73"/>
    </row>
    <row r="59" spans="21:22" s="6" customFormat="1" ht="14.25" x14ac:dyDescent="0.2">
      <c r="U59" s="73"/>
      <c r="V59" s="73"/>
    </row>
    <row r="60" spans="21:22" s="6" customFormat="1" ht="14.25" x14ac:dyDescent="0.2">
      <c r="U60" s="73"/>
      <c r="V60" s="73"/>
    </row>
    <row r="61" spans="21:22" s="6" customFormat="1" ht="14.25" x14ac:dyDescent="0.2">
      <c r="U61" s="73"/>
      <c r="V61" s="73"/>
    </row>
    <row r="62" spans="21:22" s="6" customFormat="1" ht="14.25" x14ac:dyDescent="0.2">
      <c r="U62" s="73"/>
      <c r="V62" s="73"/>
    </row>
    <row r="63" spans="21:22" s="6" customFormat="1" ht="14.25" x14ac:dyDescent="0.2">
      <c r="U63" s="73"/>
      <c r="V63" s="73"/>
    </row>
    <row r="64" spans="21:22" s="6" customFormat="1" ht="14.25" x14ac:dyDescent="0.2">
      <c r="U64" s="73"/>
      <c r="V64" s="73"/>
    </row>
    <row r="65" spans="21:22" s="6" customFormat="1" ht="14.25" x14ac:dyDescent="0.2">
      <c r="U65" s="73"/>
      <c r="V65" s="73"/>
    </row>
    <row r="66" spans="21:22" s="6" customFormat="1" ht="14.25" x14ac:dyDescent="0.2">
      <c r="U66" s="73"/>
      <c r="V66" s="73"/>
    </row>
    <row r="67" spans="21:22" s="6" customFormat="1" ht="14.25" x14ac:dyDescent="0.2">
      <c r="U67" s="73"/>
      <c r="V67" s="73"/>
    </row>
    <row r="68" spans="21:22" s="6" customFormat="1" ht="14.25" x14ac:dyDescent="0.2">
      <c r="U68" s="73"/>
      <c r="V68" s="73"/>
    </row>
    <row r="69" spans="21:22" s="6" customFormat="1" ht="14.25" x14ac:dyDescent="0.2">
      <c r="U69" s="73"/>
      <c r="V69" s="73"/>
    </row>
    <row r="70" spans="21:22" s="6" customFormat="1" ht="14.25" x14ac:dyDescent="0.2">
      <c r="U70" s="73"/>
      <c r="V70" s="73"/>
    </row>
    <row r="71" spans="21:22" s="6" customFormat="1" ht="14.25" x14ac:dyDescent="0.2">
      <c r="U71" s="73"/>
      <c r="V71" s="73"/>
    </row>
    <row r="72" spans="21:22" s="6" customFormat="1" ht="14.25" x14ac:dyDescent="0.2">
      <c r="U72" s="73"/>
      <c r="V72" s="73"/>
    </row>
    <row r="73" spans="21:22" s="6" customFormat="1" ht="14.25" x14ac:dyDescent="0.2">
      <c r="U73" s="73"/>
      <c r="V73" s="73"/>
    </row>
    <row r="74" spans="21:22" s="6" customFormat="1" ht="14.25" x14ac:dyDescent="0.2">
      <c r="U74" s="73"/>
      <c r="V74" s="73"/>
    </row>
    <row r="75" spans="21:22" s="6" customFormat="1" ht="14.25" x14ac:dyDescent="0.2">
      <c r="U75" s="73"/>
      <c r="V75" s="73"/>
    </row>
    <row r="76" spans="21:22" s="6" customFormat="1" ht="14.25" x14ac:dyDescent="0.2">
      <c r="U76" s="73"/>
      <c r="V76" s="73"/>
    </row>
    <row r="77" spans="21:22" s="6" customFormat="1" ht="14.25" x14ac:dyDescent="0.2">
      <c r="U77" s="73"/>
      <c r="V77" s="73"/>
    </row>
    <row r="78" spans="21:22" s="6" customFormat="1" ht="14.25" x14ac:dyDescent="0.2">
      <c r="U78" s="73"/>
      <c r="V78" s="73"/>
    </row>
    <row r="79" spans="21:22" s="6" customFormat="1" ht="14.25" x14ac:dyDescent="0.2">
      <c r="U79" s="73"/>
      <c r="V79" s="73"/>
    </row>
    <row r="80" spans="21:22" s="6" customFormat="1" ht="14.25" x14ac:dyDescent="0.2">
      <c r="U80" s="73"/>
      <c r="V80" s="73"/>
    </row>
    <row r="81" spans="21:22" s="6" customFormat="1" ht="14.25" x14ac:dyDescent="0.2">
      <c r="U81" s="73"/>
      <c r="V81" s="73"/>
    </row>
    <row r="82" spans="21:22" s="6" customFormat="1" ht="14.25" x14ac:dyDescent="0.2">
      <c r="U82" s="73"/>
      <c r="V82" s="73"/>
    </row>
    <row r="83" spans="21:22" s="6" customFormat="1" ht="14.25" x14ac:dyDescent="0.2">
      <c r="U83" s="73"/>
      <c r="V83" s="73"/>
    </row>
    <row r="84" spans="21:22" s="6" customFormat="1" ht="14.25" x14ac:dyDescent="0.2">
      <c r="U84" s="73"/>
      <c r="V84" s="73"/>
    </row>
    <row r="85" spans="21:22" s="6" customFormat="1" ht="14.25" x14ac:dyDescent="0.2">
      <c r="U85" s="73"/>
      <c r="V85" s="73"/>
    </row>
    <row r="86" spans="21:22" s="6" customFormat="1" ht="14.25" x14ac:dyDescent="0.2">
      <c r="U86" s="73"/>
      <c r="V86" s="73"/>
    </row>
    <row r="87" spans="21:22" s="6" customFormat="1" ht="14.25" x14ac:dyDescent="0.2">
      <c r="U87" s="73"/>
      <c r="V87" s="73"/>
    </row>
  </sheetData>
  <mergeCells count="45">
    <mergeCell ref="B1:X1"/>
    <mergeCell ref="B2:X2"/>
    <mergeCell ref="U7:V8"/>
    <mergeCell ref="S7:T8"/>
    <mergeCell ref="W7:W9"/>
    <mergeCell ref="X7:X9"/>
    <mergeCell ref="R7:R9"/>
    <mergeCell ref="F4:I4"/>
    <mergeCell ref="F5:I5"/>
    <mergeCell ref="B4:E4"/>
    <mergeCell ref="H7:I8"/>
    <mergeCell ref="F7:G8"/>
    <mergeCell ref="C7:C9"/>
    <mergeCell ref="A45:F45"/>
    <mergeCell ref="G45:J45"/>
    <mergeCell ref="L45:O45"/>
    <mergeCell ref="Q45:T45"/>
    <mergeCell ref="G46:J46"/>
    <mergeCell ref="L46:O46"/>
    <mergeCell ref="Q46:T46"/>
    <mergeCell ref="AG7:AG9"/>
    <mergeCell ref="Y7:Z7"/>
    <mergeCell ref="Y8:Y9"/>
    <mergeCell ref="Z8:Z9"/>
    <mergeCell ref="AB7:AB9"/>
    <mergeCell ref="AE7:AE9"/>
    <mergeCell ref="AF7:AF9"/>
    <mergeCell ref="AA7:AA9"/>
    <mergeCell ref="AC7:AC9"/>
    <mergeCell ref="AD7:AD9"/>
    <mergeCell ref="A7:A9"/>
    <mergeCell ref="B7:B9"/>
    <mergeCell ref="A41:T41"/>
    <mergeCell ref="D7:E8"/>
    <mergeCell ref="K7:K9"/>
    <mergeCell ref="P7:Q8"/>
    <mergeCell ref="L7:M8"/>
    <mergeCell ref="J7:J9"/>
    <mergeCell ref="O7:O9"/>
    <mergeCell ref="N7:N9"/>
    <mergeCell ref="A43:F43"/>
    <mergeCell ref="G43:J43"/>
    <mergeCell ref="M43:P43"/>
    <mergeCell ref="G44:J44"/>
    <mergeCell ref="M44:P44"/>
  </mergeCells>
  <pageMargins left="0.17" right="0.2" top="0.25" bottom="0.31" header="0.17" footer="0.24"/>
  <pageSetup paperSize="9" scale="60" orientation="landscape" r:id="rId1"/>
  <headerFooter>
    <oddHeader>&amp;R&amp;"+,Regular"&amp;10Tabelul nr.26</oddHeader>
    <oddFooter>&amp;R&amp;"+,Regular"&amp;8&amp;P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tabel nr.26</vt:lpstr>
      <vt:lpstr>'tabel nr.26'!Print_Area</vt:lpstr>
      <vt:lpstr>'tabel nr.26'!Print_Titles</vt:lpstr>
    </vt:vector>
  </TitlesOfParts>
  <Company>aaa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mgiza</dc:creator>
  <cp:lastModifiedBy>Irina Bors</cp:lastModifiedBy>
  <cp:lastPrinted>2016-09-03T11:54:39Z</cp:lastPrinted>
  <dcterms:created xsi:type="dcterms:W3CDTF">2013-08-29T10:57:39Z</dcterms:created>
  <dcterms:modified xsi:type="dcterms:W3CDTF">2018-09-07T05:26:35Z</dcterms:modified>
</cp:coreProperties>
</file>