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tabRatio="657"/>
  </bookViews>
  <sheets>
    <sheet name="tabel nr.27" sheetId="27" r:id="rId1"/>
  </sheets>
  <definedNames>
    <definedName name="_xlnm.Print_Area" localSheetId="0">'tabel nr.27'!$A$1:$AB$35</definedName>
    <definedName name="_xlnm.Print_Titles" localSheetId="0">'tabel nr.27'!$10:$10</definedName>
  </definedNames>
  <calcPr calcId="162913"/>
</workbook>
</file>

<file path=xl/calcChain.xml><?xml version="1.0" encoding="utf-8"?>
<calcChain xmlns="http://schemas.openxmlformats.org/spreadsheetml/2006/main">
  <c r="X20" i="27" l="1"/>
  <c r="H21" i="27"/>
  <c r="H16" i="27"/>
  <c r="H12" i="27"/>
  <c r="D11" i="27"/>
  <c r="B11" i="27"/>
  <c r="X11" i="27"/>
  <c r="L20" i="27"/>
  <c r="E21" i="27"/>
  <c r="G21" i="27" s="1"/>
  <c r="E12" i="27"/>
  <c r="G11" i="27"/>
  <c r="E27" i="27"/>
  <c r="E26" i="27"/>
  <c r="G26" i="27"/>
  <c r="E25" i="27"/>
  <c r="G25" i="27" s="1"/>
  <c r="H25" i="27" s="1"/>
  <c r="E24" i="27"/>
  <c r="G24" i="27"/>
  <c r="E23" i="27"/>
  <c r="E22" i="27"/>
  <c r="E20" i="27" s="1"/>
  <c r="G22" i="27"/>
  <c r="D20" i="27"/>
  <c r="B20" i="27"/>
  <c r="E19" i="27"/>
  <c r="H19" i="27" s="1"/>
  <c r="E18" i="27"/>
  <c r="H18" i="27" s="1"/>
  <c r="E17" i="27"/>
  <c r="H17" i="27" s="1"/>
  <c r="E16" i="27"/>
  <c r="E15" i="27"/>
  <c r="H15" i="27" s="1"/>
  <c r="E14" i="27"/>
  <c r="H14" i="27" s="1"/>
  <c r="E13" i="27"/>
  <c r="H13" i="27" s="1"/>
  <c r="V15" i="27"/>
  <c r="W15" i="27" s="1"/>
  <c r="J18" i="27"/>
  <c r="P18" i="27"/>
  <c r="P17" i="27"/>
  <c r="N12" i="27"/>
  <c r="P15" i="27"/>
  <c r="J12" i="27"/>
  <c r="V12" i="27"/>
  <c r="W12" i="27"/>
  <c r="P25" i="27" l="1"/>
  <c r="J25" i="27"/>
  <c r="R25" i="27" s="1"/>
  <c r="S25" i="27" s="1"/>
  <c r="N25" i="27"/>
  <c r="V25" i="27"/>
  <c r="W25" i="27" s="1"/>
  <c r="G20" i="27"/>
  <c r="V13" i="27"/>
  <c r="P13" i="27"/>
  <c r="N13" i="27"/>
  <c r="J17" i="27"/>
  <c r="N17" i="27"/>
  <c r="V17" i="27"/>
  <c r="W17" i="27" s="1"/>
  <c r="L17" i="27"/>
  <c r="J19" i="27"/>
  <c r="P19" i="27"/>
  <c r="J16" i="27"/>
  <c r="R16" i="27" s="1"/>
  <c r="S16" i="27" s="1"/>
  <c r="P16" i="27"/>
  <c r="N16" i="27"/>
  <c r="L16" i="27"/>
  <c r="V16" i="27"/>
  <c r="W16" i="27" s="1"/>
  <c r="J13" i="27"/>
  <c r="V14" i="27"/>
  <c r="W14" i="27" s="1"/>
  <c r="P14" i="27"/>
  <c r="J14" i="27"/>
  <c r="L14" i="27" s="1"/>
  <c r="H23" i="27"/>
  <c r="E11" i="27"/>
  <c r="V21" i="27"/>
  <c r="J21" i="27"/>
  <c r="P21" i="27"/>
  <c r="N19" i="27"/>
  <c r="N15" i="27"/>
  <c r="L15" i="27"/>
  <c r="R15" i="27"/>
  <c r="J15" i="27"/>
  <c r="S15" i="27" s="1"/>
  <c r="L18" i="27"/>
  <c r="R18" i="27" s="1"/>
  <c r="S18" i="27" s="1"/>
  <c r="V18" i="27"/>
  <c r="W18" i="27" s="1"/>
  <c r="N18" i="27"/>
  <c r="H26" i="27"/>
  <c r="N21" i="27"/>
  <c r="N11" i="27"/>
  <c r="N14" i="27"/>
  <c r="V19" i="27"/>
  <c r="W19" i="27" s="1"/>
  <c r="H24" i="27"/>
  <c r="H27" i="27"/>
  <c r="L12" i="27"/>
  <c r="P12" i="27"/>
  <c r="H11" i="27"/>
  <c r="R12" i="27"/>
  <c r="G23" i="27"/>
  <c r="G27" i="27"/>
  <c r="H22" i="27"/>
  <c r="T16" i="27" l="1"/>
  <c r="U16" i="27" s="1"/>
  <c r="T18" i="27"/>
  <c r="U18" i="27" s="1"/>
  <c r="T25" i="27"/>
  <c r="U25" i="27" s="1"/>
  <c r="Y25" i="27"/>
  <c r="T15" i="27"/>
  <c r="U15" i="27" s="1"/>
  <c r="P27" i="27"/>
  <c r="N27" i="27"/>
  <c r="V27" i="27"/>
  <c r="W27" i="27" s="1"/>
  <c r="J27" i="27"/>
  <c r="R27" i="27" s="1"/>
  <c r="S27" i="27" s="1"/>
  <c r="J26" i="27"/>
  <c r="P26" i="27"/>
  <c r="V26" i="27"/>
  <c r="W26" i="27" s="1"/>
  <c r="N26" i="27"/>
  <c r="R26" i="27" s="1"/>
  <c r="N23" i="27"/>
  <c r="S23" i="27" s="1"/>
  <c r="J23" i="27"/>
  <c r="V23" i="27"/>
  <c r="W23" i="27" s="1"/>
  <c r="P23" i="27"/>
  <c r="R23" i="27"/>
  <c r="V22" i="27"/>
  <c r="W22" i="27" s="1"/>
  <c r="N22" i="27"/>
  <c r="R22" i="27" s="1"/>
  <c r="J22" i="27"/>
  <c r="P22" i="27"/>
  <c r="P20" i="27" s="1"/>
  <c r="N24" i="27"/>
  <c r="J24" i="27"/>
  <c r="P24" i="27"/>
  <c r="V24" i="27"/>
  <c r="W24" i="27" s="1"/>
  <c r="R21" i="27"/>
  <c r="L19" i="27"/>
  <c r="R19" i="27" s="1"/>
  <c r="P11" i="27"/>
  <c r="J11" i="27"/>
  <c r="W21" i="27"/>
  <c r="V20" i="27"/>
  <c r="R14" i="27"/>
  <c r="S14" i="27" s="1"/>
  <c r="R17" i="27"/>
  <c r="S17" i="27" s="1"/>
  <c r="S12" i="27"/>
  <c r="H20" i="27"/>
  <c r="L13" i="27"/>
  <c r="W13" i="27"/>
  <c r="W11" i="27" s="1"/>
  <c r="V11" i="27"/>
  <c r="T17" i="27" l="1"/>
  <c r="U17" i="27" s="1"/>
  <c r="T23" i="27"/>
  <c r="U23" i="27" s="1"/>
  <c r="T14" i="27"/>
  <c r="U14" i="27" s="1"/>
  <c r="Y14" i="27"/>
  <c r="Y27" i="27"/>
  <c r="T27" i="27"/>
  <c r="U27" i="27" s="1"/>
  <c r="N20" i="27"/>
  <c r="S22" i="27"/>
  <c r="W20" i="27"/>
  <c r="R24" i="27"/>
  <c r="S24" i="27" s="1"/>
  <c r="S26" i="27"/>
  <c r="Y12" i="27"/>
  <c r="T12" i="27"/>
  <c r="R20" i="27"/>
  <c r="L11" i="27"/>
  <c r="J20" i="27"/>
  <c r="Z25" i="27"/>
  <c r="AB25" i="27" s="1"/>
  <c r="AA25" i="27"/>
  <c r="S19" i="27"/>
  <c r="Y16" i="27"/>
  <c r="R13" i="27"/>
  <c r="R11" i="27" s="1"/>
  <c r="S21" i="27"/>
  <c r="Y15" i="27"/>
  <c r="Y18" i="27"/>
  <c r="T24" i="27" l="1"/>
  <c r="U24" i="27" s="1"/>
  <c r="Y24" i="27"/>
  <c r="AA12" i="27"/>
  <c r="AA27" i="27"/>
  <c r="Z27" i="27"/>
  <c r="AB27" i="27" s="1"/>
  <c r="T26" i="27"/>
  <c r="U26" i="27" s="1"/>
  <c r="Y23" i="27"/>
  <c r="Z16" i="27"/>
  <c r="AA16" i="27"/>
  <c r="AB16" i="27" s="1"/>
  <c r="S13" i="27"/>
  <c r="T21" i="27"/>
  <c r="S20" i="27"/>
  <c r="T22" i="27"/>
  <c r="U22" i="27" s="1"/>
  <c r="Z14" i="27"/>
  <c r="AA14" i="27"/>
  <c r="AB14" i="27" s="1"/>
  <c r="Z18" i="27"/>
  <c r="AA18" i="27"/>
  <c r="AB18" i="27" s="1"/>
  <c r="Z15" i="27"/>
  <c r="AB15" i="27" s="1"/>
  <c r="AA15" i="27"/>
  <c r="T19" i="27"/>
  <c r="U19" i="27" s="1"/>
  <c r="U12" i="27"/>
  <c r="Z12" i="27" s="1"/>
  <c r="Y17" i="27"/>
  <c r="AB12" i="27" l="1"/>
  <c r="AA23" i="27"/>
  <c r="AB23" i="27" s="1"/>
  <c r="Z23" i="27"/>
  <c r="AA17" i="27"/>
  <c r="Z17" i="27"/>
  <c r="AB17" i="27" s="1"/>
  <c r="T20" i="27"/>
  <c r="U21" i="27"/>
  <c r="U20" i="27" s="1"/>
  <c r="Y26" i="27"/>
  <c r="AA24" i="27"/>
  <c r="Z24" i="27"/>
  <c r="AB24" i="27"/>
  <c r="Y13" i="27"/>
  <c r="T13" i="27"/>
  <c r="S11" i="27"/>
  <c r="Y19" i="27"/>
  <c r="Y22" i="27"/>
  <c r="Y21" i="27"/>
  <c r="AA13" i="27" l="1"/>
  <c r="Y11" i="27"/>
  <c r="Z19" i="27"/>
  <c r="AA19" i="27"/>
  <c r="AB19" i="27"/>
  <c r="Z26" i="27"/>
  <c r="AA26" i="27"/>
  <c r="AB26" i="27" s="1"/>
  <c r="AB21" i="27"/>
  <c r="AA21" i="27"/>
  <c r="Y20" i="27"/>
  <c r="Z21" i="27"/>
  <c r="Z22" i="27"/>
  <c r="AB22" i="27" s="1"/>
  <c r="AA22" i="27"/>
  <c r="U13" i="27"/>
  <c r="U11" i="27" s="1"/>
  <c r="T11" i="27"/>
  <c r="Z20" i="27" l="1"/>
  <c r="Z13" i="27"/>
  <c r="AB20" i="27"/>
  <c r="AA20" i="27"/>
  <c r="AA11" i="27"/>
  <c r="Z11" i="27" l="1"/>
  <c r="AB13" i="27"/>
  <c r="AB11" i="27" s="1"/>
</calcChain>
</file>

<file path=xl/sharedStrings.xml><?xml version="1.0" encoding="utf-8"?>
<sst xmlns="http://schemas.openxmlformats.org/spreadsheetml/2006/main" count="105" uniqueCount="68">
  <si>
    <t>Total</t>
  </si>
  <si>
    <t>%</t>
  </si>
  <si>
    <t>Categoria de salarizare</t>
  </si>
  <si>
    <t>Nr. unități aprobate</t>
  </si>
  <si>
    <t>Subdiviziunea, titlul funcției</t>
  </si>
  <si>
    <t>coduri</t>
  </si>
  <si>
    <t>Instituția bugetară (Org 2)</t>
  </si>
  <si>
    <t>Notă:</t>
  </si>
  <si>
    <t>nr. de fonduri</t>
  </si>
  <si>
    <r>
      <t xml:space="preserve">Fondul anual de salarizare, </t>
    </r>
    <r>
      <rPr>
        <b/>
        <sz val="10"/>
        <color indexed="8"/>
        <rFont val="Cambria"/>
        <family val="1"/>
        <charset val="204"/>
      </rPr>
      <t>mii lei</t>
    </r>
  </si>
  <si>
    <t>pu o unitate</t>
  </si>
  <si>
    <t>pu unitățile stabilite</t>
  </si>
  <si>
    <t>5(2*4)</t>
  </si>
  <si>
    <t>a) funcționari, slujbași, specialiști de profil și cu funcții complexe, total</t>
  </si>
  <si>
    <t>……………………………..</t>
  </si>
  <si>
    <t>b) personal auxiliar, muncitori, total</t>
  </si>
  <si>
    <t>Σ, lei</t>
  </si>
  <si>
    <t>7(5*6)</t>
  </si>
  <si>
    <r>
      <t xml:space="preserve">Salariu de funcție, </t>
    </r>
    <r>
      <rPr>
        <b/>
        <sz val="10"/>
        <rFont val="Cambria"/>
        <family val="1"/>
        <charset val="204"/>
      </rPr>
      <t>lei</t>
    </r>
  </si>
  <si>
    <t>8(5+7)</t>
  </si>
  <si>
    <t>10(8*9)</t>
  </si>
  <si>
    <t>12((8+10) *11)</t>
  </si>
  <si>
    <r>
      <t xml:space="preserve">Spor lunar p/u vechime în muncă: 10, 15, 20, 25 sau 30% </t>
    </r>
    <r>
      <rPr>
        <sz val="9"/>
        <rFont val="Cambria"/>
        <family val="1"/>
        <charset val="204"/>
      </rPr>
      <t>(pct.3 la HG nr.1062 din 16.09.06)</t>
    </r>
  </si>
  <si>
    <r>
      <t xml:space="preserve">Majorarea salariului tarifar p/u șoferii autoturismelor cu remorcă. </t>
    </r>
    <r>
      <rPr>
        <sz val="9"/>
        <rFont val="Cambria"/>
        <family val="1"/>
        <charset val="204"/>
      </rPr>
      <t xml:space="preserve"> Anexa nr.2, pct.3 la Note (HG nr.1062 din 16.09.06) </t>
    </r>
  </si>
  <si>
    <t>14(8*13)</t>
  </si>
  <si>
    <t>16(8*15)</t>
  </si>
  <si>
    <r>
      <t xml:space="preserve">Spor pentru clasă de calificare </t>
    </r>
    <r>
      <rPr>
        <sz val="9"/>
        <rFont val="Cambria"/>
        <family val="1"/>
        <charset val="204"/>
      </rPr>
      <t>(pct.2 din Note la anexa nr.2, HG nr.1062/ 16.09.06)</t>
    </r>
  </si>
  <si>
    <r>
      <t>Premiu lunar</t>
    </r>
    <r>
      <rPr>
        <sz val="9"/>
        <rFont val="Cambria"/>
        <family val="1"/>
        <charset val="204"/>
      </rPr>
      <t xml:space="preserve"> (pct.5 alin. 3, pct.7 HG nr.1062 din 16.09.06)</t>
    </r>
  </si>
  <si>
    <r>
      <rPr>
        <sz val="10"/>
        <rFont val="Cambria"/>
        <family val="1"/>
        <charset val="204"/>
      </rPr>
      <t>Salariu lunar,</t>
    </r>
    <r>
      <rPr>
        <b/>
        <sz val="10"/>
        <rFont val="Cambria"/>
        <family val="1"/>
        <charset val="204"/>
      </rPr>
      <t xml:space="preserve"> lei</t>
    </r>
  </si>
  <si>
    <t>18((8+10+ 12+14+16)* 17/12luni)</t>
  </si>
  <si>
    <t>19(8+10+12+14+16+18)</t>
  </si>
  <si>
    <t>inclusiv din care nu se calculează CAS *</t>
  </si>
  <si>
    <t>20(19-18)</t>
  </si>
  <si>
    <r>
      <t xml:space="preserve">Ajutor material </t>
    </r>
    <r>
      <rPr>
        <sz val="9"/>
        <rFont val="Cambria"/>
        <family val="1"/>
        <charset val="204"/>
      </rPr>
      <t>(pct.5 alin 5, HG nr.1062 din 16.09.06),</t>
    </r>
    <r>
      <rPr>
        <b/>
        <sz val="10"/>
        <rFont val="Cambria"/>
        <family val="1"/>
        <charset val="204"/>
      </rPr>
      <t xml:space="preserve"> lei</t>
    </r>
  </si>
  <si>
    <t>22(8)</t>
  </si>
  <si>
    <t>23(22/12 luni)</t>
  </si>
  <si>
    <r>
      <t>Premiu anual</t>
    </r>
    <r>
      <rPr>
        <sz val="9"/>
        <color indexed="8"/>
        <rFont val="Cambria"/>
        <family val="1"/>
        <charset val="204"/>
      </rPr>
      <t xml:space="preserve"> (pct.1 (a) din HG nr.180 din 11.03.13), </t>
    </r>
    <r>
      <rPr>
        <b/>
        <sz val="10"/>
        <color indexed="8"/>
        <rFont val="Cambria"/>
        <family val="1"/>
        <charset val="204"/>
      </rPr>
      <t>lei</t>
    </r>
  </si>
  <si>
    <r>
      <t xml:space="preserve">impact premiu anual asupra indemniz. de concediu, </t>
    </r>
    <r>
      <rPr>
        <b/>
        <sz val="10"/>
        <color indexed="8"/>
        <rFont val="Cambria"/>
        <family val="1"/>
        <charset val="204"/>
      </rPr>
      <t>lei</t>
    </r>
  </si>
  <si>
    <t>25((19*12 luni +20+22+23+ 24)/1000)</t>
  </si>
  <si>
    <r>
      <t xml:space="preserve">Contributii de asigurari sociale de stat obligatorii </t>
    </r>
    <r>
      <rPr>
        <sz val="10"/>
        <rFont val="Cambria"/>
        <family val="1"/>
        <charset val="204"/>
      </rPr>
      <t xml:space="preserve">(23%, anual), </t>
    </r>
    <r>
      <rPr>
        <b/>
        <sz val="10"/>
        <rFont val="Cambria"/>
        <family val="1"/>
        <charset val="204"/>
      </rPr>
      <t>mii lei</t>
    </r>
  </si>
  <si>
    <t>__________________________________________________</t>
  </si>
  <si>
    <t>Org2</t>
  </si>
  <si>
    <t>Org1</t>
  </si>
  <si>
    <t>F1-F3</t>
  </si>
  <si>
    <t>P1-P2</t>
  </si>
  <si>
    <t>P3</t>
  </si>
  <si>
    <t>(denumirea)</t>
  </si>
  <si>
    <r>
      <t xml:space="preserve">Prime de asigurare obligatorie de asistenta medicala </t>
    </r>
    <r>
      <rPr>
        <sz val="10"/>
        <rFont val="Cambria"/>
        <family val="1"/>
        <charset val="204"/>
      </rPr>
      <t xml:space="preserve">(4,5%, annual), </t>
    </r>
    <r>
      <rPr>
        <b/>
        <sz val="10"/>
        <rFont val="Cambria"/>
        <family val="1"/>
        <charset val="204"/>
      </rPr>
      <t>mii lei</t>
    </r>
  </si>
  <si>
    <t>28(25+26+27)</t>
  </si>
  <si>
    <r>
      <t>Cheltuieli de personal</t>
    </r>
    <r>
      <rPr>
        <sz val="10"/>
        <color indexed="8"/>
        <rFont val="Cambria"/>
        <family val="1"/>
        <charset val="204"/>
      </rPr>
      <t xml:space="preserve"> total, </t>
    </r>
    <r>
      <rPr>
        <b/>
        <sz val="10"/>
        <color indexed="8"/>
        <rFont val="Cambria"/>
        <family val="1"/>
        <charset val="204"/>
      </rPr>
      <t>mii lei</t>
    </r>
  </si>
  <si>
    <t>(nume, prenume)</t>
  </si>
  <si>
    <t>(semnătura)</t>
  </si>
  <si>
    <t>(telefon de contact)</t>
  </si>
  <si>
    <r>
      <t>Plăţi cu caracter stimulator**</t>
    </r>
    <r>
      <rPr>
        <sz val="9"/>
        <color indexed="8"/>
        <rFont val="Cambria"/>
        <family val="1"/>
        <charset val="204"/>
      </rPr>
      <t xml:space="preserve"> (pct.5 alin.6 din HG nr.1062 din 16.09.06) (se indică necesarul pe an)</t>
    </r>
    <r>
      <rPr>
        <sz val="10"/>
        <color indexed="8"/>
        <rFont val="Cambria"/>
        <family val="1"/>
        <charset val="204"/>
      </rPr>
      <t xml:space="preserve">, </t>
    </r>
    <r>
      <rPr>
        <b/>
        <sz val="10"/>
        <color indexed="8"/>
        <rFont val="Cambria"/>
        <family val="1"/>
        <charset val="204"/>
      </rPr>
      <t>lei</t>
    </r>
  </si>
  <si>
    <r>
      <t xml:space="preserve">salariul de bază/funcție, cu aplicarea coef de complexitate, </t>
    </r>
    <r>
      <rPr>
        <b/>
        <sz val="10"/>
        <color indexed="8"/>
        <rFont val="Cambria"/>
        <family val="1"/>
        <charset val="204"/>
      </rPr>
      <t>lei</t>
    </r>
  </si>
  <si>
    <t>Contabil-șef</t>
  </si>
  <si>
    <t>Șofer</t>
  </si>
  <si>
    <r>
      <t xml:space="preserve">Calculul fondului anual de salarizare </t>
    </r>
    <r>
      <rPr>
        <b/>
        <i/>
        <u/>
        <sz val="12"/>
        <rFont val="Cambria"/>
        <family val="1"/>
        <charset val="204"/>
      </rPr>
      <t>pentru unele organizații, instituții și întreprinderi monitorizate de către Cancelaria de Stat HG nr.1062</t>
    </r>
    <r>
      <rPr>
        <b/>
        <sz val="12"/>
        <rFont val="Cambria"/>
        <family val="1"/>
        <charset val="204"/>
      </rPr>
      <t xml:space="preserve"> pentru anu 2019</t>
    </r>
  </si>
  <si>
    <t>1.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</si>
  <si>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2. **Coloana respectivă se va completa doar de instituţiile care, conform Regulamentelor interne ale instituţiilor cu privire la achitarea plăţilor la salariu cu caracter stimulator, au dreptul să repartizeze o parte din resursele colectate la retribuirea muncii. Atenţionăm că, mărimea acestor plăţi nu pote depăşi salariul de funcţie+sporul pentru vechime în muncă.</t>
  </si>
  <si>
    <t>Conducătorul autorității/ instituției:</t>
  </si>
  <si>
    <t>Datele de contact al executorului:</t>
  </si>
  <si>
    <t>(adresa electronică)</t>
  </si>
  <si>
    <t>x</t>
  </si>
  <si>
    <r>
      <t xml:space="preserve">Spor pentru intensitate (pu soferi si pu conducatorul intreprinderii de transport)  </t>
    </r>
    <r>
      <rPr>
        <sz val="9"/>
        <rFont val="Cambria"/>
        <family val="1"/>
        <charset val="204"/>
      </rPr>
      <t>(pct.6 si pct.4 din Note la anexa nr.2, HG nr.1062 / 16.09.06)</t>
    </r>
  </si>
  <si>
    <r>
      <t xml:space="preserve">Spor la salariu p/u înalta eficiență în muncă,  pina la 50% - pentru angajați cu excepția celor enumerati in coloanele 15-16 </t>
    </r>
    <r>
      <rPr>
        <sz val="9"/>
        <rFont val="Cambria"/>
        <family val="1"/>
        <charset val="204"/>
      </rPr>
      <t>(pct.5 alin.2 HG nr.1062 / 16.09.06)</t>
    </r>
  </si>
  <si>
    <t>27(25*4,5%)</t>
  </si>
  <si>
    <t>26((25-21/ 1000)*23%)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</si>
</sst>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0"/>
      <name val="Arial"/>
      <charset val="238"/>
    </font>
    <font>
      <sz val="10"/>
      <name val="Arial"/>
      <family val="2"/>
    </font>
    <font>
      <sz val="10"/>
      <name val="Cambria"/>
      <family val="1"/>
      <charset val="204"/>
    </font>
    <font>
      <sz val="9"/>
      <name val="Cambria"/>
      <family val="1"/>
      <charset val="204"/>
    </font>
    <font>
      <b/>
      <sz val="10"/>
      <name val="Cambria"/>
      <family val="1"/>
      <charset val="204"/>
    </font>
    <font>
      <sz val="10"/>
      <color indexed="8"/>
      <name val="Cambria"/>
      <family val="1"/>
      <charset val="204"/>
    </font>
    <font>
      <b/>
      <sz val="10"/>
      <color indexed="8"/>
      <name val="Cambria"/>
      <family val="1"/>
      <charset val="204"/>
    </font>
    <font>
      <b/>
      <sz val="12"/>
      <name val="Cambria"/>
      <family val="1"/>
      <charset val="204"/>
    </font>
    <font>
      <b/>
      <i/>
      <u/>
      <sz val="12"/>
      <name val="Cambria"/>
      <family val="1"/>
      <charset val="204"/>
    </font>
    <font>
      <sz val="9"/>
      <color indexed="8"/>
      <name val="Cambria"/>
      <family val="1"/>
      <charset val="204"/>
    </font>
    <font>
      <sz val="11"/>
      <color theme="1"/>
      <name val="Calibri"/>
      <family val="2"/>
      <scheme val="minor"/>
    </font>
    <font>
      <sz val="10"/>
      <name val="Cambria"/>
      <family val="1"/>
      <charset val="204"/>
      <scheme val="major"/>
    </font>
    <font>
      <b/>
      <sz val="10"/>
      <name val="Cambria"/>
      <family val="1"/>
      <charset val="204"/>
      <scheme val="major"/>
    </font>
    <font>
      <sz val="10"/>
      <color theme="1"/>
      <name val="Cambria"/>
      <family val="1"/>
      <charset val="204"/>
      <scheme val="major"/>
    </font>
    <font>
      <b/>
      <sz val="10"/>
      <color theme="1"/>
      <name val="Cambria"/>
      <family val="1"/>
      <charset val="204"/>
      <scheme val="major"/>
    </font>
    <font>
      <sz val="8"/>
      <name val="Cambria"/>
      <family val="1"/>
      <charset val="204"/>
      <scheme val="major"/>
    </font>
    <font>
      <b/>
      <sz val="12"/>
      <name val="Cambria"/>
      <family val="1"/>
      <charset val="204"/>
      <scheme val="major"/>
    </font>
    <font>
      <sz val="8"/>
      <color theme="1"/>
      <name val="Cambria"/>
      <family val="1"/>
      <charset val="204"/>
      <scheme val="major"/>
    </font>
    <font>
      <sz val="9"/>
      <name val="Cambria"/>
      <family val="1"/>
      <charset val="204"/>
      <scheme val="major"/>
    </font>
    <font>
      <b/>
      <sz val="14"/>
      <color theme="1"/>
      <name val="Cambria"/>
      <family val="1"/>
      <charset val="204"/>
      <scheme val="major"/>
    </font>
    <font>
      <sz val="9"/>
      <color theme="1"/>
      <name val="Cambria"/>
      <family val="1"/>
      <charset val="204"/>
      <scheme val="major"/>
    </font>
    <font>
      <vertAlign val="subscript"/>
      <sz val="10"/>
      <name val="Cambria"/>
      <family val="1"/>
      <charset val="204"/>
      <scheme val="major"/>
    </font>
    <font>
      <sz val="11"/>
      <name val="Calibri"/>
      <family val="2"/>
      <scheme val="minor"/>
    </font>
    <font>
      <b/>
      <sz val="10"/>
      <name val="Cambria"/>
      <family val="1"/>
      <scheme val="major"/>
    </font>
    <font>
      <sz val="10"/>
      <color indexed="8"/>
      <name val="Cambria"/>
      <family val="1"/>
      <charset val="204"/>
      <scheme val="major"/>
    </font>
    <font>
      <i/>
      <sz val="10"/>
      <color theme="1"/>
      <name val="Cambria"/>
      <family val="1"/>
      <charset val="204"/>
      <scheme val="maj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s>
  <cellStyleXfs count="4">
    <xf numFmtId="0" fontId="0" fillId="0" borderId="0"/>
    <xf numFmtId="0" fontId="10" fillId="0" borderId="0"/>
    <xf numFmtId="0" fontId="1" fillId="0" borderId="0"/>
    <xf numFmtId="0" fontId="10" fillId="0" borderId="0"/>
  </cellStyleXfs>
  <cellXfs count="103">
    <xf numFmtId="0" fontId="0" fillId="0" borderId="0" xfId="0"/>
    <xf numFmtId="0" fontId="11" fillId="0" borderId="0" xfId="0" applyFont="1"/>
    <xf numFmtId="0" fontId="12" fillId="0" borderId="0" xfId="0" applyFont="1"/>
    <xf numFmtId="0" fontId="11" fillId="0" borderId="0" xfId="0" applyFont="1" applyAlignment="1">
      <alignment horizontal="center"/>
    </xf>
    <xf numFmtId="0" fontId="11" fillId="0" borderId="0" xfId="0" applyFont="1" applyFill="1" applyAlignment="1"/>
    <xf numFmtId="0" fontId="13" fillId="0" borderId="0" xfId="0" applyFont="1" applyBorder="1"/>
    <xf numFmtId="49" fontId="14" fillId="0" borderId="0" xfId="0" applyNumberFormat="1" applyFont="1" applyBorder="1" applyAlignment="1">
      <alignment horizontal="center"/>
    </xf>
    <xf numFmtId="0" fontId="11" fillId="0" borderId="0" xfId="0" applyFont="1" applyAlignment="1">
      <alignment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1" fillId="0" borderId="1" xfId="0" applyFont="1" applyBorder="1"/>
    <xf numFmtId="164" fontId="11" fillId="0" borderId="1" xfId="0" applyNumberFormat="1" applyFont="1" applyBorder="1"/>
    <xf numFmtId="0" fontId="13" fillId="0" borderId="0" xfId="0" applyFont="1" applyBorder="1" applyAlignment="1">
      <alignment vertical="top"/>
    </xf>
    <xf numFmtId="0" fontId="14" fillId="0" borderId="0" xfId="0" applyFont="1" applyBorder="1" applyAlignment="1">
      <alignment vertical="center"/>
    </xf>
    <xf numFmtId="0" fontId="15" fillId="0" borderId="0" xfId="0" applyFont="1" applyAlignment="1">
      <alignment wrapText="1"/>
    </xf>
    <xf numFmtId="0" fontId="15" fillId="0" borderId="1" xfId="0" applyFont="1" applyBorder="1" applyAlignment="1">
      <alignment horizontal="center" vertical="center" wrapText="1"/>
    </xf>
    <xf numFmtId="0" fontId="16" fillId="0" borderId="0" xfId="0" applyFont="1" applyAlignment="1"/>
    <xf numFmtId="0" fontId="11" fillId="0" borderId="0" xfId="0" applyFont="1" applyFill="1" applyAlignment="1">
      <alignment horizontal="center" vertical="center"/>
    </xf>
    <xf numFmtId="0" fontId="11" fillId="0" borderId="0" xfId="0" applyFont="1" applyFill="1"/>
    <xf numFmtId="0" fontId="11" fillId="0" borderId="0" xfId="0" applyFont="1" applyFill="1" applyAlignment="1">
      <alignment vertical="center" wrapText="1"/>
    </xf>
    <xf numFmtId="0" fontId="14" fillId="0" borderId="1" xfId="0" applyFont="1" applyBorder="1" applyAlignment="1">
      <alignment horizontal="center" vertical="center"/>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Fill="1" applyAlignment="1">
      <alignment horizontal="left" vertical="center" wrapText="1"/>
    </xf>
    <xf numFmtId="0" fontId="13" fillId="0" borderId="0" xfId="0" applyFont="1" applyBorder="1" applyAlignment="1">
      <alignment vertical="center"/>
    </xf>
    <xf numFmtId="0" fontId="11" fillId="0" borderId="0" xfId="0" applyFont="1" applyFill="1" applyBorder="1" applyAlignment="1">
      <alignment vertical="center" wrapText="1"/>
    </xf>
    <xf numFmtId="0" fontId="11" fillId="0" borderId="0" xfId="0" applyFont="1" applyBorder="1"/>
    <xf numFmtId="49" fontId="13" fillId="0" borderId="0" xfId="0" applyNumberFormat="1" applyFont="1" applyBorder="1" applyAlignment="1">
      <alignment vertical="top"/>
    </xf>
    <xf numFmtId="0" fontId="13" fillId="0"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Fill="1" applyBorder="1" applyAlignment="1">
      <alignment horizontal="center" vertical="center"/>
    </xf>
    <xf numFmtId="0" fontId="14" fillId="2" borderId="1" xfId="0" applyFont="1" applyFill="1" applyBorder="1" applyAlignment="1">
      <alignment wrapText="1"/>
    </xf>
    <xf numFmtId="164" fontId="14" fillId="2" borderId="1" xfId="0" applyNumberFormat="1" applyFont="1" applyFill="1" applyBorder="1"/>
    <xf numFmtId="0" fontId="13" fillId="0" borderId="1" xfId="0" applyFont="1" applyBorder="1" applyAlignment="1">
      <alignment horizontal="left" vertical="center" indent="1"/>
    </xf>
    <xf numFmtId="0" fontId="13" fillId="0" borderId="1" xfId="0" applyFont="1" applyBorder="1"/>
    <xf numFmtId="164" fontId="13" fillId="0" borderId="1" xfId="0" applyNumberFormat="1" applyFont="1" applyBorder="1"/>
    <xf numFmtId="9" fontId="13" fillId="0" borderId="1" xfId="0" applyNumberFormat="1" applyFont="1" applyBorder="1"/>
    <xf numFmtId="9" fontId="14" fillId="2" borderId="1" xfId="0" applyNumberFormat="1" applyFont="1" applyFill="1" applyBorder="1"/>
    <xf numFmtId="0" fontId="18" fillId="0" borderId="1" xfId="0" applyFont="1" applyBorder="1" applyAlignment="1">
      <alignment horizontal="center" vertical="center" wrapText="1"/>
    </xf>
    <xf numFmtId="0" fontId="13" fillId="0" borderId="1" xfId="0" applyFont="1" applyBorder="1" applyAlignment="1">
      <alignment horizontal="center" vertical="center"/>
    </xf>
    <xf numFmtId="0" fontId="19" fillId="0" borderId="0" xfId="0" applyFont="1" applyBorder="1" applyAlignment="1">
      <alignment horizontal="center" vertical="center"/>
    </xf>
    <xf numFmtId="0" fontId="0" fillId="0" borderId="0" xfId="0" applyBorder="1"/>
    <xf numFmtId="0" fontId="20" fillId="0" borderId="0" xfId="0" applyFont="1" applyBorder="1" applyAlignment="1">
      <alignment horizontal="center" vertical="center"/>
    </xf>
    <xf numFmtId="0" fontId="13" fillId="0" borderId="1" xfId="0" applyFont="1" applyFill="1" applyBorder="1" applyAlignment="1">
      <alignment horizontal="center" vertical="center"/>
    </xf>
    <xf numFmtId="0" fontId="11" fillId="0" borderId="0" xfId="0" applyFont="1" applyFill="1" applyAlignment="1">
      <alignment wrapText="1"/>
    </xf>
    <xf numFmtId="0" fontId="11" fillId="0" borderId="0" xfId="0" applyFont="1" applyFill="1" applyAlignment="1">
      <alignment vertical="center"/>
    </xf>
    <xf numFmtId="0" fontId="11" fillId="0" borderId="0" xfId="0" applyFont="1" applyFill="1" applyAlignment="1">
      <alignment horizontal="left" vertical="center" wrapText="1"/>
    </xf>
    <xf numFmtId="0" fontId="11" fillId="0" borderId="0" xfId="0" applyFont="1" applyFill="1" applyAlignment="1">
      <alignment horizontal="right" vertical="center" wrapText="1"/>
    </xf>
    <xf numFmtId="0" fontId="21" fillId="0" borderId="0" xfId="0" applyFont="1" applyFill="1" applyAlignment="1">
      <alignment wrapText="1"/>
    </xf>
    <xf numFmtId="0" fontId="11" fillId="0" borderId="0" xfId="0" applyFont="1" applyFill="1" applyAlignment="1">
      <alignment horizontal="left" vertical="top" wrapText="1"/>
    </xf>
    <xf numFmtId="0" fontId="22" fillId="0" borderId="0" xfId="0" applyFont="1"/>
    <xf numFmtId="0" fontId="11" fillId="0" borderId="0" xfId="0" applyFont="1" applyFill="1" applyAlignment="1">
      <alignment vertical="top" wrapText="1"/>
    </xf>
    <xf numFmtId="0" fontId="11" fillId="0" borderId="0" xfId="0" applyFont="1" applyFill="1" applyBorder="1" applyAlignment="1">
      <alignment wrapText="1"/>
    </xf>
    <xf numFmtId="0" fontId="23" fillId="0" borderId="0" xfId="0" applyFont="1" applyFill="1" applyAlignment="1">
      <alignment horizontal="righ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2" xfId="0" applyFont="1" applyFill="1" applyBorder="1" applyAlignment="1">
      <alignment horizontal="center"/>
    </xf>
    <xf numFmtId="0" fontId="11" fillId="0" borderId="0" xfId="0" applyFont="1" applyFill="1" applyAlignment="1">
      <alignment horizontal="center" vertical="top" wrapText="1"/>
    </xf>
    <xf numFmtId="0" fontId="11" fillId="0" borderId="0" xfId="0" applyFont="1" applyFill="1" applyBorder="1" applyAlignment="1">
      <alignment horizontal="center" vertical="top" wrapText="1"/>
    </xf>
    <xf numFmtId="0" fontId="11" fillId="0" borderId="0" xfId="0" applyFont="1" applyFill="1" applyAlignment="1">
      <alignment horizontal="center" vertical="center"/>
    </xf>
    <xf numFmtId="0" fontId="21" fillId="0" borderId="2" xfId="0" applyFont="1" applyFill="1" applyBorder="1" applyAlignment="1">
      <alignment horizontal="center" wrapText="1"/>
    </xf>
    <xf numFmtId="0" fontId="11" fillId="0" borderId="2" xfId="0" applyFont="1" applyFill="1" applyBorder="1" applyAlignment="1">
      <alignment horizontal="center" vertical="center"/>
    </xf>
    <xf numFmtId="0" fontId="13" fillId="0" borderId="0" xfId="0" applyFont="1" applyBorder="1" applyAlignment="1">
      <alignment horizontal="left" vertical="center"/>
    </xf>
    <xf numFmtId="0" fontId="11" fillId="0" borderId="2" xfId="0" applyFont="1" applyFill="1" applyBorder="1" applyAlignment="1">
      <alignment horizontal="center" wrapText="1"/>
    </xf>
    <xf numFmtId="0" fontId="16" fillId="0" borderId="0" xfId="0" applyFont="1" applyAlignment="1">
      <alignment horizontal="center"/>
    </xf>
    <xf numFmtId="0" fontId="12" fillId="0" borderId="3" xfId="0" applyFont="1" applyFill="1" applyBorder="1" applyAlignment="1">
      <alignment horizontal="left" vertical="center" wrapText="1"/>
    </xf>
    <xf numFmtId="0" fontId="11"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24" fillId="0" borderId="4" xfId="0" applyFont="1" applyBorder="1" applyAlignment="1">
      <alignment horizontal="center" vertical="center" wrapText="1"/>
    </xf>
    <xf numFmtId="0" fontId="25" fillId="0" borderId="0" xfId="0" applyFont="1" applyBorder="1" applyAlignment="1">
      <alignment horizontal="center"/>
    </xf>
    <xf numFmtId="0" fontId="20" fillId="0" borderId="0" xfId="0" applyFont="1" applyBorder="1" applyAlignment="1">
      <alignment horizontal="center" vertical="center"/>
    </xf>
    <xf numFmtId="0" fontId="11" fillId="0" borderId="0" xfId="0" applyFont="1" applyFill="1" applyAlignment="1">
      <alignment horizontal="left" vertical="center" wrapText="1"/>
    </xf>
    <xf numFmtId="0" fontId="11" fillId="3" borderId="4"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11" fillId="3" borderId="6" xfId="0" applyFont="1" applyFill="1" applyBorder="1" applyAlignment="1" applyProtection="1">
      <alignment horizontal="center" vertical="center" wrapText="1"/>
      <protection locked="0"/>
    </xf>
    <xf numFmtId="0" fontId="11" fillId="0" borderId="4" xfId="0" applyFont="1" applyBorder="1" applyAlignment="1">
      <alignment horizontal="center" vertical="center" wrapText="1"/>
    </xf>
    <xf numFmtId="2" fontId="12" fillId="0" borderId="1" xfId="0" applyNumberFormat="1" applyFont="1" applyBorder="1" applyAlignment="1">
      <alignment horizontal="center" vertical="center" textRotation="90"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2" fontId="11" fillId="0" borderId="4" xfId="0" applyNumberFormat="1" applyFont="1" applyBorder="1" applyAlignment="1">
      <alignment horizontal="center" vertical="center" textRotation="90" wrapText="1"/>
    </xf>
    <xf numFmtId="2" fontId="11" fillId="0" borderId="5" xfId="0" applyNumberFormat="1" applyFont="1" applyBorder="1" applyAlignment="1">
      <alignment horizontal="center" vertical="center" textRotation="90" wrapText="1"/>
    </xf>
    <xf numFmtId="2" fontId="11" fillId="0" borderId="6" xfId="0" applyNumberFormat="1" applyFont="1" applyBorder="1" applyAlignment="1">
      <alignment horizontal="center" vertical="center" textRotation="90" wrapText="1"/>
    </xf>
  </cellXfs>
  <cellStyles count="4">
    <cellStyle name="Normal" xfId="0" builtinId="0"/>
    <cellStyle name="Normal 2" xfId="1"/>
    <cellStyle name="Normal 2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6"/>
  <sheetViews>
    <sheetView showZeros="0" tabSelected="1" view="pageBreakPreview" zoomScale="70" zoomScaleNormal="100" zoomScaleSheetLayoutView="70" workbookViewId="0">
      <selection activeCell="H27" sqref="H27"/>
    </sheetView>
  </sheetViews>
  <sheetFormatPr defaultColWidth="8.7109375" defaultRowHeight="12.75" x14ac:dyDescent="0.2"/>
  <cols>
    <col min="1" max="1" width="20.7109375" style="1" customWidth="1"/>
    <col min="2" max="2" width="5.5703125" style="1" customWidth="1"/>
    <col min="3" max="3" width="5.85546875" style="1" customWidth="1"/>
    <col min="4" max="4" width="7.28515625" style="1" customWidth="1"/>
    <col min="5" max="5" width="10.7109375" style="1" customWidth="1"/>
    <col min="6" max="6" width="5.5703125" style="1" customWidth="1"/>
    <col min="7" max="7" width="8.28515625" style="1" customWidth="1"/>
    <col min="8" max="8" width="10.7109375" style="1" customWidth="1"/>
    <col min="9" max="9" width="6.140625" style="1" customWidth="1"/>
    <col min="10" max="10" width="8.42578125" style="1" customWidth="1"/>
    <col min="11" max="12" width="8.140625" style="1" customWidth="1"/>
    <col min="13" max="13" width="5.140625" style="1" customWidth="1"/>
    <col min="14" max="14" width="7.85546875" style="1" customWidth="1"/>
    <col min="15" max="15" width="7.140625" style="1" customWidth="1"/>
    <col min="16" max="16" width="10.85546875" style="1" customWidth="1"/>
    <col min="17" max="17" width="6.7109375" style="1" customWidth="1"/>
    <col min="18" max="18" width="8.5703125" style="1" customWidth="1"/>
    <col min="19" max="19" width="9.28515625" style="1" customWidth="1"/>
    <col min="20" max="20" width="10.140625" style="1" customWidth="1"/>
    <col min="21" max="21" width="9.7109375" style="1" customWidth="1"/>
    <col min="22" max="23" width="9.85546875" style="1" customWidth="1"/>
    <col min="24" max="24" width="11.28515625" style="1" customWidth="1"/>
    <col min="25" max="25" width="10.5703125" style="1" customWidth="1"/>
    <col min="26" max="26" width="11.42578125" style="1" customWidth="1"/>
    <col min="27" max="27" width="10.28515625" style="1" customWidth="1"/>
    <col min="28" max="28" width="10.140625" style="1" customWidth="1"/>
    <col min="29" max="29" width="12.5703125" style="1" customWidth="1"/>
    <col min="30" max="16384" width="8.7109375" style="1"/>
  </cols>
  <sheetData>
    <row r="1" spans="1:51" ht="15.75" x14ac:dyDescent="0.25">
      <c r="A1" s="65" t="s">
        <v>57</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16"/>
    </row>
    <row r="2" spans="1:51" x14ac:dyDescent="0.2">
      <c r="A2" s="2"/>
      <c r="H2" s="3"/>
      <c r="M2" s="4"/>
      <c r="N2" s="4"/>
      <c r="T2" s="4"/>
      <c r="U2" s="4"/>
    </row>
    <row r="3" spans="1:51" s="5" customFormat="1" x14ac:dyDescent="0.2">
      <c r="A3" s="63" t="s">
        <v>6</v>
      </c>
      <c r="B3" s="63"/>
      <c r="C3" s="63"/>
      <c r="D3" s="63"/>
      <c r="E3" s="84" t="s">
        <v>40</v>
      </c>
      <c r="F3" s="84"/>
      <c r="G3" s="84"/>
      <c r="H3" s="84"/>
      <c r="I3" s="24"/>
      <c r="J3" s="39" t="s">
        <v>5</v>
      </c>
      <c r="K3" s="39" t="s">
        <v>41</v>
      </c>
      <c r="L3" s="39" t="s">
        <v>42</v>
      </c>
      <c r="M3" s="39" t="s">
        <v>43</v>
      </c>
      <c r="N3" s="39" t="s">
        <v>44</v>
      </c>
      <c r="O3" s="39" t="s">
        <v>45</v>
      </c>
      <c r="P3" s="13"/>
      <c r="Q3" s="13"/>
      <c r="R3" s="13"/>
      <c r="S3" s="13"/>
      <c r="T3" s="13"/>
      <c r="U3" s="13"/>
      <c r="V3" s="13"/>
      <c r="W3" s="13"/>
      <c r="X3" s="13"/>
      <c r="Y3" s="13"/>
      <c r="AJ3" s="6"/>
      <c r="AY3" s="6"/>
    </row>
    <row r="4" spans="1:51" s="5" customFormat="1" ht="18" x14ac:dyDescent="0.2">
      <c r="A4" s="40"/>
      <c r="B4" s="41"/>
      <c r="C4" s="42"/>
      <c r="D4" s="42"/>
      <c r="E4" s="85" t="s">
        <v>46</v>
      </c>
      <c r="F4" s="85"/>
      <c r="G4" s="85"/>
      <c r="H4" s="85"/>
      <c r="I4" s="24"/>
      <c r="J4" s="39"/>
      <c r="K4" s="34"/>
      <c r="L4" s="43"/>
      <c r="M4" s="43"/>
      <c r="N4" s="43"/>
      <c r="O4" s="43"/>
      <c r="P4" s="13"/>
      <c r="Q4" s="13"/>
      <c r="R4" s="13"/>
      <c r="S4" s="13"/>
      <c r="T4" s="13"/>
      <c r="U4" s="13"/>
      <c r="V4" s="13"/>
      <c r="W4" s="13"/>
      <c r="X4" s="13"/>
      <c r="Y4" s="13"/>
      <c r="AJ4" s="6"/>
      <c r="AY4" s="6"/>
    </row>
    <row r="6" spans="1:51" s="7" customFormat="1" ht="48" customHeight="1" x14ac:dyDescent="0.2">
      <c r="A6" s="68" t="s">
        <v>4</v>
      </c>
      <c r="B6" s="91" t="s">
        <v>3</v>
      </c>
      <c r="C6" s="100" t="s">
        <v>2</v>
      </c>
      <c r="D6" s="77" t="s">
        <v>54</v>
      </c>
      <c r="E6" s="78"/>
      <c r="F6" s="94" t="s">
        <v>23</v>
      </c>
      <c r="G6" s="95"/>
      <c r="H6" s="67" t="s">
        <v>18</v>
      </c>
      <c r="I6" s="67" t="s">
        <v>22</v>
      </c>
      <c r="J6" s="67"/>
      <c r="K6" s="67" t="s">
        <v>65</v>
      </c>
      <c r="L6" s="67"/>
      <c r="M6" s="67" t="s">
        <v>26</v>
      </c>
      <c r="N6" s="67"/>
      <c r="O6" s="67" t="s">
        <v>64</v>
      </c>
      <c r="P6" s="67"/>
      <c r="Q6" s="67" t="s">
        <v>27</v>
      </c>
      <c r="R6" s="67"/>
      <c r="S6" s="68" t="s">
        <v>28</v>
      </c>
      <c r="T6" s="92" t="s">
        <v>33</v>
      </c>
      <c r="U6" s="93"/>
      <c r="V6" s="74" t="s">
        <v>36</v>
      </c>
      <c r="W6" s="83" t="s">
        <v>37</v>
      </c>
      <c r="X6" s="83" t="s">
        <v>53</v>
      </c>
      <c r="Y6" s="54" t="s">
        <v>9</v>
      </c>
      <c r="Z6" s="87" t="s">
        <v>39</v>
      </c>
      <c r="AA6" s="87" t="s">
        <v>47</v>
      </c>
      <c r="AB6" s="54" t="s">
        <v>49</v>
      </c>
    </row>
    <row r="7" spans="1:51" s="7" customFormat="1" ht="33" customHeight="1" x14ac:dyDescent="0.2">
      <c r="A7" s="69"/>
      <c r="B7" s="91"/>
      <c r="C7" s="101"/>
      <c r="D7" s="79"/>
      <c r="E7" s="80"/>
      <c r="F7" s="96"/>
      <c r="G7" s="97"/>
      <c r="H7" s="67"/>
      <c r="I7" s="67"/>
      <c r="J7" s="67"/>
      <c r="K7" s="67"/>
      <c r="L7" s="67"/>
      <c r="M7" s="67"/>
      <c r="N7" s="67"/>
      <c r="O7" s="67"/>
      <c r="P7" s="67"/>
      <c r="Q7" s="67"/>
      <c r="R7" s="67"/>
      <c r="S7" s="69"/>
      <c r="T7" s="90" t="s">
        <v>0</v>
      </c>
      <c r="U7" s="71" t="s">
        <v>31</v>
      </c>
      <c r="V7" s="75"/>
      <c r="W7" s="75"/>
      <c r="X7" s="75"/>
      <c r="Y7" s="55"/>
      <c r="Z7" s="88"/>
      <c r="AA7" s="88"/>
      <c r="AB7" s="55"/>
    </row>
    <row r="8" spans="1:51" s="7" customFormat="1" ht="34.5" customHeight="1" x14ac:dyDescent="0.2">
      <c r="A8" s="69"/>
      <c r="B8" s="91"/>
      <c r="C8" s="101"/>
      <c r="D8" s="81"/>
      <c r="E8" s="82"/>
      <c r="F8" s="98"/>
      <c r="G8" s="99"/>
      <c r="H8" s="67"/>
      <c r="I8" s="67"/>
      <c r="J8" s="67"/>
      <c r="K8" s="67"/>
      <c r="L8" s="67"/>
      <c r="M8" s="67"/>
      <c r="N8" s="67"/>
      <c r="O8" s="67"/>
      <c r="P8" s="67"/>
      <c r="Q8" s="67"/>
      <c r="R8" s="67"/>
      <c r="S8" s="69"/>
      <c r="T8" s="72"/>
      <c r="U8" s="72"/>
      <c r="V8" s="75"/>
      <c r="W8" s="75"/>
      <c r="X8" s="75"/>
      <c r="Y8" s="55"/>
      <c r="Z8" s="88"/>
      <c r="AA8" s="88"/>
      <c r="AB8" s="55"/>
    </row>
    <row r="9" spans="1:51" s="8" customFormat="1" ht="27" customHeight="1" x14ac:dyDescent="0.2">
      <c r="A9" s="70"/>
      <c r="B9" s="91"/>
      <c r="C9" s="102"/>
      <c r="D9" s="21" t="s">
        <v>10</v>
      </c>
      <c r="E9" s="28" t="s">
        <v>11</v>
      </c>
      <c r="F9" s="9" t="s">
        <v>1</v>
      </c>
      <c r="G9" s="20" t="s">
        <v>16</v>
      </c>
      <c r="H9" s="67"/>
      <c r="I9" s="22" t="s">
        <v>1</v>
      </c>
      <c r="J9" s="20" t="s">
        <v>16</v>
      </c>
      <c r="K9" s="22" t="s">
        <v>1</v>
      </c>
      <c r="L9" s="20" t="s">
        <v>16</v>
      </c>
      <c r="M9" s="22" t="s">
        <v>1</v>
      </c>
      <c r="N9" s="20" t="s">
        <v>16</v>
      </c>
      <c r="O9" s="22" t="s">
        <v>1</v>
      </c>
      <c r="P9" s="20" t="s">
        <v>16</v>
      </c>
      <c r="Q9" s="38" t="s">
        <v>8</v>
      </c>
      <c r="R9" s="20" t="s">
        <v>16</v>
      </c>
      <c r="S9" s="70"/>
      <c r="T9" s="73"/>
      <c r="U9" s="73"/>
      <c r="V9" s="76"/>
      <c r="W9" s="76"/>
      <c r="X9" s="76"/>
      <c r="Y9" s="56"/>
      <c r="Z9" s="89"/>
      <c r="AA9" s="89"/>
      <c r="AB9" s="56"/>
    </row>
    <row r="10" spans="1:51" s="14" customFormat="1" ht="64.5" customHeight="1" x14ac:dyDescent="0.15">
      <c r="A10" s="15">
        <v>1</v>
      </c>
      <c r="B10" s="15">
        <v>2</v>
      </c>
      <c r="C10" s="15">
        <v>3</v>
      </c>
      <c r="D10" s="29">
        <v>4</v>
      </c>
      <c r="E10" s="30" t="s">
        <v>12</v>
      </c>
      <c r="F10" s="15">
        <v>6</v>
      </c>
      <c r="G10" s="15" t="s">
        <v>17</v>
      </c>
      <c r="H10" s="15" t="s">
        <v>19</v>
      </c>
      <c r="I10" s="15">
        <v>9</v>
      </c>
      <c r="J10" s="15" t="s">
        <v>20</v>
      </c>
      <c r="K10" s="15">
        <v>11</v>
      </c>
      <c r="L10" s="15" t="s">
        <v>21</v>
      </c>
      <c r="M10" s="15">
        <v>13</v>
      </c>
      <c r="N10" s="15" t="s">
        <v>24</v>
      </c>
      <c r="O10" s="15">
        <v>15</v>
      </c>
      <c r="P10" s="15" t="s">
        <v>25</v>
      </c>
      <c r="Q10" s="15">
        <v>17</v>
      </c>
      <c r="R10" s="15" t="s">
        <v>29</v>
      </c>
      <c r="S10" s="15" t="s">
        <v>30</v>
      </c>
      <c r="T10" s="15" t="s">
        <v>32</v>
      </c>
      <c r="U10" s="15">
        <v>21</v>
      </c>
      <c r="V10" s="15" t="s">
        <v>34</v>
      </c>
      <c r="W10" s="15" t="s">
        <v>35</v>
      </c>
      <c r="X10" s="15">
        <v>24</v>
      </c>
      <c r="Y10" s="15" t="s">
        <v>38</v>
      </c>
      <c r="Z10" s="15" t="s">
        <v>67</v>
      </c>
      <c r="AA10" s="15" t="s">
        <v>66</v>
      </c>
      <c r="AB10" s="15" t="s">
        <v>48</v>
      </c>
    </row>
    <row r="11" spans="1:51" ht="51" x14ac:dyDescent="0.2">
      <c r="A11" s="31" t="s">
        <v>13</v>
      </c>
      <c r="B11" s="32">
        <f>SUM(B12:B19)</f>
        <v>1</v>
      </c>
      <c r="C11" s="32"/>
      <c r="D11" s="32">
        <f>SUM(D12:D19)</f>
        <v>1540</v>
      </c>
      <c r="E11" s="32">
        <f>SUM(E12:E19)</f>
        <v>1540</v>
      </c>
      <c r="F11" s="32"/>
      <c r="G11" s="32">
        <f>SUM(G12:G19)</f>
        <v>0</v>
      </c>
      <c r="H11" s="32">
        <f>SUM(H12:H19)</f>
        <v>1540</v>
      </c>
      <c r="I11" s="32"/>
      <c r="J11" s="32">
        <f>SUM(J12:J19)</f>
        <v>154</v>
      </c>
      <c r="K11" s="32"/>
      <c r="L11" s="32">
        <f>SUM(L12:L19)</f>
        <v>1617</v>
      </c>
      <c r="M11" s="32"/>
      <c r="N11" s="32">
        <f>SUM(N12:N19)</f>
        <v>154</v>
      </c>
      <c r="O11" s="32"/>
      <c r="P11" s="32">
        <f>SUM(P12:P19)</f>
        <v>770</v>
      </c>
      <c r="Q11" s="32"/>
      <c r="R11" s="32">
        <f t="shared" ref="R11:AA11" si="0">SUM(R12:R19)</f>
        <v>4235</v>
      </c>
      <c r="S11" s="32">
        <f t="shared" si="0"/>
        <v>8470</v>
      </c>
      <c r="T11" s="32">
        <f t="shared" si="0"/>
        <v>4235</v>
      </c>
      <c r="U11" s="32">
        <f t="shared" si="0"/>
        <v>4235</v>
      </c>
      <c r="V11" s="32">
        <f t="shared" si="0"/>
        <v>1540</v>
      </c>
      <c r="W11" s="32">
        <f t="shared" si="0"/>
        <v>128.33333333333334</v>
      </c>
      <c r="X11" s="32">
        <f t="shared" si="0"/>
        <v>0</v>
      </c>
      <c r="Y11" s="32">
        <f t="shared" si="0"/>
        <v>14.373333333333333</v>
      </c>
      <c r="Z11" s="32">
        <f t="shared" si="0"/>
        <v>2.3318166666666666</v>
      </c>
      <c r="AA11" s="32">
        <f t="shared" si="0"/>
        <v>0.64679999999999993</v>
      </c>
      <c r="AB11" s="32">
        <f>SUM(AB12:AB19)</f>
        <v>17.351949999999999</v>
      </c>
    </row>
    <row r="12" spans="1:51" x14ac:dyDescent="0.2">
      <c r="A12" s="33" t="s">
        <v>55</v>
      </c>
      <c r="B12" s="34">
        <v>1</v>
      </c>
      <c r="C12" s="34">
        <v>18</v>
      </c>
      <c r="D12" s="35">
        <v>1540</v>
      </c>
      <c r="E12" s="35">
        <f>D12*B12</f>
        <v>1540</v>
      </c>
      <c r="F12" s="36" t="s">
        <v>63</v>
      </c>
      <c r="G12" s="11" t="s">
        <v>63</v>
      </c>
      <c r="H12" s="11">
        <f>SUM(E12,G12)</f>
        <v>1540</v>
      </c>
      <c r="I12" s="36">
        <v>0.1</v>
      </c>
      <c r="J12" s="11">
        <f>H12*I12</f>
        <v>154</v>
      </c>
      <c r="K12" s="36">
        <v>0.5</v>
      </c>
      <c r="L12" s="11">
        <f>H12+J12*K12</f>
        <v>1617</v>
      </c>
      <c r="M12" s="36">
        <v>0.1</v>
      </c>
      <c r="N12" s="11">
        <f>H12*M12</f>
        <v>154</v>
      </c>
      <c r="O12" s="36">
        <v>0.5</v>
      </c>
      <c r="P12" s="11">
        <f>H12*O12</f>
        <v>770</v>
      </c>
      <c r="Q12" s="10">
        <v>12</v>
      </c>
      <c r="R12" s="11">
        <f>H12+J12+L12+N12+P12*Q12/12</f>
        <v>4235</v>
      </c>
      <c r="S12" s="11">
        <f>H12+J12+L12+N12+P12+R12</f>
        <v>8470</v>
      </c>
      <c r="T12" s="11">
        <f>S12-R12</f>
        <v>4235</v>
      </c>
      <c r="U12" s="35">
        <f>IF(T12&gt;6650*B12,6650*B12,T12)</f>
        <v>4235</v>
      </c>
      <c r="V12" s="11">
        <f>H12</f>
        <v>1540</v>
      </c>
      <c r="W12" s="11">
        <f>V12/12</f>
        <v>128.33333333333334</v>
      </c>
      <c r="X12" s="11"/>
      <c r="Y12" s="11">
        <f>(S12+T12+V12+W12+X12)/1000</f>
        <v>14.373333333333333</v>
      </c>
      <c r="Z12" s="11">
        <f>(Y12-U12/1000)*23%</f>
        <v>2.3318166666666666</v>
      </c>
      <c r="AA12" s="11">
        <f>Y12*4.5%</f>
        <v>0.64679999999999993</v>
      </c>
      <c r="AB12" s="11">
        <f>Y12+Z12+AA12</f>
        <v>17.351949999999999</v>
      </c>
    </row>
    <row r="13" spans="1:51" x14ac:dyDescent="0.2">
      <c r="A13" s="33" t="s">
        <v>14</v>
      </c>
      <c r="B13" s="34"/>
      <c r="C13" s="34"/>
      <c r="D13" s="35"/>
      <c r="E13" s="35">
        <f t="shared" ref="E13:E27" si="1">D13*B13</f>
        <v>0</v>
      </c>
      <c r="F13" s="36" t="s">
        <v>63</v>
      </c>
      <c r="G13" s="11" t="s">
        <v>63</v>
      </c>
      <c r="H13" s="11">
        <f t="shared" ref="H13:H27" si="2">SUM(E13,G13)</f>
        <v>0</v>
      </c>
      <c r="I13" s="36"/>
      <c r="J13" s="11">
        <f t="shared" ref="J13:J27" si="3">H13*I13</f>
        <v>0</v>
      </c>
      <c r="K13" s="36"/>
      <c r="L13" s="11">
        <f t="shared" ref="L13:L19" si="4">H13+J13*K13</f>
        <v>0</v>
      </c>
      <c r="M13" s="36"/>
      <c r="N13" s="11">
        <f t="shared" ref="N13:N19" si="5">H13*M13</f>
        <v>0</v>
      </c>
      <c r="O13" s="36"/>
      <c r="P13" s="11">
        <f t="shared" ref="P13:P19" si="6">H13*O13</f>
        <v>0</v>
      </c>
      <c r="Q13" s="10"/>
      <c r="R13" s="11">
        <f t="shared" ref="R13:R27" si="7">(H13+J13+L13+N13+P13)*Q13/12</f>
        <v>0</v>
      </c>
      <c r="S13" s="11">
        <f t="shared" ref="S13:S27" si="8">H13+J13+L13+N13+P13+R13</f>
        <v>0</v>
      </c>
      <c r="T13" s="11">
        <f t="shared" ref="T13:T19" si="9">S13-R13</f>
        <v>0</v>
      </c>
      <c r="U13" s="35">
        <f t="shared" ref="U13:U19" si="10">IF(T13&gt;6650*B13,6650*B13,T13)</f>
        <v>0</v>
      </c>
      <c r="V13" s="11">
        <f t="shared" ref="V13:V19" si="11">H13</f>
        <v>0</v>
      </c>
      <c r="W13" s="11">
        <f t="shared" ref="W13:W27" si="12">V13/12</f>
        <v>0</v>
      </c>
      <c r="X13" s="11"/>
      <c r="Y13" s="11">
        <f t="shared" ref="Y13:Y27" si="13">(S13+T13+V13+W13+X13)/1000</f>
        <v>0</v>
      </c>
      <c r="Z13" s="11">
        <f t="shared" ref="Z13:Z27" si="14">(Y13-U13/1000)*23%</f>
        <v>0</v>
      </c>
      <c r="AA13" s="11">
        <f t="shared" ref="AA13:AA27" si="15">Y13*4.5%</f>
        <v>0</v>
      </c>
      <c r="AB13" s="11">
        <f t="shared" ref="AB13:AB27" si="16">Y13+Z13+AA13</f>
        <v>0</v>
      </c>
    </row>
    <row r="14" spans="1:51" x14ac:dyDescent="0.2">
      <c r="A14" s="33" t="s">
        <v>14</v>
      </c>
      <c r="B14" s="34"/>
      <c r="C14" s="34"/>
      <c r="D14" s="35"/>
      <c r="E14" s="35">
        <f t="shared" si="1"/>
        <v>0</v>
      </c>
      <c r="F14" s="36" t="s">
        <v>63</v>
      </c>
      <c r="G14" s="11" t="s">
        <v>63</v>
      </c>
      <c r="H14" s="11">
        <f t="shared" si="2"/>
        <v>0</v>
      </c>
      <c r="I14" s="36"/>
      <c r="J14" s="11">
        <f t="shared" si="3"/>
        <v>0</v>
      </c>
      <c r="K14" s="36"/>
      <c r="L14" s="11">
        <f t="shared" si="4"/>
        <v>0</v>
      </c>
      <c r="M14" s="36"/>
      <c r="N14" s="11">
        <f t="shared" si="5"/>
        <v>0</v>
      </c>
      <c r="O14" s="36"/>
      <c r="P14" s="11">
        <f t="shared" si="6"/>
        <v>0</v>
      </c>
      <c r="Q14" s="10"/>
      <c r="R14" s="11">
        <f t="shared" si="7"/>
        <v>0</v>
      </c>
      <c r="S14" s="11">
        <f t="shared" si="8"/>
        <v>0</v>
      </c>
      <c r="T14" s="11">
        <f t="shared" si="9"/>
        <v>0</v>
      </c>
      <c r="U14" s="35">
        <f t="shared" si="10"/>
        <v>0</v>
      </c>
      <c r="V14" s="11">
        <f>H14</f>
        <v>0</v>
      </c>
      <c r="W14" s="11">
        <f t="shared" si="12"/>
        <v>0</v>
      </c>
      <c r="X14" s="11"/>
      <c r="Y14" s="11">
        <f t="shared" si="13"/>
        <v>0</v>
      </c>
      <c r="Z14" s="11">
        <f t="shared" si="14"/>
        <v>0</v>
      </c>
      <c r="AA14" s="11">
        <f t="shared" si="15"/>
        <v>0</v>
      </c>
      <c r="AB14" s="11">
        <f t="shared" si="16"/>
        <v>0</v>
      </c>
    </row>
    <row r="15" spans="1:51" x14ac:dyDescent="0.2">
      <c r="A15" s="33" t="s">
        <v>14</v>
      </c>
      <c r="B15" s="34"/>
      <c r="C15" s="34"/>
      <c r="D15" s="35"/>
      <c r="E15" s="35">
        <f t="shared" si="1"/>
        <v>0</v>
      </c>
      <c r="F15" s="36" t="s">
        <v>63</v>
      </c>
      <c r="G15" s="11" t="s">
        <v>63</v>
      </c>
      <c r="H15" s="11">
        <f t="shared" si="2"/>
        <v>0</v>
      </c>
      <c r="I15" s="36"/>
      <c r="J15" s="11">
        <f t="shared" si="3"/>
        <v>0</v>
      </c>
      <c r="K15" s="36"/>
      <c r="L15" s="11">
        <f t="shared" si="4"/>
        <v>0</v>
      </c>
      <c r="M15" s="36"/>
      <c r="N15" s="11">
        <f t="shared" si="5"/>
        <v>0</v>
      </c>
      <c r="O15" s="36"/>
      <c r="P15" s="11">
        <f t="shared" si="6"/>
        <v>0</v>
      </c>
      <c r="Q15" s="10"/>
      <c r="R15" s="11">
        <f t="shared" si="7"/>
        <v>0</v>
      </c>
      <c r="S15" s="11">
        <f t="shared" si="8"/>
        <v>0</v>
      </c>
      <c r="T15" s="11">
        <f t="shared" si="9"/>
        <v>0</v>
      </c>
      <c r="U15" s="35">
        <f t="shared" si="10"/>
        <v>0</v>
      </c>
      <c r="V15" s="11">
        <f t="shared" si="11"/>
        <v>0</v>
      </c>
      <c r="W15" s="11">
        <f t="shared" si="12"/>
        <v>0</v>
      </c>
      <c r="X15" s="11"/>
      <c r="Y15" s="11">
        <f t="shared" si="13"/>
        <v>0</v>
      </c>
      <c r="Z15" s="11">
        <f t="shared" si="14"/>
        <v>0</v>
      </c>
      <c r="AA15" s="11">
        <f t="shared" si="15"/>
        <v>0</v>
      </c>
      <c r="AB15" s="11">
        <f t="shared" si="16"/>
        <v>0</v>
      </c>
    </row>
    <row r="16" spans="1:51" x14ac:dyDescent="0.2">
      <c r="A16" s="33" t="s">
        <v>14</v>
      </c>
      <c r="B16" s="34"/>
      <c r="C16" s="34"/>
      <c r="D16" s="35"/>
      <c r="E16" s="35">
        <f t="shared" si="1"/>
        <v>0</v>
      </c>
      <c r="F16" s="36" t="s">
        <v>63</v>
      </c>
      <c r="G16" s="11" t="s">
        <v>63</v>
      </c>
      <c r="H16" s="11">
        <f t="shared" si="2"/>
        <v>0</v>
      </c>
      <c r="I16" s="36"/>
      <c r="J16" s="11">
        <f t="shared" si="3"/>
        <v>0</v>
      </c>
      <c r="K16" s="36"/>
      <c r="L16" s="11">
        <f t="shared" si="4"/>
        <v>0</v>
      </c>
      <c r="M16" s="36"/>
      <c r="N16" s="11">
        <f t="shared" si="5"/>
        <v>0</v>
      </c>
      <c r="O16" s="36"/>
      <c r="P16" s="11">
        <f t="shared" si="6"/>
        <v>0</v>
      </c>
      <c r="Q16" s="10"/>
      <c r="R16" s="11">
        <f t="shared" si="7"/>
        <v>0</v>
      </c>
      <c r="S16" s="11">
        <f t="shared" si="8"/>
        <v>0</v>
      </c>
      <c r="T16" s="11">
        <f t="shared" si="9"/>
        <v>0</v>
      </c>
      <c r="U16" s="35">
        <f t="shared" si="10"/>
        <v>0</v>
      </c>
      <c r="V16" s="11">
        <f t="shared" si="11"/>
        <v>0</v>
      </c>
      <c r="W16" s="11">
        <f t="shared" si="12"/>
        <v>0</v>
      </c>
      <c r="X16" s="11"/>
      <c r="Y16" s="11">
        <f t="shared" si="13"/>
        <v>0</v>
      </c>
      <c r="Z16" s="11">
        <f t="shared" si="14"/>
        <v>0</v>
      </c>
      <c r="AA16" s="11">
        <f t="shared" si="15"/>
        <v>0</v>
      </c>
      <c r="AB16" s="11">
        <f t="shared" si="16"/>
        <v>0</v>
      </c>
    </row>
    <row r="17" spans="1:36" x14ac:dyDescent="0.2">
      <c r="A17" s="33" t="s">
        <v>14</v>
      </c>
      <c r="B17" s="34"/>
      <c r="C17" s="34"/>
      <c r="D17" s="35"/>
      <c r="E17" s="35">
        <f t="shared" si="1"/>
        <v>0</v>
      </c>
      <c r="F17" s="36" t="s">
        <v>63</v>
      </c>
      <c r="G17" s="11" t="s">
        <v>63</v>
      </c>
      <c r="H17" s="11">
        <f t="shared" si="2"/>
        <v>0</v>
      </c>
      <c r="I17" s="36"/>
      <c r="J17" s="11">
        <f t="shared" si="3"/>
        <v>0</v>
      </c>
      <c r="K17" s="36"/>
      <c r="L17" s="11">
        <f t="shared" si="4"/>
        <v>0</v>
      </c>
      <c r="M17" s="36"/>
      <c r="N17" s="11">
        <f t="shared" si="5"/>
        <v>0</v>
      </c>
      <c r="O17" s="36"/>
      <c r="P17" s="11">
        <f t="shared" si="6"/>
        <v>0</v>
      </c>
      <c r="Q17" s="10"/>
      <c r="R17" s="11">
        <f t="shared" si="7"/>
        <v>0</v>
      </c>
      <c r="S17" s="11">
        <f t="shared" si="8"/>
        <v>0</v>
      </c>
      <c r="T17" s="11">
        <f t="shared" si="9"/>
        <v>0</v>
      </c>
      <c r="U17" s="35">
        <f t="shared" si="10"/>
        <v>0</v>
      </c>
      <c r="V17" s="11">
        <f t="shared" si="11"/>
        <v>0</v>
      </c>
      <c r="W17" s="11">
        <f t="shared" si="12"/>
        <v>0</v>
      </c>
      <c r="X17" s="11"/>
      <c r="Y17" s="11">
        <f t="shared" si="13"/>
        <v>0</v>
      </c>
      <c r="Z17" s="11">
        <f t="shared" si="14"/>
        <v>0</v>
      </c>
      <c r="AA17" s="11">
        <f t="shared" si="15"/>
        <v>0</v>
      </c>
      <c r="AB17" s="11">
        <f t="shared" si="16"/>
        <v>0</v>
      </c>
    </row>
    <row r="18" spans="1:36" x14ac:dyDescent="0.2">
      <c r="A18" s="33" t="s">
        <v>14</v>
      </c>
      <c r="B18" s="34"/>
      <c r="C18" s="34"/>
      <c r="D18" s="35"/>
      <c r="E18" s="35">
        <f t="shared" si="1"/>
        <v>0</v>
      </c>
      <c r="F18" s="36" t="s">
        <v>63</v>
      </c>
      <c r="G18" s="11" t="s">
        <v>63</v>
      </c>
      <c r="H18" s="11">
        <f t="shared" si="2"/>
        <v>0</v>
      </c>
      <c r="I18" s="36"/>
      <c r="J18" s="11">
        <f t="shared" si="3"/>
        <v>0</v>
      </c>
      <c r="K18" s="36"/>
      <c r="L18" s="11">
        <f t="shared" si="4"/>
        <v>0</v>
      </c>
      <c r="M18" s="36"/>
      <c r="N18" s="11">
        <f t="shared" si="5"/>
        <v>0</v>
      </c>
      <c r="O18" s="36"/>
      <c r="P18" s="11">
        <f t="shared" si="6"/>
        <v>0</v>
      </c>
      <c r="Q18" s="10"/>
      <c r="R18" s="11">
        <f t="shared" si="7"/>
        <v>0</v>
      </c>
      <c r="S18" s="11">
        <f t="shared" si="8"/>
        <v>0</v>
      </c>
      <c r="T18" s="11">
        <f t="shared" si="9"/>
        <v>0</v>
      </c>
      <c r="U18" s="35">
        <f t="shared" si="10"/>
        <v>0</v>
      </c>
      <c r="V18" s="11">
        <f t="shared" si="11"/>
        <v>0</v>
      </c>
      <c r="W18" s="11">
        <f t="shared" si="12"/>
        <v>0</v>
      </c>
      <c r="X18" s="11"/>
      <c r="Y18" s="11">
        <f t="shared" si="13"/>
        <v>0</v>
      </c>
      <c r="Z18" s="11">
        <f t="shared" si="14"/>
        <v>0</v>
      </c>
      <c r="AA18" s="11">
        <f t="shared" si="15"/>
        <v>0</v>
      </c>
      <c r="AB18" s="11">
        <f t="shared" si="16"/>
        <v>0</v>
      </c>
    </row>
    <row r="19" spans="1:36" x14ac:dyDescent="0.2">
      <c r="A19" s="33" t="s">
        <v>14</v>
      </c>
      <c r="B19" s="34"/>
      <c r="C19" s="34"/>
      <c r="D19" s="35"/>
      <c r="E19" s="35">
        <f t="shared" si="1"/>
        <v>0</v>
      </c>
      <c r="F19" s="36" t="s">
        <v>63</v>
      </c>
      <c r="G19" s="11" t="s">
        <v>63</v>
      </c>
      <c r="H19" s="11">
        <f t="shared" si="2"/>
        <v>0</v>
      </c>
      <c r="I19" s="36"/>
      <c r="J19" s="11">
        <f t="shared" si="3"/>
        <v>0</v>
      </c>
      <c r="K19" s="36"/>
      <c r="L19" s="11">
        <f t="shared" si="4"/>
        <v>0</v>
      </c>
      <c r="M19" s="36"/>
      <c r="N19" s="11">
        <f t="shared" si="5"/>
        <v>0</v>
      </c>
      <c r="O19" s="36"/>
      <c r="P19" s="11">
        <f t="shared" si="6"/>
        <v>0</v>
      </c>
      <c r="Q19" s="10"/>
      <c r="R19" s="11">
        <f t="shared" si="7"/>
        <v>0</v>
      </c>
      <c r="S19" s="11">
        <f t="shared" si="8"/>
        <v>0</v>
      </c>
      <c r="T19" s="11">
        <f t="shared" si="9"/>
        <v>0</v>
      </c>
      <c r="U19" s="35">
        <f t="shared" si="10"/>
        <v>0</v>
      </c>
      <c r="V19" s="11">
        <f t="shared" si="11"/>
        <v>0</v>
      </c>
      <c r="W19" s="11">
        <f t="shared" si="12"/>
        <v>0</v>
      </c>
      <c r="X19" s="11"/>
      <c r="Y19" s="11">
        <f t="shared" si="13"/>
        <v>0</v>
      </c>
      <c r="Z19" s="11">
        <f t="shared" si="14"/>
        <v>0</v>
      </c>
      <c r="AA19" s="11">
        <f t="shared" si="15"/>
        <v>0</v>
      </c>
      <c r="AB19" s="11">
        <f t="shared" si="16"/>
        <v>0</v>
      </c>
    </row>
    <row r="20" spans="1:36" ht="25.5" x14ac:dyDescent="0.2">
      <c r="A20" s="31" t="s">
        <v>15</v>
      </c>
      <c r="B20" s="32">
        <f>SUM(B21:B27)</f>
        <v>1</v>
      </c>
      <c r="C20" s="32"/>
      <c r="D20" s="32">
        <f>SUM(D21:D27)</f>
        <v>1140</v>
      </c>
      <c r="E20" s="32">
        <f>SUM(E21:E27)</f>
        <v>1140</v>
      </c>
      <c r="F20" s="32"/>
      <c r="G20" s="32">
        <f>SUM(G21:G27)</f>
        <v>171</v>
      </c>
      <c r="H20" s="32">
        <f>SUM(H21:H27)</f>
        <v>1311</v>
      </c>
      <c r="I20" s="37"/>
      <c r="J20" s="32">
        <f>SUM(J21:J27)</f>
        <v>131.1</v>
      </c>
      <c r="K20" s="32"/>
      <c r="L20" s="32">
        <f>SUM(L21:L27)</f>
        <v>0</v>
      </c>
      <c r="M20" s="32"/>
      <c r="N20" s="32">
        <f>SUM(N21:N27)</f>
        <v>131.1</v>
      </c>
      <c r="O20" s="32"/>
      <c r="P20" s="32">
        <f>SUM(P21:P27)</f>
        <v>655.5</v>
      </c>
      <c r="Q20" s="32"/>
      <c r="R20" s="32">
        <f t="shared" ref="R20:AA20" si="17">SUM(R21:R27)</f>
        <v>1857.25</v>
      </c>
      <c r="S20" s="32">
        <f t="shared" si="17"/>
        <v>4085.95</v>
      </c>
      <c r="T20" s="32">
        <f t="shared" si="17"/>
        <v>2228.6999999999998</v>
      </c>
      <c r="U20" s="32">
        <f t="shared" si="17"/>
        <v>2228.6999999999998</v>
      </c>
      <c r="V20" s="32">
        <f t="shared" si="17"/>
        <v>1311</v>
      </c>
      <c r="W20" s="32">
        <f t="shared" si="17"/>
        <v>109.25</v>
      </c>
      <c r="X20" s="32">
        <f>SUM(X21:X27)</f>
        <v>0</v>
      </c>
      <c r="Y20" s="32">
        <f t="shared" si="17"/>
        <v>7.7348999999999997</v>
      </c>
      <c r="Z20" s="32">
        <f t="shared" si="17"/>
        <v>1.2664260000000001</v>
      </c>
      <c r="AA20" s="32">
        <f t="shared" si="17"/>
        <v>0.34807049999999995</v>
      </c>
      <c r="AB20" s="32">
        <f>SUM(AB21:AB27)</f>
        <v>9.3493964999999992</v>
      </c>
    </row>
    <row r="21" spans="1:36" x14ac:dyDescent="0.2">
      <c r="A21" s="33" t="s">
        <v>56</v>
      </c>
      <c r="B21" s="34">
        <v>1</v>
      </c>
      <c r="C21" s="34">
        <v>4</v>
      </c>
      <c r="D21" s="35">
        <v>1140</v>
      </c>
      <c r="E21" s="35">
        <f>D21*B21</f>
        <v>1140</v>
      </c>
      <c r="F21" s="36">
        <v>0.15</v>
      </c>
      <c r="G21" s="11">
        <f>E21*F21</f>
        <v>171</v>
      </c>
      <c r="H21" s="11">
        <f t="shared" si="2"/>
        <v>1311</v>
      </c>
      <c r="I21" s="36">
        <v>0.1</v>
      </c>
      <c r="J21" s="11">
        <f>H21*I21</f>
        <v>131.1</v>
      </c>
      <c r="K21" s="36"/>
      <c r="L21" s="11"/>
      <c r="M21" s="36">
        <v>0.1</v>
      </c>
      <c r="N21" s="11">
        <f>H21*M21</f>
        <v>131.1</v>
      </c>
      <c r="O21" s="36">
        <v>0.5</v>
      </c>
      <c r="P21" s="11">
        <f>H21*O21</f>
        <v>655.5</v>
      </c>
      <c r="Q21" s="10">
        <v>10</v>
      </c>
      <c r="R21" s="11">
        <f t="shared" si="7"/>
        <v>1857.25</v>
      </c>
      <c r="S21" s="11">
        <f t="shared" si="8"/>
        <v>4085.95</v>
      </c>
      <c r="T21" s="11">
        <f>S21-R21</f>
        <v>2228.6999999999998</v>
      </c>
      <c r="U21" s="35">
        <f>IF(T21&gt;6650*B21,6650*B21,T21)</f>
        <v>2228.6999999999998</v>
      </c>
      <c r="V21" s="11">
        <f t="shared" ref="V21:V27" si="18">H21</f>
        <v>1311</v>
      </c>
      <c r="W21" s="11">
        <f>V21/12</f>
        <v>109.25</v>
      </c>
      <c r="X21" s="11"/>
      <c r="Y21" s="11">
        <f>(S21+T21+V21+W21+X21)/1000</f>
        <v>7.7348999999999997</v>
      </c>
      <c r="Z21" s="11">
        <f t="shared" si="14"/>
        <v>1.2664260000000001</v>
      </c>
      <c r="AA21" s="11">
        <f t="shared" si="15"/>
        <v>0.34807049999999995</v>
      </c>
      <c r="AB21" s="11">
        <f>Y21+Z21+AA21</f>
        <v>9.3493964999999992</v>
      </c>
    </row>
    <row r="22" spans="1:36" x14ac:dyDescent="0.2">
      <c r="A22" s="33" t="s">
        <v>14</v>
      </c>
      <c r="B22" s="34"/>
      <c r="C22" s="34"/>
      <c r="D22" s="35"/>
      <c r="E22" s="35">
        <f t="shared" si="1"/>
        <v>0</v>
      </c>
      <c r="F22" s="36"/>
      <c r="G22" s="11">
        <f t="shared" ref="G22:G27" si="19">E22*F22</f>
        <v>0</v>
      </c>
      <c r="H22" s="11">
        <f t="shared" si="2"/>
        <v>0</v>
      </c>
      <c r="I22" s="36"/>
      <c r="J22" s="11">
        <f>H22*I22</f>
        <v>0</v>
      </c>
      <c r="K22" s="36"/>
      <c r="L22" s="11"/>
      <c r="M22" s="36"/>
      <c r="N22" s="11">
        <f t="shared" ref="N22:N27" si="20">H22*M22</f>
        <v>0</v>
      </c>
      <c r="O22" s="36"/>
      <c r="P22" s="11">
        <f t="shared" ref="P22:P27" si="21">H22*O22</f>
        <v>0</v>
      </c>
      <c r="Q22" s="10"/>
      <c r="R22" s="11">
        <f t="shared" si="7"/>
        <v>0</v>
      </c>
      <c r="S22" s="11">
        <f t="shared" si="8"/>
        <v>0</v>
      </c>
      <c r="T22" s="11">
        <f t="shared" ref="T22:T27" si="22">S22-R22</f>
        <v>0</v>
      </c>
      <c r="U22" s="35">
        <f t="shared" ref="U22:U27" si="23">IF(T22&gt;5300,5300,T22)</f>
        <v>0</v>
      </c>
      <c r="V22" s="11">
        <f t="shared" si="18"/>
        <v>0</v>
      </c>
      <c r="W22" s="11">
        <f t="shared" si="12"/>
        <v>0</v>
      </c>
      <c r="X22" s="11"/>
      <c r="Y22" s="11">
        <f t="shared" si="13"/>
        <v>0</v>
      </c>
      <c r="Z22" s="11">
        <f t="shared" si="14"/>
        <v>0</v>
      </c>
      <c r="AA22" s="11">
        <f t="shared" si="15"/>
        <v>0</v>
      </c>
      <c r="AB22" s="11">
        <f t="shared" si="16"/>
        <v>0</v>
      </c>
    </row>
    <row r="23" spans="1:36" x14ac:dyDescent="0.2">
      <c r="A23" s="33" t="s">
        <v>14</v>
      </c>
      <c r="B23" s="34"/>
      <c r="C23" s="34"/>
      <c r="D23" s="35"/>
      <c r="E23" s="35">
        <f t="shared" si="1"/>
        <v>0</v>
      </c>
      <c r="F23" s="36"/>
      <c r="G23" s="11">
        <f t="shared" si="19"/>
        <v>0</v>
      </c>
      <c r="H23" s="11">
        <f t="shared" si="2"/>
        <v>0</v>
      </c>
      <c r="I23" s="36"/>
      <c r="J23" s="11">
        <f t="shared" si="3"/>
        <v>0</v>
      </c>
      <c r="K23" s="36"/>
      <c r="L23" s="11"/>
      <c r="M23" s="36"/>
      <c r="N23" s="11">
        <f t="shared" si="20"/>
        <v>0</v>
      </c>
      <c r="O23" s="36"/>
      <c r="P23" s="11">
        <f t="shared" si="21"/>
        <v>0</v>
      </c>
      <c r="Q23" s="10"/>
      <c r="R23" s="11">
        <f t="shared" si="7"/>
        <v>0</v>
      </c>
      <c r="S23" s="11">
        <f t="shared" si="8"/>
        <v>0</v>
      </c>
      <c r="T23" s="11">
        <f t="shared" si="22"/>
        <v>0</v>
      </c>
      <c r="U23" s="35">
        <f t="shared" si="23"/>
        <v>0</v>
      </c>
      <c r="V23" s="11">
        <f t="shared" si="18"/>
        <v>0</v>
      </c>
      <c r="W23" s="11">
        <f t="shared" si="12"/>
        <v>0</v>
      </c>
      <c r="X23" s="11"/>
      <c r="Y23" s="11">
        <f t="shared" si="13"/>
        <v>0</v>
      </c>
      <c r="Z23" s="11">
        <f t="shared" si="14"/>
        <v>0</v>
      </c>
      <c r="AA23" s="11">
        <f>Y23*4.5%</f>
        <v>0</v>
      </c>
      <c r="AB23" s="11">
        <f t="shared" si="16"/>
        <v>0</v>
      </c>
    </row>
    <row r="24" spans="1:36" x14ac:dyDescent="0.2">
      <c r="A24" s="33" t="s">
        <v>14</v>
      </c>
      <c r="B24" s="34"/>
      <c r="C24" s="34"/>
      <c r="D24" s="35"/>
      <c r="E24" s="35">
        <f t="shared" si="1"/>
        <v>0</v>
      </c>
      <c r="F24" s="36"/>
      <c r="G24" s="11">
        <f t="shared" si="19"/>
        <v>0</v>
      </c>
      <c r="H24" s="11">
        <f t="shared" si="2"/>
        <v>0</v>
      </c>
      <c r="I24" s="36"/>
      <c r="J24" s="11">
        <f t="shared" si="3"/>
        <v>0</v>
      </c>
      <c r="K24" s="36"/>
      <c r="L24" s="11"/>
      <c r="M24" s="36"/>
      <c r="N24" s="11">
        <f t="shared" si="20"/>
        <v>0</v>
      </c>
      <c r="O24" s="36"/>
      <c r="P24" s="11">
        <f t="shared" si="21"/>
        <v>0</v>
      </c>
      <c r="Q24" s="10"/>
      <c r="R24" s="11">
        <f t="shared" si="7"/>
        <v>0</v>
      </c>
      <c r="S24" s="11">
        <f t="shared" si="8"/>
        <v>0</v>
      </c>
      <c r="T24" s="11">
        <f t="shared" si="22"/>
        <v>0</v>
      </c>
      <c r="U24" s="35">
        <f t="shared" si="23"/>
        <v>0</v>
      </c>
      <c r="V24" s="11">
        <f t="shared" si="18"/>
        <v>0</v>
      </c>
      <c r="W24" s="11">
        <f t="shared" si="12"/>
        <v>0</v>
      </c>
      <c r="X24" s="11"/>
      <c r="Y24" s="11">
        <f t="shared" si="13"/>
        <v>0</v>
      </c>
      <c r="Z24" s="11">
        <f t="shared" si="14"/>
        <v>0</v>
      </c>
      <c r="AA24" s="11">
        <f t="shared" si="15"/>
        <v>0</v>
      </c>
      <c r="AB24" s="11">
        <f t="shared" si="16"/>
        <v>0</v>
      </c>
    </row>
    <row r="25" spans="1:36" x14ac:dyDescent="0.2">
      <c r="A25" s="33" t="s">
        <v>14</v>
      </c>
      <c r="B25" s="34"/>
      <c r="C25" s="34"/>
      <c r="D25" s="35"/>
      <c r="E25" s="35">
        <f t="shared" si="1"/>
        <v>0</v>
      </c>
      <c r="F25" s="36"/>
      <c r="G25" s="11">
        <f t="shared" si="19"/>
        <v>0</v>
      </c>
      <c r="H25" s="11">
        <f t="shared" si="2"/>
        <v>0</v>
      </c>
      <c r="I25" s="36"/>
      <c r="J25" s="11">
        <f t="shared" si="3"/>
        <v>0</v>
      </c>
      <c r="K25" s="36"/>
      <c r="L25" s="11"/>
      <c r="M25" s="36"/>
      <c r="N25" s="11">
        <f t="shared" si="20"/>
        <v>0</v>
      </c>
      <c r="O25" s="36"/>
      <c r="P25" s="11">
        <f t="shared" si="21"/>
        <v>0</v>
      </c>
      <c r="Q25" s="10"/>
      <c r="R25" s="11">
        <f t="shared" si="7"/>
        <v>0</v>
      </c>
      <c r="S25" s="11">
        <f t="shared" si="8"/>
        <v>0</v>
      </c>
      <c r="T25" s="11">
        <f t="shared" si="22"/>
        <v>0</v>
      </c>
      <c r="U25" s="35">
        <f t="shared" si="23"/>
        <v>0</v>
      </c>
      <c r="V25" s="11">
        <f t="shared" si="18"/>
        <v>0</v>
      </c>
      <c r="W25" s="11">
        <f t="shared" si="12"/>
        <v>0</v>
      </c>
      <c r="X25" s="11"/>
      <c r="Y25" s="11">
        <f t="shared" si="13"/>
        <v>0</v>
      </c>
      <c r="Z25" s="11">
        <f t="shared" si="14"/>
        <v>0</v>
      </c>
      <c r="AA25" s="11">
        <f t="shared" si="15"/>
        <v>0</v>
      </c>
      <c r="AB25" s="11">
        <f>Y25+Z25+AA25</f>
        <v>0</v>
      </c>
    </row>
    <row r="26" spans="1:36" x14ac:dyDescent="0.2">
      <c r="A26" s="33" t="s">
        <v>14</v>
      </c>
      <c r="B26" s="34"/>
      <c r="C26" s="34"/>
      <c r="D26" s="35"/>
      <c r="E26" s="35">
        <f t="shared" si="1"/>
        <v>0</v>
      </c>
      <c r="F26" s="36"/>
      <c r="G26" s="11">
        <f t="shared" si="19"/>
        <v>0</v>
      </c>
      <c r="H26" s="11">
        <f t="shared" si="2"/>
        <v>0</v>
      </c>
      <c r="I26" s="36"/>
      <c r="J26" s="11">
        <f t="shared" si="3"/>
        <v>0</v>
      </c>
      <c r="K26" s="36"/>
      <c r="L26" s="11"/>
      <c r="M26" s="36"/>
      <c r="N26" s="11">
        <f t="shared" si="20"/>
        <v>0</v>
      </c>
      <c r="O26" s="36"/>
      <c r="P26" s="11">
        <f t="shared" si="21"/>
        <v>0</v>
      </c>
      <c r="Q26" s="10"/>
      <c r="R26" s="11">
        <f t="shared" si="7"/>
        <v>0</v>
      </c>
      <c r="S26" s="11">
        <f t="shared" si="8"/>
        <v>0</v>
      </c>
      <c r="T26" s="11">
        <f t="shared" si="22"/>
        <v>0</v>
      </c>
      <c r="U26" s="35">
        <f t="shared" si="23"/>
        <v>0</v>
      </c>
      <c r="V26" s="11">
        <f t="shared" si="18"/>
        <v>0</v>
      </c>
      <c r="W26" s="11">
        <f t="shared" si="12"/>
        <v>0</v>
      </c>
      <c r="X26" s="11"/>
      <c r="Y26" s="11">
        <f t="shared" si="13"/>
        <v>0</v>
      </c>
      <c r="Z26" s="11">
        <f t="shared" si="14"/>
        <v>0</v>
      </c>
      <c r="AA26" s="11">
        <f t="shared" si="15"/>
        <v>0</v>
      </c>
      <c r="AB26" s="11">
        <f t="shared" si="16"/>
        <v>0</v>
      </c>
    </row>
    <row r="27" spans="1:36" x14ac:dyDescent="0.2">
      <c r="A27" s="33" t="s">
        <v>14</v>
      </c>
      <c r="B27" s="34"/>
      <c r="C27" s="34"/>
      <c r="D27" s="35"/>
      <c r="E27" s="35">
        <f t="shared" si="1"/>
        <v>0</v>
      </c>
      <c r="F27" s="36"/>
      <c r="G27" s="11">
        <f t="shared" si="19"/>
        <v>0</v>
      </c>
      <c r="H27" s="11">
        <f t="shared" si="2"/>
        <v>0</v>
      </c>
      <c r="I27" s="36"/>
      <c r="J27" s="11">
        <f t="shared" si="3"/>
        <v>0</v>
      </c>
      <c r="K27" s="36"/>
      <c r="L27" s="11"/>
      <c r="M27" s="36"/>
      <c r="N27" s="11">
        <f t="shared" si="20"/>
        <v>0</v>
      </c>
      <c r="O27" s="36"/>
      <c r="P27" s="11">
        <f t="shared" si="21"/>
        <v>0</v>
      </c>
      <c r="Q27" s="10"/>
      <c r="R27" s="11">
        <f t="shared" si="7"/>
        <v>0</v>
      </c>
      <c r="S27" s="11">
        <f t="shared" si="8"/>
        <v>0</v>
      </c>
      <c r="T27" s="11">
        <f t="shared" si="22"/>
        <v>0</v>
      </c>
      <c r="U27" s="35">
        <f t="shared" si="23"/>
        <v>0</v>
      </c>
      <c r="V27" s="11">
        <f t="shared" si="18"/>
        <v>0</v>
      </c>
      <c r="W27" s="11">
        <f t="shared" si="12"/>
        <v>0</v>
      </c>
      <c r="X27" s="11"/>
      <c r="Y27" s="11">
        <f t="shared" si="13"/>
        <v>0</v>
      </c>
      <c r="Z27" s="11">
        <f t="shared" si="14"/>
        <v>0</v>
      </c>
      <c r="AA27" s="11">
        <f t="shared" si="15"/>
        <v>0</v>
      </c>
      <c r="AB27" s="11">
        <f t="shared" si="16"/>
        <v>0</v>
      </c>
    </row>
    <row r="28" spans="1:36" ht="12" customHeight="1" x14ac:dyDescent="0.2">
      <c r="A28" s="66" t="s">
        <v>7</v>
      </c>
      <c r="B28" s="66"/>
      <c r="C28" s="17"/>
      <c r="D28" s="17"/>
      <c r="E28" s="17"/>
      <c r="F28" s="17"/>
      <c r="G28" s="17"/>
      <c r="H28" s="17"/>
      <c r="I28" s="17"/>
      <c r="J28" s="17"/>
      <c r="K28" s="17"/>
      <c r="L28" s="17"/>
      <c r="M28" s="17"/>
      <c r="N28" s="17"/>
      <c r="O28" s="17"/>
      <c r="P28" s="17"/>
      <c r="Q28" s="17"/>
      <c r="R28" s="17"/>
      <c r="S28" s="17"/>
      <c r="T28" s="17"/>
      <c r="U28" s="18"/>
      <c r="V28" s="18"/>
      <c r="W28" s="18"/>
      <c r="X28" s="18"/>
      <c r="Y28" s="18"/>
      <c r="Z28" s="18"/>
      <c r="AA28" s="18"/>
      <c r="AB28" s="18"/>
      <c r="AC28" s="18"/>
      <c r="AD28" s="18"/>
      <c r="AE28" s="18"/>
      <c r="AF28" s="5"/>
      <c r="AG28" s="5"/>
      <c r="AH28" s="5"/>
      <c r="AI28" s="5"/>
      <c r="AJ28" s="5"/>
    </row>
    <row r="29" spans="1:36" s="26" customFormat="1" ht="28.5" customHeight="1" x14ac:dyDescent="0.2">
      <c r="A29" s="86" t="s">
        <v>58</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25"/>
      <c r="AD29" s="25"/>
      <c r="AE29" s="25"/>
      <c r="AF29" s="25"/>
      <c r="AG29" s="25"/>
      <c r="AH29" s="25"/>
      <c r="AI29" s="25"/>
      <c r="AJ29" s="25"/>
    </row>
    <row r="30" spans="1:36" s="26" customFormat="1" ht="28.5" customHeight="1" x14ac:dyDescent="0.2">
      <c r="A30" s="86" t="s">
        <v>59</v>
      </c>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25"/>
      <c r="AD30" s="25"/>
      <c r="AE30" s="25"/>
      <c r="AF30" s="25"/>
      <c r="AG30" s="25"/>
      <c r="AH30" s="25"/>
      <c r="AI30" s="25"/>
      <c r="AJ30" s="25"/>
    </row>
    <row r="31" spans="1:36" s="26" customFormat="1" x14ac:dyDescent="0.2">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5"/>
      <c r="AD31" s="25"/>
      <c r="AE31" s="25"/>
      <c r="AF31" s="25"/>
      <c r="AG31" s="25"/>
      <c r="AH31" s="25"/>
      <c r="AI31" s="25"/>
      <c r="AJ31" s="25"/>
    </row>
    <row r="32" spans="1:36" s="50" customFormat="1" ht="19.5" customHeight="1" x14ac:dyDescent="0.25">
      <c r="A32" s="53" t="s">
        <v>60</v>
      </c>
      <c r="B32" s="53"/>
      <c r="C32" s="53"/>
      <c r="D32" s="53"/>
      <c r="E32" s="53"/>
      <c r="F32" s="53"/>
      <c r="G32" s="61"/>
      <c r="H32" s="61"/>
      <c r="I32" s="61"/>
      <c r="J32" s="61"/>
      <c r="K32" s="48"/>
      <c r="L32" s="17"/>
      <c r="M32" s="62"/>
      <c r="N32" s="62"/>
      <c r="O32" s="62"/>
      <c r="P32" s="62"/>
      <c r="Q32" s="44"/>
      <c r="R32" s="49"/>
      <c r="S32" s="49"/>
      <c r="T32" s="49"/>
      <c r="U32" s="49"/>
      <c r="V32" s="49"/>
      <c r="W32" s="49"/>
      <c r="X32" s="49"/>
    </row>
    <row r="33" spans="1:46" s="50" customFormat="1" ht="16.899999999999999" customHeight="1" x14ac:dyDescent="0.25">
      <c r="A33" s="49"/>
      <c r="B33" s="49"/>
      <c r="C33" s="49"/>
      <c r="D33" s="49"/>
      <c r="E33" s="49"/>
      <c r="F33" s="49"/>
      <c r="G33" s="58" t="s">
        <v>50</v>
      </c>
      <c r="H33" s="58"/>
      <c r="I33" s="58"/>
      <c r="J33" s="58"/>
      <c r="K33" s="49"/>
      <c r="L33" s="49"/>
      <c r="M33" s="58" t="s">
        <v>51</v>
      </c>
      <c r="N33" s="58"/>
      <c r="O33" s="58"/>
      <c r="P33" s="58"/>
      <c r="Q33" s="51"/>
      <c r="R33" s="49"/>
      <c r="S33" s="49"/>
      <c r="T33" s="49"/>
      <c r="U33" s="49"/>
      <c r="V33" s="49"/>
      <c r="W33" s="49"/>
      <c r="X33" s="49"/>
    </row>
    <row r="34" spans="1:46" customFormat="1" ht="16.5" customHeight="1" x14ac:dyDescent="0.2">
      <c r="A34" s="53" t="s">
        <v>61</v>
      </c>
      <c r="B34" s="53"/>
      <c r="C34" s="53"/>
      <c r="D34" s="53"/>
      <c r="E34" s="53"/>
      <c r="F34" s="53"/>
      <c r="G34" s="64"/>
      <c r="H34" s="64"/>
      <c r="I34" s="64"/>
      <c r="J34" s="64"/>
      <c r="K34" s="52"/>
      <c r="L34" s="64"/>
      <c r="M34" s="64"/>
      <c r="N34" s="64"/>
      <c r="O34" s="64"/>
      <c r="P34" s="4"/>
      <c r="Q34" s="57"/>
      <c r="R34" s="57"/>
      <c r="S34" s="57"/>
      <c r="T34" s="57"/>
      <c r="U34" s="46"/>
      <c r="V34" s="46"/>
      <c r="W34" s="46"/>
      <c r="X34" s="46"/>
      <c r="Y34" s="46"/>
      <c r="Z34" s="46"/>
    </row>
    <row r="35" spans="1:46" customFormat="1" ht="15" customHeight="1" x14ac:dyDescent="0.2">
      <c r="A35" s="47"/>
      <c r="B35" s="47"/>
      <c r="C35" s="47"/>
      <c r="D35" s="47"/>
      <c r="E35" s="19"/>
      <c r="F35" s="19"/>
      <c r="G35" s="58" t="s">
        <v>50</v>
      </c>
      <c r="H35" s="58"/>
      <c r="I35" s="58"/>
      <c r="J35" s="58"/>
      <c r="K35" s="25"/>
      <c r="L35" s="59" t="s">
        <v>52</v>
      </c>
      <c r="M35" s="59"/>
      <c r="N35" s="59"/>
      <c r="O35" s="59"/>
      <c r="P35" s="45"/>
      <c r="Q35" s="60" t="s">
        <v>62</v>
      </c>
      <c r="R35" s="60"/>
      <c r="S35" s="60"/>
      <c r="T35" s="60"/>
      <c r="U35" s="46"/>
      <c r="V35" s="46"/>
      <c r="W35" s="46"/>
      <c r="X35" s="46"/>
      <c r="Y35" s="46"/>
      <c r="Z35" s="46"/>
    </row>
    <row r="36" spans="1:46" s="5" customFormat="1" x14ac:dyDescent="0.2">
      <c r="A36" s="27"/>
      <c r="B36" s="27"/>
      <c r="T36" s="12"/>
      <c r="U36" s="12"/>
      <c r="V36" s="12"/>
      <c r="W36" s="12"/>
      <c r="X36" s="12"/>
      <c r="Y36" s="12"/>
      <c r="AK36" s="12"/>
      <c r="AL36" s="12"/>
      <c r="AM36" s="12"/>
      <c r="AS36" s="12"/>
      <c r="AT36" s="12"/>
    </row>
  </sheetData>
  <mergeCells count="41">
    <mergeCell ref="AB6:AB9"/>
    <mergeCell ref="AA6:AA9"/>
    <mergeCell ref="T7:T9"/>
    <mergeCell ref="A30:AB30"/>
    <mergeCell ref="A6:A9"/>
    <mergeCell ref="B6:B9"/>
    <mergeCell ref="T6:U6"/>
    <mergeCell ref="F6:G8"/>
    <mergeCell ref="I6:J8"/>
    <mergeCell ref="Z6:Z9"/>
    <mergeCell ref="Q6:R8"/>
    <mergeCell ref="C6:C9"/>
    <mergeCell ref="H6:H9"/>
    <mergeCell ref="A3:D3"/>
    <mergeCell ref="G34:J34"/>
    <mergeCell ref="L34:O34"/>
    <mergeCell ref="A1:AB1"/>
    <mergeCell ref="A28:B28"/>
    <mergeCell ref="O6:P8"/>
    <mergeCell ref="M6:N8"/>
    <mergeCell ref="S6:S9"/>
    <mergeCell ref="U7:U9"/>
    <mergeCell ref="V6:V9"/>
    <mergeCell ref="D6:E8"/>
    <mergeCell ref="W6:W9"/>
    <mergeCell ref="X6:X9"/>
    <mergeCell ref="E3:H3"/>
    <mergeCell ref="E4:H4"/>
    <mergeCell ref="A29:AB29"/>
    <mergeCell ref="A34:F34"/>
    <mergeCell ref="Y6:Y9"/>
    <mergeCell ref="Q34:T34"/>
    <mergeCell ref="G35:J35"/>
    <mergeCell ref="L35:O35"/>
    <mergeCell ref="Q35:T35"/>
    <mergeCell ref="A32:F32"/>
    <mergeCell ref="G32:J32"/>
    <mergeCell ref="M32:P32"/>
    <mergeCell ref="G33:J33"/>
    <mergeCell ref="M33:P33"/>
    <mergeCell ref="K6:L8"/>
  </mergeCells>
  <pageMargins left="0.118110236220472" right="0.118110236220472" top="0.35433070866141703" bottom="0.35433070866141703" header="0.196850393700787" footer="0"/>
  <pageSetup paperSize="9" scale="58" orientation="landscape" r:id="rId1"/>
  <headerFooter>
    <oddHeader xml:space="preserve">&amp;R&amp;"+,обычный"&amp;8Tabelul nr.27&amp;"Arial,обычный"&amp;10
</oddHeader>
    <oddFooter>&amp;R&amp;"+,Regular"&amp;8&amp;P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nr.27</vt:lpstr>
      <vt:lpstr>'tabel nr.27'!Print_Area</vt:lpstr>
      <vt:lpstr>'tabel nr.27'!Print_Titles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Irina Bors</dc:creator>
  <cp:lastModifiedBy>Irina Bors</cp:lastModifiedBy>
  <cp:lastPrinted>2016-09-03T13:11:59Z</cp:lastPrinted>
  <dcterms:created xsi:type="dcterms:W3CDTF">2011-06-02T06:22:16Z</dcterms:created>
  <dcterms:modified xsi:type="dcterms:W3CDTF">2018-09-07T05:51:31Z</dcterms:modified>
</cp:coreProperties>
</file>