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borsirina1\Documents\2018\Proiect buget_2019\particularitati_APC\tabele 1-34 form 1\"/>
    </mc:Choice>
  </mc:AlternateContent>
  <bookViews>
    <workbookView xWindow="0" yWindow="0" windowWidth="28800" windowHeight="12330"/>
  </bookViews>
  <sheets>
    <sheet name="Tabel nr.30" sheetId="1" r:id="rId1"/>
  </sheets>
  <definedNames>
    <definedName name="_xlnm.Print_Area" localSheetId="0">'Tabel nr.30'!$A$1:$AO$34</definedName>
    <definedName name="_xlnm.Print_Titles" localSheetId="0">'Tabel nr.30'!$A:$B,'Tabel nr.30'!$6:$9</definedName>
  </definedNames>
  <calcPr calcId="162913"/>
</workbook>
</file>

<file path=xl/calcChain.xml><?xml version="1.0" encoding="utf-8"?>
<calcChain xmlns="http://schemas.openxmlformats.org/spreadsheetml/2006/main">
  <c r="AM20" i="1" l="1"/>
  <c r="AM11" i="1"/>
  <c r="AI11" i="1"/>
  <c r="AF11" i="1"/>
  <c r="AC26" i="1"/>
  <c r="AD26" i="1" s="1"/>
  <c r="AC25" i="1"/>
  <c r="AD25" i="1" s="1"/>
  <c r="AC24" i="1"/>
  <c r="AD24" i="1" s="1"/>
  <c r="AC23" i="1"/>
  <c r="AD23" i="1" s="1"/>
  <c r="AC22" i="1"/>
  <c r="AD22" i="1" s="1"/>
  <c r="AC21" i="1"/>
  <c r="AD21" i="1" s="1"/>
  <c r="AC20" i="1"/>
  <c r="AD20" i="1" s="1"/>
  <c r="AC12" i="1"/>
  <c r="AD12" i="1"/>
  <c r="AC13" i="1"/>
  <c r="AD13" i="1"/>
  <c r="AC14" i="1"/>
  <c r="AD14" i="1"/>
  <c r="AC15" i="1"/>
  <c r="AD15" i="1"/>
  <c r="AC16" i="1"/>
  <c r="AD16" i="1"/>
  <c r="AC17" i="1"/>
  <c r="AD17" i="1"/>
  <c r="AC18" i="1"/>
  <c r="AD18" i="1"/>
  <c r="Y12" i="1"/>
  <c r="Y13" i="1"/>
  <c r="Y14" i="1"/>
  <c r="Y15" i="1"/>
  <c r="Y16" i="1"/>
  <c r="Y17" i="1"/>
  <c r="Y18" i="1"/>
  <c r="AD11" i="1"/>
  <c r="AC11" i="1"/>
  <c r="Y11" i="1"/>
  <c r="W11" i="1"/>
  <c r="P11" i="1"/>
  <c r="N11" i="1"/>
  <c r="M11" i="1"/>
  <c r="J19" i="1" l="1"/>
  <c r="AA18" i="1" l="1"/>
  <c r="AA17" i="1"/>
  <c r="AA16" i="1"/>
  <c r="AA15" i="1"/>
  <c r="AA14" i="1"/>
  <c r="AA13" i="1"/>
  <c r="AA12" i="1"/>
  <c r="AA11" i="1"/>
  <c r="W18" i="1"/>
  <c r="W17" i="1"/>
  <c r="W16" i="1"/>
  <c r="W15" i="1"/>
  <c r="W14" i="1"/>
  <c r="W13" i="1"/>
  <c r="W12" i="1"/>
  <c r="R10" i="1"/>
  <c r="K10" i="1"/>
  <c r="J10" i="1"/>
  <c r="E10" i="1"/>
  <c r="C10" i="1"/>
  <c r="AJ19" i="1" l="1"/>
  <c r="AE19" i="1"/>
  <c r="AE10" i="1"/>
  <c r="AA10" i="1"/>
  <c r="Y10" i="1"/>
  <c r="S10" i="1"/>
  <c r="S19" i="1"/>
  <c r="T19" i="1"/>
  <c r="U19" i="1"/>
  <c r="W19" i="1"/>
  <c r="Y19" i="1"/>
  <c r="U10" i="1"/>
  <c r="W10" i="1"/>
  <c r="R19" i="1"/>
  <c r="Q10" i="1"/>
  <c r="P19" i="1"/>
  <c r="Q19" i="1"/>
  <c r="K19" i="1"/>
  <c r="F21" i="1"/>
  <c r="F22" i="1"/>
  <c r="F23" i="1"/>
  <c r="F24" i="1"/>
  <c r="F25" i="1"/>
  <c r="F26" i="1"/>
  <c r="F20" i="1"/>
  <c r="F12" i="1"/>
  <c r="F13" i="1"/>
  <c r="F14" i="1"/>
  <c r="F15" i="1"/>
  <c r="F16" i="1"/>
  <c r="F17" i="1"/>
  <c r="F18" i="1"/>
  <c r="F11" i="1"/>
  <c r="N24" i="1" l="1"/>
  <c r="H24" i="1"/>
  <c r="M24" i="1" s="1"/>
  <c r="AH20" i="1"/>
  <c r="AI20" i="1" s="1"/>
  <c r="AA20" i="1"/>
  <c r="H23" i="1"/>
  <c r="M23" i="1" s="1"/>
  <c r="N23" i="1"/>
  <c r="AH22" i="1"/>
  <c r="AI22" i="1" s="1"/>
  <c r="N22" i="1"/>
  <c r="H22" i="1"/>
  <c r="M22" i="1" s="1"/>
  <c r="AH26" i="1"/>
  <c r="AI26" i="1" s="1"/>
  <c r="N26" i="1"/>
  <c r="H26" i="1"/>
  <c r="M26" i="1" s="1"/>
  <c r="AF26" i="1" s="1"/>
  <c r="AG26" i="1" s="1"/>
  <c r="N25" i="1"/>
  <c r="H25" i="1"/>
  <c r="M25" i="1" s="1"/>
  <c r="AH21" i="1"/>
  <c r="AI21" i="1" s="1"/>
  <c r="N21" i="1"/>
  <c r="H21" i="1"/>
  <c r="AH16" i="1"/>
  <c r="AI16" i="1" s="1"/>
  <c r="P16" i="1"/>
  <c r="N16" i="1"/>
  <c r="H16" i="1"/>
  <c r="AJ16" i="1" s="1"/>
  <c r="AH12" i="1"/>
  <c r="AI12" i="1" s="1"/>
  <c r="P12" i="1"/>
  <c r="N12" i="1"/>
  <c r="H12" i="1"/>
  <c r="AJ12" i="1" s="1"/>
  <c r="AH17" i="1"/>
  <c r="AI17" i="1" s="1"/>
  <c r="H17" i="1"/>
  <c r="AJ17" i="1" s="1"/>
  <c r="P17" i="1"/>
  <c r="N17" i="1"/>
  <c r="AH13" i="1"/>
  <c r="AI13" i="1" s="1"/>
  <c r="H13" i="1"/>
  <c r="AJ13" i="1" s="1"/>
  <c r="N13" i="1"/>
  <c r="P13" i="1"/>
  <c r="H11" i="1"/>
  <c r="H20" i="1"/>
  <c r="P15" i="1"/>
  <c r="N15" i="1"/>
  <c r="H15" i="1"/>
  <c r="AJ15" i="1" s="1"/>
  <c r="H18" i="1"/>
  <c r="AJ18" i="1" s="1"/>
  <c r="P18" i="1"/>
  <c r="N18" i="1"/>
  <c r="AH14" i="1"/>
  <c r="AI14" i="1" s="1"/>
  <c r="H14" i="1"/>
  <c r="AJ14" i="1" s="1"/>
  <c r="P14" i="1"/>
  <c r="N14" i="1"/>
  <c r="F10" i="1"/>
  <c r="AH15" i="1"/>
  <c r="AI15" i="1" s="1"/>
  <c r="AH23" i="1"/>
  <c r="AI23" i="1" s="1"/>
  <c r="AH11" i="1"/>
  <c r="AH18" i="1"/>
  <c r="AI18" i="1" s="1"/>
  <c r="AH24" i="1"/>
  <c r="AI24" i="1" s="1"/>
  <c r="AH25" i="1"/>
  <c r="AI25" i="1" s="1"/>
  <c r="E19" i="1"/>
  <c r="C19" i="1"/>
  <c r="AF22" i="1" l="1"/>
  <c r="AG22" i="1" s="1"/>
  <c r="AF23" i="1"/>
  <c r="AG23" i="1" s="1"/>
  <c r="M15" i="1"/>
  <c r="H19" i="1"/>
  <c r="M17" i="1"/>
  <c r="AF25" i="1"/>
  <c r="AG25" i="1" s="1"/>
  <c r="AF24" i="1"/>
  <c r="AG24" i="1" s="1"/>
  <c r="AA19" i="1"/>
  <c r="M21" i="1"/>
  <c r="M14" i="1"/>
  <c r="M18" i="1"/>
  <c r="N19" i="1"/>
  <c r="M13" i="1"/>
  <c r="M16" i="1"/>
  <c r="M20" i="1"/>
  <c r="M12" i="1"/>
  <c r="AJ10" i="1"/>
  <c r="H10" i="1"/>
  <c r="P10" i="1"/>
  <c r="N10" i="1"/>
  <c r="AI19" i="1"/>
  <c r="AH19" i="1"/>
  <c r="AI10" i="1"/>
  <c r="AH10" i="1"/>
  <c r="F19" i="1"/>
  <c r="M19" i="1" s="1"/>
  <c r="AK23" i="1" l="1"/>
  <c r="AL23" i="1"/>
  <c r="AM23" i="1"/>
  <c r="AK11" i="1"/>
  <c r="AF21" i="1"/>
  <c r="AG21" i="1" s="1"/>
  <c r="AK24" i="1"/>
  <c r="AM24" i="1" s="1"/>
  <c r="AG11" i="1"/>
  <c r="AC19" i="1"/>
  <c r="AD19" i="1"/>
  <c r="AN23" i="1"/>
  <c r="AF15" i="1"/>
  <c r="AG15" i="1" s="1"/>
  <c r="M10" i="1"/>
  <c r="AF18" i="1"/>
  <c r="AG18" i="1" s="1"/>
  <c r="AK21" i="1"/>
  <c r="AM21" i="1" s="1"/>
  <c r="AK26" i="1"/>
  <c r="AM26" i="1" s="1"/>
  <c r="AK22" i="1"/>
  <c r="AM22" i="1" s="1"/>
  <c r="AK25" i="1"/>
  <c r="AL24" i="1"/>
  <c r="AK15" i="1" l="1"/>
  <c r="AM15" i="1" s="1"/>
  <c r="AK18" i="1"/>
  <c r="AL18" i="1" s="1"/>
  <c r="AL11" i="1"/>
  <c r="AL25" i="1"/>
  <c r="AM25" i="1"/>
  <c r="AF20" i="1"/>
  <c r="AL15" i="1"/>
  <c r="AN15" i="1" s="1"/>
  <c r="AN24" i="1"/>
  <c r="AL21" i="1"/>
  <c r="AF16" i="1"/>
  <c r="AG16" i="1" s="1"/>
  <c r="AF13" i="1"/>
  <c r="AG13" i="1" s="1"/>
  <c r="AF12" i="1"/>
  <c r="AK12" i="1" s="1"/>
  <c r="AM12" i="1" s="1"/>
  <c r="AD10" i="1"/>
  <c r="AF14" i="1"/>
  <c r="AG14" i="1" s="1"/>
  <c r="AC10" i="1"/>
  <c r="AF17" i="1"/>
  <c r="AG17" i="1" s="1"/>
  <c r="AN25" i="1"/>
  <c r="AL26" i="1"/>
  <c r="AL22" i="1"/>
  <c r="AM18" i="1" l="1"/>
  <c r="AN18" i="1" s="1"/>
  <c r="AN11" i="1"/>
  <c r="AG20" i="1"/>
  <c r="AG19" i="1" s="1"/>
  <c r="AF19" i="1"/>
  <c r="AK16" i="1"/>
  <c r="AM16" i="1" s="1"/>
  <c r="AK17" i="1"/>
  <c r="AM17" i="1" s="1"/>
  <c r="AK13" i="1"/>
  <c r="AM13" i="1" s="1"/>
  <c r="AK20" i="1"/>
  <c r="AG12" i="1"/>
  <c r="AG10" i="1" s="1"/>
  <c r="AF10" i="1"/>
  <c r="AN26" i="1"/>
  <c r="AK14" i="1"/>
  <c r="AM14" i="1" s="1"/>
  <c r="AN22" i="1"/>
  <c r="AN21" i="1"/>
  <c r="AL16" i="1" l="1"/>
  <c r="AL12" i="1"/>
  <c r="AN12" i="1" s="1"/>
  <c r="AL13" i="1"/>
  <c r="AN13" i="1" s="1"/>
  <c r="AL17" i="1"/>
  <c r="AN17" i="1" s="1"/>
  <c r="AM19" i="1"/>
  <c r="AL20" i="1"/>
  <c r="AK19" i="1"/>
  <c r="AN16" i="1"/>
  <c r="AL14" i="1"/>
  <c r="AK10" i="1"/>
  <c r="AL10" i="1" l="1"/>
  <c r="AN20" i="1"/>
  <c r="AN19" i="1" s="1"/>
  <c r="AL19" i="1"/>
  <c r="AN14" i="1"/>
  <c r="AN10" i="1" s="1"/>
  <c r="AM10" i="1"/>
</calcChain>
</file>

<file path=xl/sharedStrings.xml><?xml version="1.0" encoding="utf-8"?>
<sst xmlns="http://schemas.openxmlformats.org/spreadsheetml/2006/main" count="111" uniqueCount="84">
  <si>
    <t>%</t>
  </si>
  <si>
    <t>titlul</t>
  </si>
  <si>
    <t>Nr. d/o</t>
  </si>
  <si>
    <t>categoria de salarizare a medicilor</t>
  </si>
  <si>
    <t>salariul de funcție al medicilor</t>
  </si>
  <si>
    <t>categoria de calificare p/u medici</t>
  </si>
  <si>
    <t>p/u o unitate</t>
  </si>
  <si>
    <t>p/u unități aprobate</t>
  </si>
  <si>
    <t>Categoria de salarizare</t>
  </si>
  <si>
    <t>grad</t>
  </si>
  <si>
    <t>Denumirea subdiviziunii, titlul funcției</t>
  </si>
  <si>
    <t>Notă:</t>
  </si>
  <si>
    <r>
      <t>Note</t>
    </r>
    <r>
      <rPr>
        <b/>
        <sz val="8"/>
        <color theme="1"/>
        <rFont val="Cambria"/>
        <family val="1"/>
        <charset val="204"/>
        <scheme val="major"/>
      </rPr>
      <t xml:space="preserve"> </t>
    </r>
    <r>
      <rPr>
        <i/>
        <sz val="8"/>
        <color theme="1"/>
        <rFont val="Cambria"/>
        <family val="1"/>
        <charset val="204"/>
        <scheme val="major"/>
      </rPr>
      <t>(se indică alte condiții specifice de salarizare, indicate în coloanele 28 și 29, și  se indică act normativ, prin care este stabilită plata respectivă)</t>
    </r>
  </si>
  <si>
    <t>a)</t>
  </si>
  <si>
    <t>funcționari, slujbași, specialiști de profil și cu funcții complexe, total</t>
  </si>
  <si>
    <t>……………………………..</t>
  </si>
  <si>
    <t>b)</t>
  </si>
  <si>
    <t>personal auxiliar, muncitori, total</t>
  </si>
  <si>
    <t>6(3*5)</t>
  </si>
  <si>
    <t>Numar unități</t>
  </si>
  <si>
    <t>8(6*7)</t>
  </si>
  <si>
    <t>Σ, lei</t>
  </si>
  <si>
    <r>
      <t xml:space="preserve">Spor p/u grad științific </t>
    </r>
    <r>
      <rPr>
        <sz val="9"/>
        <color theme="1"/>
        <rFont val="Cambria"/>
        <family val="1"/>
        <charset val="204"/>
        <scheme val="major"/>
      </rPr>
      <t>(pct.5 din HG nr.47/ 12.01.07)</t>
    </r>
  </si>
  <si>
    <r>
      <t xml:space="preserve">Supliment 50 lei p/u cercetăt. stiinț. care nu au grade științ. </t>
    </r>
    <r>
      <rPr>
        <sz val="9"/>
        <color theme="1"/>
        <rFont val="Cambria"/>
        <family val="1"/>
        <charset val="204"/>
        <scheme val="major"/>
      </rPr>
      <t>(pct.6 din HG nr.47/ 12.01.07)</t>
    </r>
    <r>
      <rPr>
        <sz val="10"/>
        <color theme="1"/>
        <rFont val="Cambria"/>
        <family val="1"/>
        <charset val="204"/>
        <scheme val="major"/>
      </rPr>
      <t xml:space="preserve">, </t>
    </r>
    <r>
      <rPr>
        <b/>
        <sz val="10"/>
        <color theme="1"/>
        <rFont val="Cambria"/>
        <family val="1"/>
        <charset val="204"/>
        <scheme val="major"/>
      </rPr>
      <t>lei</t>
    </r>
  </si>
  <si>
    <t xml:space="preserve">Spor p/u înaltă eficiență în muncă, intensitatea muncii, pu executarea unor lucrări de importanță deosebită </t>
  </si>
  <si>
    <r>
      <t>pînă la 50% cnf</t>
    </r>
    <r>
      <rPr>
        <sz val="10"/>
        <color rgb="FFFF0000"/>
        <rFont val="Cambria"/>
        <family val="1"/>
        <charset val="204"/>
        <scheme val="major"/>
      </rPr>
      <t xml:space="preserve"> </t>
    </r>
    <r>
      <rPr>
        <sz val="9"/>
        <color theme="1"/>
        <rFont val="Cambria"/>
        <family val="1"/>
        <charset val="204"/>
        <scheme val="major"/>
      </rPr>
      <t>pct.8 din HG nr.47/ 12.01.07</t>
    </r>
  </si>
  <si>
    <t>13((6+8) *12)</t>
  </si>
  <si>
    <r>
      <t xml:space="preserve">20% p/u alt personal, </t>
    </r>
    <r>
      <rPr>
        <sz val="9"/>
        <color theme="1"/>
        <rFont val="Cambria"/>
        <family val="1"/>
        <charset val="204"/>
        <scheme val="major"/>
      </rPr>
      <t>pct.10 alin.2 din Condiții unite la HG nr.381/ 13.04.06,</t>
    </r>
    <r>
      <rPr>
        <sz val="10"/>
        <color theme="1"/>
        <rFont val="Cambria"/>
        <family val="1"/>
        <charset val="204"/>
        <scheme val="major"/>
      </rPr>
      <t xml:space="preserve"> </t>
    </r>
    <r>
      <rPr>
        <b/>
        <sz val="10"/>
        <color theme="1"/>
        <rFont val="Cambria"/>
        <family val="1"/>
        <charset val="204"/>
        <scheme val="major"/>
      </rPr>
      <t>lei</t>
    </r>
  </si>
  <si>
    <t>14(6*20%)</t>
  </si>
  <si>
    <r>
      <t xml:space="preserve">Spor p/u titlu onorific </t>
    </r>
    <r>
      <rPr>
        <sz val="9"/>
        <color theme="1"/>
        <rFont val="Cambria"/>
        <family val="1"/>
        <charset val="204"/>
        <scheme val="major"/>
      </rPr>
      <t>(pct.10 din HG nr.47/ 12.01.07)</t>
    </r>
  </si>
  <si>
    <r>
      <t xml:space="preserve">Spor p/u utilizarea unor limbi străine, 15% sau 25% </t>
    </r>
    <r>
      <rPr>
        <sz val="9"/>
        <color theme="1"/>
        <rFont val="Cambria"/>
        <family val="1"/>
        <charset val="204"/>
        <scheme val="major"/>
      </rPr>
      <t>(pct.9 din HG nr.47/ 12.01.07)</t>
    </r>
  </si>
  <si>
    <t>16(6*15)</t>
  </si>
  <si>
    <r>
      <t xml:space="preserve">Spor lunar p/u vechimea în muncă: 15, 20, 30, 35, 40 sau 50 %  </t>
    </r>
    <r>
      <rPr>
        <sz val="9"/>
        <color theme="1"/>
        <rFont val="Cambria"/>
        <family val="1"/>
        <charset val="204"/>
        <scheme val="major"/>
      </rPr>
      <t>(pct.11, 11</t>
    </r>
    <r>
      <rPr>
        <vertAlign val="superscript"/>
        <sz val="9"/>
        <color theme="1"/>
        <rFont val="Cambria"/>
        <family val="1"/>
        <charset val="204"/>
        <scheme val="major"/>
      </rPr>
      <t>1</t>
    </r>
    <r>
      <rPr>
        <sz val="9"/>
        <color theme="1"/>
        <rFont val="Cambria"/>
        <family val="1"/>
        <charset val="204"/>
        <scheme val="major"/>
      </rPr>
      <t xml:space="preserve"> din HG nr.47/ 12.01.07)</t>
    </r>
  </si>
  <si>
    <r>
      <t xml:space="preserve">Supliment de plată p/u deservirea nemijlocită a bolnavilor, administrarea secțiilor, serviciilor din clinici </t>
    </r>
    <r>
      <rPr>
        <sz val="9"/>
        <rFont val="Cambria"/>
        <family val="1"/>
        <charset val="204"/>
        <scheme val="major"/>
      </rPr>
      <t>(pct.13 din HG nr.47/ 12.01.07)</t>
    </r>
  </si>
  <si>
    <t>23(21*22)</t>
  </si>
  <si>
    <t>25((21+23) *24)</t>
  </si>
  <si>
    <r>
      <t>Premie lunară</t>
    </r>
    <r>
      <rPr>
        <sz val="9"/>
        <color theme="1"/>
        <rFont val="Cambria"/>
        <family val="1"/>
        <charset val="204"/>
        <scheme val="major"/>
      </rPr>
      <t xml:space="preserve"> (pct.15 din HG nr.47/ 12.01.07)</t>
    </r>
  </si>
  <si>
    <t xml:space="preserve">nr. de fonduri </t>
  </si>
  <si>
    <r>
      <t xml:space="preserve">Spor de compensare p/u munca prestată în condiții nefavorabile </t>
    </r>
    <r>
      <rPr>
        <sz val="9"/>
        <color theme="1"/>
        <rFont val="Cambria"/>
        <family val="1"/>
        <charset val="204"/>
        <scheme val="major"/>
      </rPr>
      <t xml:space="preserve">(pct.12 din HG nr.47/ 12.01.07), </t>
    </r>
    <r>
      <rPr>
        <b/>
        <sz val="9"/>
        <color theme="1"/>
        <rFont val="Cambria"/>
        <family val="1"/>
        <charset val="204"/>
        <scheme val="major"/>
      </rPr>
      <t>lei</t>
    </r>
  </si>
  <si>
    <r>
      <t xml:space="preserve">Salariu lunar, </t>
    </r>
    <r>
      <rPr>
        <b/>
        <sz val="10"/>
        <color theme="1"/>
        <rFont val="Cambria"/>
        <family val="1"/>
        <charset val="204"/>
        <scheme val="major"/>
      </rPr>
      <t>lei</t>
    </r>
  </si>
  <si>
    <r>
      <t>Ajutor material</t>
    </r>
    <r>
      <rPr>
        <sz val="9"/>
        <color theme="1"/>
        <rFont val="Cambria"/>
        <family val="1"/>
        <charset val="204"/>
        <scheme val="major"/>
      </rPr>
      <t xml:space="preserve"> (pct.16 din HG nr.47/12.01.07, pct.13  din Condiții unice din HG nr.381 din 13.04.2006)</t>
    </r>
    <r>
      <rPr>
        <sz val="10"/>
        <color theme="1"/>
        <rFont val="Cambria"/>
        <family val="1"/>
        <charset val="204"/>
        <scheme val="major"/>
      </rPr>
      <t xml:space="preserve">, </t>
    </r>
    <r>
      <rPr>
        <b/>
        <sz val="10"/>
        <color theme="1"/>
        <rFont val="Cambria"/>
        <family val="1"/>
        <charset val="204"/>
        <scheme val="major"/>
      </rPr>
      <t>lei</t>
    </r>
  </si>
  <si>
    <r>
      <t xml:space="preserve">Fondul p/u acordarea premiilor, estimat concomitent cu ajutorul material </t>
    </r>
    <r>
      <rPr>
        <sz val="9"/>
        <color theme="1"/>
        <rFont val="Cambria"/>
        <family val="1"/>
        <charset val="204"/>
        <scheme val="major"/>
      </rPr>
      <t>cnf pct.13 din Condiții unice din HG nr.381 / 13.04.06</t>
    </r>
    <r>
      <rPr>
        <sz val="10"/>
        <color theme="1"/>
        <rFont val="Cambria"/>
        <family val="1"/>
        <charset val="204"/>
        <scheme val="major"/>
      </rPr>
      <t xml:space="preserve"> </t>
    </r>
    <r>
      <rPr>
        <i/>
        <sz val="9"/>
        <color theme="1"/>
        <rFont val="Cambria"/>
        <family val="1"/>
        <charset val="204"/>
        <scheme val="major"/>
      </rPr>
      <t>(se indică necesarul pe an)</t>
    </r>
    <r>
      <rPr>
        <i/>
        <sz val="10"/>
        <color theme="1"/>
        <rFont val="Cambria"/>
        <family val="1"/>
        <charset val="204"/>
        <scheme val="major"/>
      </rPr>
      <t xml:space="preserve">, </t>
    </r>
    <r>
      <rPr>
        <b/>
        <sz val="10"/>
        <color theme="1"/>
        <rFont val="Cambria"/>
        <family val="1"/>
        <charset val="204"/>
        <scheme val="major"/>
      </rPr>
      <t>lei</t>
    </r>
  </si>
  <si>
    <t>Total</t>
  </si>
  <si>
    <t>32(30-29)</t>
  </si>
  <si>
    <r>
      <t>supliment p/u deservirea bolnavilor</t>
    </r>
    <r>
      <rPr>
        <sz val="9"/>
        <rFont val="Cambria"/>
        <family val="1"/>
        <charset val="204"/>
        <scheme val="major"/>
      </rPr>
      <t xml:space="preserve"> (50 sau 75%)</t>
    </r>
  </si>
  <si>
    <t>34(6)</t>
  </si>
  <si>
    <r>
      <t xml:space="preserve">Premiu anual            </t>
    </r>
    <r>
      <rPr>
        <sz val="9"/>
        <color theme="1"/>
        <rFont val="Cambria"/>
        <family val="1"/>
        <charset val="204"/>
        <scheme val="major"/>
      </rPr>
      <t>(HG nr.180/ 11.03.13)</t>
    </r>
    <r>
      <rPr>
        <sz val="10"/>
        <color theme="1"/>
        <rFont val="Cambria"/>
        <family val="1"/>
        <charset val="204"/>
        <scheme val="major"/>
      </rPr>
      <t>,</t>
    </r>
    <r>
      <rPr>
        <b/>
        <sz val="10"/>
        <color theme="1"/>
        <rFont val="Cambria"/>
        <family val="1"/>
        <charset val="204"/>
        <scheme val="major"/>
      </rPr>
      <t xml:space="preserve"> lei</t>
    </r>
  </si>
  <si>
    <t>Impactul premiului anual si a fondului pentru acordarea premiului asupra mărimii indemniz. de concediu</t>
  </si>
  <si>
    <t>35((31+34)/ 12 luni)</t>
  </si>
  <si>
    <r>
      <t xml:space="preserve">Fondul anual de salarizare, </t>
    </r>
    <r>
      <rPr>
        <b/>
        <sz val="10"/>
        <color theme="1"/>
        <rFont val="Cambria"/>
        <family val="1"/>
        <charset val="204"/>
        <scheme val="major"/>
      </rPr>
      <t>mii lei</t>
    </r>
  </si>
  <si>
    <r>
      <t xml:space="preserve">Contributii de asigurari sociale de stat obligatorii (23%, anual), </t>
    </r>
    <r>
      <rPr>
        <b/>
        <sz val="10"/>
        <rFont val="Cambria"/>
        <family val="1"/>
        <charset val="204"/>
        <scheme val="major"/>
      </rPr>
      <t>mii lei</t>
    </r>
  </si>
  <si>
    <t>37((30*12 luni +31+32+34+35 +36)/ 1000 lei</t>
  </si>
  <si>
    <r>
      <t xml:space="preserve">Prime de asigurare obligatorie de asistenta medicala (4,5%, anual), </t>
    </r>
    <r>
      <rPr>
        <b/>
        <sz val="10"/>
        <rFont val="Cambria"/>
        <family val="1"/>
        <charset val="204"/>
        <scheme val="major"/>
      </rPr>
      <t>mii lei</t>
    </r>
  </si>
  <si>
    <r>
      <t xml:space="preserve">Cheltuieli de personal total, </t>
    </r>
    <r>
      <rPr>
        <b/>
        <sz val="10"/>
        <color theme="1"/>
        <rFont val="Cambria"/>
        <family val="1"/>
        <charset val="204"/>
        <scheme val="major"/>
      </rPr>
      <t>mii lei</t>
    </r>
  </si>
  <si>
    <t>Instituția bugetară (Org 2)</t>
  </si>
  <si>
    <t>__________________________________________________</t>
  </si>
  <si>
    <t>coduri</t>
  </si>
  <si>
    <t>Org2</t>
  </si>
  <si>
    <t>Org1</t>
  </si>
  <si>
    <t>F1-F3</t>
  </si>
  <si>
    <t>P1-P2</t>
  </si>
  <si>
    <t>P3</t>
  </si>
  <si>
    <t>(denumirea)</t>
  </si>
  <si>
    <t>(nume, prenume)</t>
  </si>
  <si>
    <t>(semnătura)</t>
  </si>
  <si>
    <t>(telefon de contact)</t>
  </si>
  <si>
    <r>
      <t xml:space="preserve">Salariu de bază/ funcție, </t>
    </r>
    <r>
      <rPr>
        <b/>
        <sz val="10"/>
        <color theme="1"/>
        <rFont val="Cambria"/>
        <family val="1"/>
        <charset val="204"/>
        <scheme val="major"/>
      </rPr>
      <t>lei</t>
    </r>
  </si>
  <si>
    <t>40(37+38+39)</t>
  </si>
  <si>
    <t>doctor</t>
  </si>
  <si>
    <t>emerit</t>
  </si>
  <si>
    <t>Calculul fondului anual de salarizare p/u personalul salarizat în baza HG nr.47 din 12.01.2007 cu privire la salarizarea angajaților organizațiilor de drept public din sfera științei și inovării finanțate de la bugetul de stat pentru anul 2019</t>
  </si>
  <si>
    <t>Exemplu</t>
  </si>
  <si>
    <r>
      <t xml:space="preserve">Alte condiții specifice de salarizare </t>
    </r>
    <r>
      <rPr>
        <sz val="9"/>
        <color theme="1"/>
        <rFont val="Cambria"/>
        <family val="1"/>
        <charset val="204"/>
        <scheme val="major"/>
      </rPr>
      <t>(pct.14 din HG 47/ 12.01.07)</t>
    </r>
  </si>
  <si>
    <t>1. *Se indică partea ajutorului material care nu se supune contribuților de asigurări sociale de stat obligatorii, a cărui mărime nu depășește salariul mediu lunar pe economie prognozat și aprobat de Guvern,  în cnf pct.2 din anexa nr.5 la Legea bugetului asigurărilor sociale de stat pe anul respectiv (Legea nr.281 din 15.12.2017).</t>
  </si>
  <si>
    <t>2.**Coloana respectivă se va completa doar de instituţiile care, conform Regulamentelor interne ale instituţiilor cu privire la achitarea plăţilor la salariu cu cacarter stimulator, au dreptul să repartizeze o parte din resursele colectate la retribuirea muncii. Atenţionăm că, mărimea acestor plăţi nu pote depăşi salariul de funcţie+sporul pentru vechime în muncă.</t>
  </si>
  <si>
    <t>inclusiv din care nu se calculează CAS *</t>
  </si>
  <si>
    <r>
      <t xml:space="preserve">Plăţi cu caracter stimulator ** </t>
    </r>
    <r>
      <rPr>
        <sz val="9"/>
        <color theme="1"/>
        <rFont val="Cambria"/>
        <family val="1"/>
        <charset val="204"/>
        <scheme val="major"/>
      </rPr>
      <t>(art.34 Legea nr.355/25.12.05) (se indică necesarul pe an)</t>
    </r>
    <r>
      <rPr>
        <sz val="10"/>
        <color theme="1"/>
        <rFont val="Cambria"/>
        <family val="1"/>
        <charset val="204"/>
        <scheme val="major"/>
      </rPr>
      <t xml:space="preserve">, </t>
    </r>
    <r>
      <rPr>
        <b/>
        <sz val="10"/>
        <color theme="1"/>
        <rFont val="Cambria"/>
        <family val="1"/>
        <charset val="204"/>
        <scheme val="major"/>
      </rPr>
      <t>lei</t>
    </r>
  </si>
  <si>
    <t>Conducătorul autorității/ instituției:</t>
  </si>
  <si>
    <t>Datele de contact al executorului:</t>
  </si>
  <si>
    <t>(adresa electronică)</t>
  </si>
  <si>
    <t>29(6+8+10+11+13+14+16+18+ 19+25+27) *28 / 12 luni</t>
  </si>
  <si>
    <t>30(6+8+10+11+13+14+16+18+ 19+25+27+29)</t>
  </si>
  <si>
    <t>38((37-33/ 1000 lei)*23%)</t>
  </si>
  <si>
    <t>39(37*4,5%)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</si>
</sst>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20" x14ac:knownFonts="1">
    <font>
      <sz val="11"/>
      <color theme="1"/>
      <name val="Calibri"/>
      <family val="2"/>
      <scheme val="minor"/>
    </font>
    <font>
      <sz val="10"/>
      <color theme="1"/>
      <name val="Cambria"/>
      <family val="1"/>
      <charset val="204"/>
      <scheme val="major"/>
    </font>
    <font>
      <sz val="10"/>
      <name val="Cambria"/>
      <family val="1"/>
      <charset val="204"/>
      <scheme val="major"/>
    </font>
    <font>
      <sz val="8"/>
      <color theme="1"/>
      <name val="Cambria"/>
      <family val="1"/>
      <charset val="204"/>
      <scheme val="major"/>
    </font>
    <font>
      <sz val="8"/>
      <name val="Cambria"/>
      <family val="1"/>
      <charset val="204"/>
      <scheme val="major"/>
    </font>
    <font>
      <i/>
      <sz val="10"/>
      <color theme="1"/>
      <name val="Cambria"/>
      <family val="1"/>
      <charset val="204"/>
      <scheme val="major"/>
    </font>
    <font>
      <b/>
      <sz val="10"/>
      <color theme="1"/>
      <name val="Cambria"/>
      <family val="1"/>
      <charset val="204"/>
      <scheme val="major"/>
    </font>
    <font>
      <b/>
      <sz val="10"/>
      <name val="Cambria"/>
      <family val="1"/>
      <charset val="204"/>
      <scheme val="major"/>
    </font>
    <font>
      <sz val="10"/>
      <color rgb="FFFF0000"/>
      <name val="Cambria"/>
      <family val="1"/>
      <charset val="204"/>
      <scheme val="major"/>
    </font>
    <font>
      <b/>
      <sz val="8"/>
      <color theme="1"/>
      <name val="Cambria"/>
      <family val="1"/>
      <charset val="204"/>
      <scheme val="major"/>
    </font>
    <font>
      <i/>
      <sz val="8"/>
      <color theme="1"/>
      <name val="Cambria"/>
      <family val="1"/>
      <charset val="204"/>
      <scheme val="major"/>
    </font>
    <font>
      <i/>
      <sz val="9"/>
      <color theme="1"/>
      <name val="Cambria"/>
      <family val="1"/>
      <charset val="204"/>
      <scheme val="major"/>
    </font>
    <font>
      <sz val="9"/>
      <color theme="1"/>
      <name val="Cambria"/>
      <family val="1"/>
      <charset val="204"/>
      <scheme val="major"/>
    </font>
    <font>
      <vertAlign val="superscript"/>
      <sz val="9"/>
      <color theme="1"/>
      <name val="Cambria"/>
      <family val="1"/>
      <charset val="204"/>
      <scheme val="major"/>
    </font>
    <font>
      <sz val="9"/>
      <name val="Cambria"/>
      <family val="1"/>
      <charset val="204"/>
      <scheme val="major"/>
    </font>
    <font>
      <b/>
      <sz val="9"/>
      <color theme="1"/>
      <name val="Cambria"/>
      <family val="1"/>
      <charset val="204"/>
      <scheme val="major"/>
    </font>
    <font>
      <b/>
      <sz val="14"/>
      <color theme="1"/>
      <name val="Cambria"/>
      <family val="1"/>
      <charset val="204"/>
      <scheme val="major"/>
    </font>
    <font>
      <b/>
      <sz val="10"/>
      <name val="Cambria"/>
      <family val="1"/>
      <scheme val="major"/>
    </font>
    <font>
      <vertAlign val="subscript"/>
      <sz val="10"/>
      <name val="Cambria"/>
      <family val="1"/>
      <charset val="204"/>
      <scheme val="major"/>
    </font>
    <font>
      <sz val="11"/>
      <name val="Calibri"/>
      <family val="2"/>
      <scheme val="minor"/>
    </font>
  </fonts>
  <fills count="4">
    <fill>
      <patternFill patternType="none"/>
    </fill>
    <fill>
      <patternFill patternType="gray125"/>
    </fill>
    <fill>
      <patternFill patternType="solid">
        <fgColor theme="8" tint="0.79998168889431442"/>
        <bgColor indexed="64"/>
      </patternFill>
    </fill>
    <fill>
      <patternFill patternType="solid">
        <fgColor theme="0"/>
        <bgColor indexed="64"/>
      </patternFill>
    </fill>
  </fills>
  <borders count="13">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auto="1"/>
      </left>
      <right style="hair">
        <color auto="1"/>
      </right>
      <top style="hair">
        <color auto="1"/>
      </top>
      <bottom/>
      <diagonal/>
    </border>
    <border>
      <left style="hair">
        <color auto="1"/>
      </left>
      <right/>
      <top style="hair">
        <color auto="1"/>
      </top>
      <bottom/>
      <diagonal/>
    </border>
    <border>
      <left/>
      <right style="hair">
        <color auto="1"/>
      </right>
      <top style="hair">
        <color auto="1"/>
      </top>
      <bottom/>
      <diagonal/>
    </border>
    <border>
      <left style="hair">
        <color auto="1"/>
      </left>
      <right style="hair">
        <color auto="1"/>
      </right>
      <top/>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bottom style="hair">
        <color auto="1"/>
      </bottom>
      <diagonal/>
    </border>
    <border>
      <left/>
      <right style="hair">
        <color auto="1"/>
      </right>
      <top/>
      <bottom style="hair">
        <color auto="1"/>
      </bottom>
      <diagonal/>
    </border>
    <border>
      <left/>
      <right/>
      <top style="hair">
        <color auto="1"/>
      </top>
      <bottom/>
      <diagonal/>
    </border>
    <border>
      <left/>
      <right/>
      <top/>
      <bottom style="hair">
        <color indexed="64"/>
      </bottom>
      <diagonal/>
    </border>
  </borders>
  <cellStyleXfs count="1">
    <xf numFmtId="0" fontId="0" fillId="0" borderId="0"/>
  </cellStyleXfs>
  <cellXfs count="105">
    <xf numFmtId="0" fontId="0" fillId="0" borderId="0" xfId="0"/>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2" fillId="0" borderId="0" xfId="0" applyFont="1" applyFill="1" applyBorder="1"/>
    <xf numFmtId="0" fontId="1" fillId="0" borderId="0" xfId="0" applyFont="1" applyFill="1"/>
    <xf numFmtId="0" fontId="1" fillId="0" borderId="1" xfId="0" applyFont="1" applyFill="1" applyBorder="1" applyAlignment="1">
      <alignment horizontal="center" vertical="center" wrapText="1"/>
    </xf>
    <xf numFmtId="0" fontId="2" fillId="0" borderId="0" xfId="0" applyFont="1" applyFill="1"/>
    <xf numFmtId="0" fontId="2" fillId="0" borderId="0" xfId="0" applyFont="1" applyFill="1" applyAlignment="1">
      <alignment vertical="center" wrapText="1"/>
    </xf>
    <xf numFmtId="0" fontId="1" fillId="0" borderId="0" xfId="0" applyFont="1" applyFill="1" applyBorder="1"/>
    <xf numFmtId="0" fontId="6" fillId="0" borderId="0" xfId="0" applyFont="1" applyFill="1" applyAlignment="1">
      <alignment vertical="center" wrapText="1"/>
    </xf>
    <xf numFmtId="0" fontId="2" fillId="0" borderId="0" xfId="0" applyFont="1" applyFill="1" applyBorder="1" applyAlignment="1"/>
    <xf numFmtId="0" fontId="7" fillId="0" borderId="0" xfId="0" applyFont="1" applyFill="1" applyBorder="1" applyAlignment="1">
      <alignment horizontal="right"/>
    </xf>
    <xf numFmtId="49" fontId="7" fillId="0" borderId="0" xfId="0" applyNumberFormat="1" applyFont="1" applyFill="1" applyBorder="1" applyAlignment="1">
      <alignment horizontal="center"/>
    </xf>
    <xf numFmtId="0" fontId="1" fillId="0" borderId="0" xfId="0" applyFont="1" applyFill="1" applyAlignment="1">
      <alignment wrapText="1"/>
    </xf>
    <xf numFmtId="0" fontId="6" fillId="0" borderId="0" xfId="0" applyFont="1" applyFill="1"/>
    <xf numFmtId="0" fontId="1" fillId="0" borderId="0" xfId="0" applyFont="1" applyFill="1" applyAlignment="1">
      <alignment horizontal="center"/>
    </xf>
    <xf numFmtId="0" fontId="4" fillId="0" borderId="1" xfId="0" applyFont="1" applyFill="1" applyBorder="1" applyAlignment="1" applyProtection="1">
      <alignment horizontal="center" vertical="center" wrapText="1"/>
      <protection locked="0"/>
    </xf>
    <xf numFmtId="0" fontId="3" fillId="0" borderId="0" xfId="0" applyFont="1" applyFill="1" applyAlignment="1">
      <alignment horizontal="center" vertical="center" wrapText="1"/>
    </xf>
    <xf numFmtId="0" fontId="1" fillId="0" borderId="0" xfId="0" applyFont="1" applyFill="1" applyBorder="1" applyAlignment="1"/>
    <xf numFmtId="0" fontId="1" fillId="0" borderId="0" xfId="0" applyFont="1" applyFill="1" applyBorder="1" applyAlignment="1">
      <alignment horizontal="center"/>
    </xf>
    <xf numFmtId="0" fontId="1" fillId="0" borderId="0" xfId="0" applyFont="1" applyFill="1" applyAlignment="1">
      <alignment horizontal="left" wrapText="1"/>
    </xf>
    <xf numFmtId="0" fontId="1" fillId="0" borderId="1"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0" xfId="0" applyFont="1" applyFill="1" applyAlignment="1">
      <alignment horizontal="center" vertical="center" wrapText="1"/>
    </xf>
    <xf numFmtId="0" fontId="2" fillId="0" borderId="0" xfId="0" applyFont="1" applyFill="1" applyBorder="1" applyAlignment="1">
      <alignment wrapText="1"/>
    </xf>
    <xf numFmtId="0" fontId="6" fillId="0" borderId="0" xfId="0" applyFont="1" applyFill="1" applyBorder="1" applyAlignment="1">
      <alignment horizontal="right"/>
    </xf>
    <xf numFmtId="0" fontId="6" fillId="2" borderId="1" xfId="0" applyFont="1" applyFill="1" applyBorder="1" applyAlignment="1">
      <alignment horizontal="left"/>
    </xf>
    <xf numFmtId="0" fontId="6" fillId="2" borderId="1" xfId="0" applyFont="1" applyFill="1" applyBorder="1" applyAlignment="1">
      <alignment vertical="center" wrapText="1"/>
    </xf>
    <xf numFmtId="164" fontId="6" fillId="2" borderId="1" xfId="0" applyNumberFormat="1" applyFont="1" applyFill="1" applyBorder="1"/>
    <xf numFmtId="0" fontId="1" fillId="3" borderId="1" xfId="0" applyFont="1" applyFill="1" applyBorder="1"/>
    <xf numFmtId="0" fontId="1" fillId="0" borderId="1" xfId="0" applyFont="1" applyBorder="1" applyAlignment="1">
      <alignment horizontal="left" vertical="center" indent="1"/>
    </xf>
    <xf numFmtId="0" fontId="1" fillId="0" borderId="1" xfId="0" applyFont="1" applyBorder="1"/>
    <xf numFmtId="0" fontId="6" fillId="0" borderId="1" xfId="0" applyFont="1" applyBorder="1" applyAlignment="1">
      <alignment horizontal="center" vertical="center"/>
    </xf>
    <xf numFmtId="0" fontId="6" fillId="0" borderId="0" xfId="0" applyFont="1" applyFill="1" applyAlignment="1">
      <alignment vertical="center"/>
    </xf>
    <xf numFmtId="0" fontId="1" fillId="0" borderId="0" xfId="0" applyFont="1" applyBorder="1" applyAlignment="1">
      <alignment vertical="center"/>
    </xf>
    <xf numFmtId="0" fontId="1" fillId="0" borderId="1" xfId="0" applyFont="1" applyBorder="1" applyAlignment="1">
      <alignment horizontal="center" vertical="center"/>
    </xf>
    <xf numFmtId="0" fontId="16" fillId="0" borderId="0" xfId="0" applyFont="1" applyBorder="1" applyAlignment="1">
      <alignment horizontal="center" vertical="center"/>
    </xf>
    <xf numFmtId="0" fontId="0" fillId="0" borderId="0" xfId="0" applyBorder="1"/>
    <xf numFmtId="0" fontId="12" fillId="0" borderId="0" xfId="0" applyFont="1" applyBorder="1" applyAlignment="1">
      <alignment horizontal="center" vertical="center"/>
    </xf>
    <xf numFmtId="0" fontId="1" fillId="0" borderId="1" xfId="0" applyFont="1" applyFill="1" applyBorder="1" applyAlignment="1">
      <alignment horizontal="right" wrapText="1"/>
    </xf>
    <xf numFmtId="0" fontId="1" fillId="0" borderId="1" xfId="0" applyFont="1" applyFill="1" applyBorder="1" applyAlignment="1">
      <alignment horizontal="center" wrapText="1"/>
    </xf>
    <xf numFmtId="0" fontId="1" fillId="0" borderId="1" xfId="0" applyFont="1" applyFill="1" applyBorder="1" applyAlignment="1"/>
    <xf numFmtId="0" fontId="1" fillId="0" borderId="1" xfId="0" applyFont="1" applyFill="1" applyBorder="1" applyAlignment="1">
      <alignment vertical="center" wrapText="1"/>
    </xf>
    <xf numFmtId="0" fontId="1" fillId="0" borderId="0" xfId="0" applyFont="1" applyFill="1" applyAlignment="1">
      <alignment horizontal="left" vertical="center" wrapText="1"/>
    </xf>
    <xf numFmtId="0" fontId="7" fillId="0" borderId="11" xfId="0" applyFont="1" applyFill="1" applyBorder="1" applyAlignment="1">
      <alignment horizontal="left" vertical="center" wrapText="1"/>
    </xf>
    <xf numFmtId="0" fontId="2" fillId="0" borderId="0" xfId="0" applyFont="1" applyFill="1" applyAlignment="1">
      <alignment horizontal="left" vertical="center" wrapText="1"/>
    </xf>
    <xf numFmtId="0" fontId="1" fillId="2" borderId="1" xfId="0" applyFont="1" applyFill="1" applyBorder="1" applyAlignment="1">
      <alignment horizontal="right" wrapText="1"/>
    </xf>
    <xf numFmtId="0" fontId="1" fillId="2" borderId="0" xfId="0" applyFont="1" applyFill="1" applyAlignment="1">
      <alignment horizontal="center" vertical="center" wrapText="1"/>
    </xf>
    <xf numFmtId="0" fontId="2" fillId="0" borderId="0" xfId="0" applyFont="1" applyFill="1" applyAlignment="1">
      <alignment horizontal="left" vertical="top" wrapText="1"/>
    </xf>
    <xf numFmtId="49" fontId="1" fillId="0" borderId="1" xfId="0" applyNumberFormat="1" applyFont="1" applyBorder="1"/>
    <xf numFmtId="49" fontId="1" fillId="0" borderId="1" xfId="0" applyNumberFormat="1" applyFont="1" applyFill="1" applyBorder="1" applyAlignment="1">
      <alignment horizontal="center" vertical="center"/>
    </xf>
    <xf numFmtId="0" fontId="18" fillId="0" borderId="0" xfId="0" applyFont="1" applyFill="1" applyAlignment="1">
      <alignment wrapText="1"/>
    </xf>
    <xf numFmtId="0" fontId="2" fillId="0" borderId="0" xfId="0" applyFont="1" applyFill="1" applyAlignment="1">
      <alignment horizontal="center" vertical="center"/>
    </xf>
    <xf numFmtId="0" fontId="2" fillId="0" borderId="0" xfId="0" applyFont="1" applyFill="1" applyAlignment="1">
      <alignment wrapText="1"/>
    </xf>
    <xf numFmtId="0" fontId="19" fillId="0" borderId="0" xfId="0" applyFont="1"/>
    <xf numFmtId="0" fontId="2" fillId="0" borderId="0" xfId="0" applyFont="1" applyFill="1" applyAlignment="1">
      <alignment vertical="top" wrapText="1"/>
    </xf>
    <xf numFmtId="0" fontId="2" fillId="0" borderId="0" xfId="0" applyFont="1" applyFill="1" applyAlignment="1"/>
    <xf numFmtId="0" fontId="2" fillId="0" borderId="0" xfId="0" applyFont="1" applyFill="1" applyAlignment="1">
      <alignment horizontal="right" vertical="center" wrapText="1"/>
    </xf>
    <xf numFmtId="0" fontId="2" fillId="0" borderId="0" xfId="0" applyFont="1" applyFill="1" applyBorder="1" applyAlignment="1">
      <alignment vertical="center" wrapText="1"/>
    </xf>
    <xf numFmtId="0" fontId="2" fillId="0" borderId="0" xfId="0" applyFont="1" applyFill="1" applyAlignment="1">
      <alignment vertical="center"/>
    </xf>
    <xf numFmtId="0" fontId="2" fillId="0" borderId="0" xfId="0" applyFont="1" applyFill="1" applyAlignment="1">
      <alignment horizontal="center" vertical="center"/>
    </xf>
    <xf numFmtId="0" fontId="18" fillId="0" borderId="12" xfId="0" applyFont="1" applyFill="1" applyBorder="1" applyAlignment="1">
      <alignment horizontal="center" wrapText="1"/>
    </xf>
    <xf numFmtId="0" fontId="2" fillId="0" borderId="12" xfId="0" applyFont="1" applyFill="1" applyBorder="1" applyAlignment="1">
      <alignment horizontal="center" vertical="center"/>
    </xf>
    <xf numFmtId="0" fontId="2" fillId="0" borderId="0" xfId="0" applyFont="1" applyFill="1" applyAlignment="1">
      <alignment horizontal="center" vertical="top" wrapText="1"/>
    </xf>
    <xf numFmtId="0" fontId="2" fillId="0" borderId="12" xfId="0" applyFont="1" applyFill="1" applyBorder="1" applyAlignment="1">
      <alignment horizontal="center" wrapText="1"/>
    </xf>
    <xf numFmtId="0" fontId="2" fillId="0" borderId="12" xfId="0" applyFont="1" applyFill="1" applyBorder="1" applyAlignment="1">
      <alignment horizontal="center"/>
    </xf>
    <xf numFmtId="0" fontId="17" fillId="0" borderId="0" xfId="0" applyFont="1" applyFill="1" applyAlignment="1">
      <alignment horizontal="right" vertical="center" wrapText="1"/>
    </xf>
    <xf numFmtId="0" fontId="2" fillId="0" borderId="0" xfId="0" applyFont="1" applyFill="1" applyBorder="1" applyAlignment="1">
      <alignment horizontal="center" vertical="top" wrapText="1"/>
    </xf>
    <xf numFmtId="0" fontId="1" fillId="0" borderId="1" xfId="0" applyFont="1" applyFill="1" applyBorder="1" applyAlignment="1">
      <alignment horizontal="center" vertical="center" wrapText="1"/>
    </xf>
    <xf numFmtId="0" fontId="2" fillId="0" borderId="0" xfId="0" applyFont="1" applyFill="1" applyAlignment="1">
      <alignment horizontal="left" vertical="top"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1" xfId="0" applyFont="1" applyFill="1" applyBorder="1" applyAlignment="1">
      <alignment horizontal="center" vertical="center" textRotation="90"/>
    </xf>
    <xf numFmtId="0" fontId="1" fillId="0" borderId="0" xfId="0" applyFont="1" applyFill="1" applyAlignment="1">
      <alignment horizontal="left" vertical="top" wrapText="1"/>
    </xf>
    <xf numFmtId="0" fontId="7" fillId="0" borderId="11" xfId="0" applyFont="1" applyFill="1" applyBorder="1" applyAlignment="1">
      <alignment horizontal="left" vertical="top" wrapText="1"/>
    </xf>
    <xf numFmtId="0" fontId="6"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pplyProtection="1">
      <alignment horizontal="center" vertical="center" wrapText="1"/>
      <protection locked="0"/>
    </xf>
    <xf numFmtId="0" fontId="1" fillId="0" borderId="7"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6" fillId="0" borderId="0" xfId="0" applyFont="1" applyFill="1" applyAlignment="1">
      <alignment horizontal="center" vertical="center" wrapText="1"/>
    </xf>
    <xf numFmtId="0" fontId="2" fillId="0" borderId="3" xfId="0" applyFont="1" applyFill="1" applyBorder="1" applyAlignment="1" applyProtection="1">
      <alignment horizontal="center" vertical="center" wrapText="1"/>
      <protection locked="0"/>
    </xf>
    <xf numFmtId="0" fontId="2" fillId="0" borderId="2" xfId="0" applyFont="1" applyFill="1" applyBorder="1" applyAlignment="1" applyProtection="1">
      <alignment horizontal="center" vertical="center" wrapText="1"/>
      <protection locked="0"/>
    </xf>
    <xf numFmtId="0" fontId="1" fillId="0" borderId="1" xfId="0" applyFont="1" applyFill="1" applyBorder="1" applyAlignment="1">
      <alignment horizontal="center" vertical="center" textRotation="90" wrapText="1"/>
    </xf>
    <xf numFmtId="0" fontId="1" fillId="0" borderId="0" xfId="0" applyFont="1" applyBorder="1" applyAlignment="1">
      <alignment horizontal="left" vertical="center"/>
    </xf>
    <xf numFmtId="0" fontId="5" fillId="0" borderId="0" xfId="0" applyFont="1" applyBorder="1" applyAlignment="1">
      <alignment horizontal="center"/>
    </xf>
    <xf numFmtId="0" fontId="12" fillId="0" borderId="0" xfId="0" applyFont="1" applyBorder="1" applyAlignment="1">
      <alignment horizontal="center" vertical="center"/>
    </xf>
    <xf numFmtId="164" fontId="6" fillId="2" borderId="1" xfId="0" applyNumberFormat="1" applyFont="1" applyFill="1" applyBorder="1" applyAlignment="1">
      <alignment horizontal="right"/>
    </xf>
    <xf numFmtId="164" fontId="1" fillId="0" borderId="1" xfId="0" applyNumberFormat="1" applyFont="1" applyBorder="1" applyAlignment="1">
      <alignment horizontal="right"/>
    </xf>
    <xf numFmtId="9" fontId="1" fillId="0" borderId="1" xfId="0" applyNumberFormat="1" applyFont="1" applyBorder="1" applyAlignment="1">
      <alignment horizontal="right"/>
    </xf>
    <xf numFmtId="49" fontId="6" fillId="2" borderId="1" xfId="0" applyNumberFormat="1" applyFont="1" applyFill="1" applyBorder="1" applyAlignment="1">
      <alignment horizontal="right"/>
    </xf>
    <xf numFmtId="49" fontId="1" fillId="0" borderId="1" xfId="0" applyNumberFormat="1" applyFont="1" applyFill="1" applyBorder="1" applyAlignment="1">
      <alignment horizontal="right" wrapText="1"/>
    </xf>
    <xf numFmtId="0" fontId="2" fillId="0" borderId="1" xfId="0" applyFont="1" applyFill="1" applyBorder="1" applyAlignment="1">
      <alignment horizontal="right" wrapText="1"/>
    </xf>
    <xf numFmtId="0" fontId="1" fillId="0" borderId="1" xfId="0" applyFont="1" applyFill="1" applyBorder="1" applyAlignment="1">
      <alignment horizontal="right"/>
    </xf>
    <xf numFmtId="49" fontId="1" fillId="0" borderId="1" xfId="0" applyNumberFormat="1" applyFont="1" applyFill="1" applyBorder="1" applyAlignment="1">
      <alignment horizontal="right"/>
    </xf>
    <xf numFmtId="165" fontId="6" fillId="2" borderId="1" xfId="0" applyNumberFormat="1" applyFont="1" applyFill="1" applyBorder="1" applyAlignment="1">
      <alignment horizontal="right"/>
    </xf>
    <xf numFmtId="165" fontId="1" fillId="0" borderId="1" xfId="0" applyNumberFormat="1" applyFont="1" applyFill="1" applyBorder="1" applyAlignment="1">
      <alignment horizontal="right" wrapText="1"/>
    </xf>
    <xf numFmtId="165" fontId="2" fillId="0" borderId="1" xfId="0" applyNumberFormat="1" applyFont="1" applyFill="1" applyBorder="1" applyAlignment="1">
      <alignment horizontal="right" wrapText="1"/>
    </xf>
    <xf numFmtId="165" fontId="1" fillId="0" borderId="1" xfId="0" applyNumberFormat="1" applyFont="1" applyBorder="1" applyAlignment="1">
      <alignment horizontal="right"/>
    </xf>
    <xf numFmtId="165" fontId="1" fillId="0" borderId="1" xfId="0" applyNumberFormat="1" applyFont="1" applyFill="1" applyBorder="1" applyAlignment="1">
      <alignment horizontal="right"/>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BK34"/>
  <sheetViews>
    <sheetView showZeros="0" tabSelected="1" view="pageBreakPreview" zoomScale="70" zoomScaleNormal="70" zoomScaleSheetLayoutView="70" workbookViewId="0">
      <selection activeCell="F38" sqref="F38"/>
    </sheetView>
  </sheetViews>
  <sheetFormatPr defaultColWidth="8.85546875" defaultRowHeight="12.75" x14ac:dyDescent="0.2"/>
  <cols>
    <col min="1" max="1" width="4.7109375" style="4" customWidth="1"/>
    <col min="2" max="2" width="29.42578125" style="4" customWidth="1"/>
    <col min="3" max="3" width="5" style="4" customWidth="1"/>
    <col min="4" max="4" width="5.5703125" style="4" customWidth="1"/>
    <col min="5" max="5" width="8.85546875" style="4" customWidth="1"/>
    <col min="6" max="6" width="10.28515625" style="4" customWidth="1"/>
    <col min="7" max="7" width="5.7109375" style="4" customWidth="1"/>
    <col min="8" max="8" width="8.42578125" style="4" customWidth="1"/>
    <col min="9" max="9" width="7.85546875" style="4" customWidth="1"/>
    <col min="10" max="10" width="8" style="4" customWidth="1"/>
    <col min="11" max="11" width="8.7109375" style="4" customWidth="1"/>
    <col min="12" max="12" width="6" style="4" customWidth="1"/>
    <col min="13" max="13" width="8.42578125" style="4" customWidth="1"/>
    <col min="14" max="14" width="12" style="4" customWidth="1"/>
    <col min="15" max="15" width="9.28515625" style="4" customWidth="1"/>
    <col min="16" max="16" width="11" style="4" customWidth="1"/>
    <col min="17" max="18" width="9.85546875" style="4" customWidth="1"/>
    <col min="19" max="19" width="11.140625" style="4" customWidth="1"/>
    <col min="20" max="20" width="10.42578125" style="4" customWidth="1"/>
    <col min="21" max="21" width="9" style="4" customWidth="1"/>
    <col min="22" max="22" width="5.85546875" style="4" customWidth="1"/>
    <col min="23" max="23" width="8.28515625" style="4" customWidth="1"/>
    <col min="24" max="24" width="7" style="4" customWidth="1"/>
    <col min="25" max="25" width="11.140625" style="4" customWidth="1"/>
    <col min="26" max="26" width="6.42578125" style="4" customWidth="1"/>
    <col min="27" max="27" width="9.28515625" style="4" customWidth="1"/>
    <col min="28" max="28" width="7.42578125" style="4" customWidth="1"/>
    <col min="29" max="29" width="11.5703125" style="4" customWidth="1"/>
    <col min="30" max="30" width="11.140625" style="4" customWidth="1"/>
    <col min="31" max="31" width="15.140625" style="4" customWidth="1"/>
    <col min="32" max="32" width="8.42578125" style="4" customWidth="1"/>
    <col min="33" max="33" width="10.85546875" style="4" customWidth="1"/>
    <col min="34" max="34" width="9.42578125" style="4" customWidth="1"/>
    <col min="35" max="35" width="13.140625" style="4" customWidth="1"/>
    <col min="36" max="36" width="11.7109375" style="4" customWidth="1"/>
    <col min="37" max="37" width="11.140625" style="4" customWidth="1"/>
    <col min="38" max="38" width="10.7109375" style="4" customWidth="1"/>
    <col min="39" max="40" width="10.85546875" style="4" customWidth="1"/>
    <col min="41" max="41" width="24.5703125" style="4" customWidth="1"/>
    <col min="42" max="16384" width="8.85546875" style="4"/>
  </cols>
  <sheetData>
    <row r="1" spans="1:45" ht="15" customHeight="1" x14ac:dyDescent="0.2">
      <c r="B1" s="33"/>
      <c r="C1" s="85" t="s">
        <v>70</v>
      </c>
      <c r="D1" s="85"/>
      <c r="E1" s="85"/>
      <c r="F1" s="85"/>
      <c r="G1" s="85"/>
      <c r="H1" s="85"/>
      <c r="I1" s="85"/>
      <c r="J1" s="85"/>
      <c r="K1" s="85"/>
      <c r="L1" s="85"/>
      <c r="M1" s="85"/>
      <c r="N1" s="85"/>
      <c r="O1" s="85"/>
      <c r="P1" s="85"/>
      <c r="Q1" s="85"/>
      <c r="R1" s="85"/>
      <c r="S1" s="85"/>
      <c r="T1" s="85"/>
      <c r="U1" s="85"/>
      <c r="V1" s="85"/>
      <c r="W1" s="85"/>
      <c r="X1" s="85"/>
      <c r="Y1" s="85"/>
      <c r="Z1" s="85"/>
      <c r="AA1" s="85"/>
      <c r="AB1" s="33"/>
      <c r="AC1" s="33"/>
      <c r="AD1" s="33"/>
      <c r="AE1" s="33"/>
      <c r="AF1" s="33"/>
      <c r="AG1" s="33"/>
      <c r="AH1" s="33"/>
      <c r="AI1" s="33"/>
      <c r="AJ1" s="33"/>
      <c r="AK1" s="33"/>
      <c r="AL1" s="33"/>
      <c r="AM1" s="33"/>
      <c r="AN1" s="33"/>
      <c r="AO1" s="33"/>
      <c r="AP1" s="9"/>
      <c r="AQ1" s="9"/>
      <c r="AR1" s="9"/>
      <c r="AS1" s="9"/>
    </row>
    <row r="2" spans="1:45" s="3" customFormat="1" x14ac:dyDescent="0.2">
      <c r="A2" s="24"/>
      <c r="B2" s="24"/>
      <c r="F2" s="8"/>
      <c r="G2" s="8"/>
      <c r="H2" s="25"/>
      <c r="I2" s="10"/>
      <c r="J2" s="10"/>
      <c r="K2" s="10"/>
      <c r="L2" s="10"/>
      <c r="M2" s="10"/>
      <c r="N2" s="10"/>
      <c r="O2" s="10"/>
      <c r="P2" s="10"/>
      <c r="Q2" s="10"/>
      <c r="R2" s="10"/>
      <c r="S2" s="10"/>
      <c r="T2" s="10"/>
      <c r="U2" s="10"/>
      <c r="Z2" s="11"/>
      <c r="AM2" s="12"/>
    </row>
    <row r="3" spans="1:45" s="3" customFormat="1" x14ac:dyDescent="0.2">
      <c r="A3" s="24"/>
      <c r="B3" s="24"/>
      <c r="C3" s="89" t="s">
        <v>54</v>
      </c>
      <c r="D3" s="89"/>
      <c r="E3" s="89"/>
      <c r="F3" s="89"/>
      <c r="G3" s="90" t="s">
        <v>55</v>
      </c>
      <c r="H3" s="90"/>
      <c r="I3" s="90"/>
      <c r="J3" s="90"/>
      <c r="K3" s="34"/>
      <c r="L3" s="35" t="s">
        <v>56</v>
      </c>
      <c r="M3" s="35" t="s">
        <v>57</v>
      </c>
      <c r="N3" s="35" t="s">
        <v>58</v>
      </c>
      <c r="O3" s="35" t="s">
        <v>59</v>
      </c>
      <c r="P3" s="35" t="s">
        <v>60</v>
      </c>
      <c r="Q3" s="35" t="s">
        <v>61</v>
      </c>
      <c r="R3" s="10"/>
      <c r="S3" s="10"/>
      <c r="T3" s="10"/>
      <c r="U3" s="10"/>
      <c r="Z3" s="11"/>
      <c r="AM3" s="12"/>
    </row>
    <row r="4" spans="1:45" s="3" customFormat="1" ht="18" x14ac:dyDescent="0.25">
      <c r="A4" s="24"/>
      <c r="B4" s="24"/>
      <c r="C4" s="36"/>
      <c r="D4" s="37"/>
      <c r="E4" s="38"/>
      <c r="F4" s="38"/>
      <c r="G4" s="91" t="s">
        <v>62</v>
      </c>
      <c r="H4" s="91"/>
      <c r="I4" s="91"/>
      <c r="J4" s="91"/>
      <c r="K4" s="34"/>
      <c r="L4" s="35"/>
      <c r="M4" s="49"/>
      <c r="N4" s="50"/>
      <c r="O4" s="50"/>
      <c r="P4" s="50"/>
      <c r="Q4" s="50"/>
      <c r="R4" s="10"/>
      <c r="S4" s="10"/>
      <c r="T4" s="10"/>
      <c r="U4" s="10"/>
      <c r="Z4" s="11"/>
      <c r="AM4" s="12"/>
    </row>
    <row r="5" spans="1:45" x14ac:dyDescent="0.2">
      <c r="D5" s="13"/>
      <c r="Z5" s="13"/>
      <c r="AA5" s="13"/>
      <c r="AE5" s="13"/>
      <c r="AF5" s="13"/>
      <c r="AG5" s="13"/>
    </row>
    <row r="6" spans="1:45" s="14" customFormat="1" ht="61.5" customHeight="1" x14ac:dyDescent="0.2">
      <c r="A6" s="80" t="s">
        <v>2</v>
      </c>
      <c r="B6" s="74" t="s">
        <v>10</v>
      </c>
      <c r="C6" s="77" t="s">
        <v>19</v>
      </c>
      <c r="D6" s="88" t="s">
        <v>8</v>
      </c>
      <c r="E6" s="70" t="s">
        <v>66</v>
      </c>
      <c r="F6" s="71"/>
      <c r="G6" s="70" t="s">
        <v>32</v>
      </c>
      <c r="H6" s="71"/>
      <c r="I6" s="68" t="s">
        <v>22</v>
      </c>
      <c r="J6" s="68"/>
      <c r="K6" s="68" t="s">
        <v>23</v>
      </c>
      <c r="L6" s="68" t="s">
        <v>24</v>
      </c>
      <c r="M6" s="68"/>
      <c r="N6" s="68"/>
      <c r="O6" s="68" t="s">
        <v>30</v>
      </c>
      <c r="P6" s="68"/>
      <c r="Q6" s="68" t="s">
        <v>29</v>
      </c>
      <c r="R6" s="68"/>
      <c r="S6" s="68" t="s">
        <v>38</v>
      </c>
      <c r="T6" s="81" t="s">
        <v>33</v>
      </c>
      <c r="U6" s="81"/>
      <c r="V6" s="81"/>
      <c r="W6" s="81"/>
      <c r="X6" s="81"/>
      <c r="Y6" s="81"/>
      <c r="Z6" s="68" t="s">
        <v>72</v>
      </c>
      <c r="AA6" s="68"/>
      <c r="AB6" s="70" t="s">
        <v>36</v>
      </c>
      <c r="AC6" s="71"/>
      <c r="AD6" s="68" t="s">
        <v>39</v>
      </c>
      <c r="AE6" s="74" t="s">
        <v>41</v>
      </c>
      <c r="AF6" s="83" t="s">
        <v>40</v>
      </c>
      <c r="AG6" s="84"/>
      <c r="AH6" s="68" t="s">
        <v>46</v>
      </c>
      <c r="AI6" s="74" t="s">
        <v>47</v>
      </c>
      <c r="AJ6" s="74" t="s">
        <v>76</v>
      </c>
      <c r="AK6" s="68" t="s">
        <v>49</v>
      </c>
      <c r="AL6" s="82" t="s">
        <v>50</v>
      </c>
      <c r="AM6" s="82" t="s">
        <v>52</v>
      </c>
      <c r="AN6" s="74" t="s">
        <v>53</v>
      </c>
      <c r="AO6" s="80" t="s">
        <v>12</v>
      </c>
    </row>
    <row r="7" spans="1:45" s="14" customFormat="1" ht="51.75" customHeight="1" x14ac:dyDescent="0.2">
      <c r="A7" s="80"/>
      <c r="B7" s="75"/>
      <c r="C7" s="77"/>
      <c r="D7" s="88"/>
      <c r="E7" s="72"/>
      <c r="F7" s="73"/>
      <c r="G7" s="72"/>
      <c r="H7" s="73"/>
      <c r="I7" s="68"/>
      <c r="J7" s="68"/>
      <c r="K7" s="68"/>
      <c r="L7" s="68" t="s">
        <v>25</v>
      </c>
      <c r="M7" s="68"/>
      <c r="N7" s="68" t="s">
        <v>27</v>
      </c>
      <c r="O7" s="68"/>
      <c r="P7" s="68"/>
      <c r="Q7" s="68"/>
      <c r="R7" s="68"/>
      <c r="S7" s="68"/>
      <c r="T7" s="81" t="s">
        <v>3</v>
      </c>
      <c r="U7" s="81" t="s">
        <v>4</v>
      </c>
      <c r="V7" s="81" t="s">
        <v>5</v>
      </c>
      <c r="W7" s="81"/>
      <c r="X7" s="81" t="s">
        <v>44</v>
      </c>
      <c r="Y7" s="81"/>
      <c r="Z7" s="68"/>
      <c r="AA7" s="68"/>
      <c r="AB7" s="72"/>
      <c r="AC7" s="73"/>
      <c r="AD7" s="68"/>
      <c r="AE7" s="75"/>
      <c r="AF7" s="74" t="s">
        <v>42</v>
      </c>
      <c r="AG7" s="86" t="s">
        <v>75</v>
      </c>
      <c r="AH7" s="68"/>
      <c r="AI7" s="75"/>
      <c r="AJ7" s="75"/>
      <c r="AK7" s="68"/>
      <c r="AL7" s="82"/>
      <c r="AM7" s="82"/>
      <c r="AN7" s="75"/>
      <c r="AO7" s="80"/>
    </row>
    <row r="8" spans="1:45" s="15" customFormat="1" ht="32.25" customHeight="1" x14ac:dyDescent="0.2">
      <c r="A8" s="80"/>
      <c r="B8" s="76"/>
      <c r="C8" s="77"/>
      <c r="D8" s="88"/>
      <c r="E8" s="22" t="s">
        <v>6</v>
      </c>
      <c r="F8" s="22" t="s">
        <v>7</v>
      </c>
      <c r="G8" s="5" t="s">
        <v>0</v>
      </c>
      <c r="H8" s="32" t="s">
        <v>21</v>
      </c>
      <c r="I8" s="5" t="s">
        <v>9</v>
      </c>
      <c r="J8" s="32" t="s">
        <v>21</v>
      </c>
      <c r="K8" s="68"/>
      <c r="L8" s="5" t="s">
        <v>0</v>
      </c>
      <c r="M8" s="32" t="s">
        <v>21</v>
      </c>
      <c r="N8" s="68"/>
      <c r="O8" s="5" t="s">
        <v>0</v>
      </c>
      <c r="P8" s="32" t="s">
        <v>21</v>
      </c>
      <c r="Q8" s="5" t="s">
        <v>1</v>
      </c>
      <c r="R8" s="32" t="s">
        <v>21</v>
      </c>
      <c r="S8" s="68"/>
      <c r="T8" s="81"/>
      <c r="U8" s="81"/>
      <c r="V8" s="5" t="s">
        <v>0</v>
      </c>
      <c r="W8" s="32" t="s">
        <v>21</v>
      </c>
      <c r="X8" s="5" t="s">
        <v>0</v>
      </c>
      <c r="Y8" s="32" t="s">
        <v>21</v>
      </c>
      <c r="Z8" s="5" t="s">
        <v>0</v>
      </c>
      <c r="AA8" s="32" t="s">
        <v>21</v>
      </c>
      <c r="AB8" s="22" t="s">
        <v>37</v>
      </c>
      <c r="AC8" s="32" t="s">
        <v>21</v>
      </c>
      <c r="AD8" s="68"/>
      <c r="AE8" s="76"/>
      <c r="AF8" s="76"/>
      <c r="AG8" s="87"/>
      <c r="AH8" s="68"/>
      <c r="AI8" s="76"/>
      <c r="AJ8" s="76"/>
      <c r="AK8" s="68"/>
      <c r="AL8" s="82"/>
      <c r="AM8" s="82"/>
      <c r="AN8" s="76"/>
      <c r="AO8" s="80"/>
    </row>
    <row r="9" spans="1:45" s="17" customFormat="1" ht="48.75" customHeight="1" x14ac:dyDescent="0.25">
      <c r="A9" s="1">
        <v>1</v>
      </c>
      <c r="B9" s="1">
        <v>2</v>
      </c>
      <c r="C9" s="1">
        <v>3</v>
      </c>
      <c r="D9" s="1">
        <v>4</v>
      </c>
      <c r="E9" s="1">
        <v>5</v>
      </c>
      <c r="F9" s="1" t="s">
        <v>18</v>
      </c>
      <c r="G9" s="1">
        <v>7</v>
      </c>
      <c r="H9" s="1" t="s">
        <v>20</v>
      </c>
      <c r="I9" s="1">
        <v>9</v>
      </c>
      <c r="J9" s="1">
        <v>10</v>
      </c>
      <c r="K9" s="1">
        <v>11</v>
      </c>
      <c r="L9" s="1">
        <v>12</v>
      </c>
      <c r="M9" s="1" t="s">
        <v>26</v>
      </c>
      <c r="N9" s="1" t="s">
        <v>28</v>
      </c>
      <c r="O9" s="1">
        <v>15</v>
      </c>
      <c r="P9" s="1" t="s">
        <v>31</v>
      </c>
      <c r="Q9" s="1">
        <v>17</v>
      </c>
      <c r="R9" s="1">
        <v>18</v>
      </c>
      <c r="S9" s="1">
        <v>19</v>
      </c>
      <c r="T9" s="2">
        <v>20</v>
      </c>
      <c r="U9" s="2">
        <v>21</v>
      </c>
      <c r="V9" s="2">
        <v>22</v>
      </c>
      <c r="W9" s="2" t="s">
        <v>34</v>
      </c>
      <c r="X9" s="2">
        <v>24</v>
      </c>
      <c r="Y9" s="2" t="s">
        <v>35</v>
      </c>
      <c r="Z9" s="1">
        <v>26</v>
      </c>
      <c r="AA9" s="1">
        <v>27</v>
      </c>
      <c r="AB9" s="1">
        <v>28</v>
      </c>
      <c r="AC9" s="1" t="s">
        <v>80</v>
      </c>
      <c r="AD9" s="1" t="s">
        <v>81</v>
      </c>
      <c r="AE9" s="2">
        <v>31</v>
      </c>
      <c r="AF9" s="2" t="s">
        <v>43</v>
      </c>
      <c r="AG9" s="16">
        <v>33</v>
      </c>
      <c r="AH9" s="2" t="s">
        <v>45</v>
      </c>
      <c r="AI9" s="2" t="s">
        <v>48</v>
      </c>
      <c r="AJ9" s="2">
        <v>36</v>
      </c>
      <c r="AK9" s="1" t="s">
        <v>51</v>
      </c>
      <c r="AL9" s="1" t="s">
        <v>82</v>
      </c>
      <c r="AM9" s="1" t="s">
        <v>83</v>
      </c>
      <c r="AN9" s="1" t="s">
        <v>67</v>
      </c>
      <c r="AO9" s="1">
        <v>41</v>
      </c>
    </row>
    <row r="10" spans="1:45" s="23" customFormat="1" ht="42.75" customHeight="1" x14ac:dyDescent="0.2">
      <c r="A10" s="26" t="s">
        <v>13</v>
      </c>
      <c r="B10" s="27" t="s">
        <v>14</v>
      </c>
      <c r="C10" s="28">
        <f>SUM(C11:C18)</f>
        <v>1</v>
      </c>
      <c r="D10" s="28"/>
      <c r="E10" s="92">
        <f>SUM(E11:E18)</f>
        <v>1430</v>
      </c>
      <c r="F10" s="92">
        <f>SUM(F11:F18)</f>
        <v>1430</v>
      </c>
      <c r="G10" s="92"/>
      <c r="H10" s="92">
        <f>SUM(H11:H18)</f>
        <v>143</v>
      </c>
      <c r="I10" s="92"/>
      <c r="J10" s="92">
        <f>SUM(J11:J18)</f>
        <v>600</v>
      </c>
      <c r="K10" s="92">
        <f>SUM(K11:K18)</f>
        <v>50</v>
      </c>
      <c r="L10" s="92"/>
      <c r="M10" s="92">
        <f>SUM(M11:M18)</f>
        <v>786.5</v>
      </c>
      <c r="N10" s="92">
        <f t="shared" ref="N10" si="0">SUM(N11:N18)</f>
        <v>286</v>
      </c>
      <c r="O10" s="92"/>
      <c r="P10" s="92">
        <f t="shared" ref="P10" si="1">SUM(P11:P18)</f>
        <v>357.5</v>
      </c>
      <c r="Q10" s="92">
        <f t="shared" ref="Q10" si="2">SUM(Q11:Q18)</f>
        <v>0</v>
      </c>
      <c r="R10" s="92">
        <f>SUM(R11:R18)</f>
        <v>100</v>
      </c>
      <c r="S10" s="92">
        <f>SUM(S11:S18)</f>
        <v>120</v>
      </c>
      <c r="T10" s="92"/>
      <c r="U10" s="92">
        <f t="shared" ref="U10" si="3">SUM(U11:U18)</f>
        <v>1430</v>
      </c>
      <c r="V10" s="92"/>
      <c r="W10" s="92">
        <f t="shared" ref="W10" si="4">SUM(W11:W18)</f>
        <v>429</v>
      </c>
      <c r="X10" s="92"/>
      <c r="Y10" s="92">
        <f t="shared" ref="Y10" si="5">SUM(Y11:Y18)</f>
        <v>929.5</v>
      </c>
      <c r="Z10" s="92"/>
      <c r="AA10" s="92">
        <f>SUM(AA11:AA18)</f>
        <v>0</v>
      </c>
      <c r="AB10" s="92"/>
      <c r="AC10" s="100">
        <f t="shared" ref="AC10:AD10" si="6">SUM(AC11:AC18)</f>
        <v>1600.8333333333333</v>
      </c>
      <c r="AD10" s="100">
        <f t="shared" si="6"/>
        <v>6403.333333333333</v>
      </c>
      <c r="AE10" s="100">
        <f t="shared" ref="AE10" si="7">SUM(AE11:AE18)</f>
        <v>0</v>
      </c>
      <c r="AF10" s="100">
        <f>SUM(AF11:AF18)</f>
        <v>4802.5</v>
      </c>
      <c r="AG10" s="100">
        <f>SUM(AG11:AG18)</f>
        <v>4802.5</v>
      </c>
      <c r="AH10" s="100">
        <f t="shared" ref="AH10" si="8">SUM(AH11:AH18)</f>
        <v>1430</v>
      </c>
      <c r="AI10" s="100">
        <f t="shared" ref="AI10" si="9">SUM(AI11:AI18)</f>
        <v>119.16666666666667</v>
      </c>
      <c r="AJ10" s="100">
        <f>SUM(AJ11:AJ18)</f>
        <v>0</v>
      </c>
      <c r="AK10" s="100">
        <f t="shared" ref="AK10" si="10">SUM(AK11:AK18)</f>
        <v>83.191666666666677</v>
      </c>
      <c r="AL10" s="100">
        <f t="shared" ref="AL10" si="11">SUM(AL11:AL18)</f>
        <v>18.029508333333339</v>
      </c>
      <c r="AM10" s="100">
        <f t="shared" ref="AM10" si="12">SUM(AM11:AM18)</f>
        <v>3.7436250000000002</v>
      </c>
      <c r="AN10" s="100">
        <f t="shared" ref="AN10" si="13">SUM(AN11:AN18)</f>
        <v>104.96480000000001</v>
      </c>
      <c r="AO10" s="28"/>
    </row>
    <row r="11" spans="1:45" s="23" customFormat="1" ht="20.25" customHeight="1" x14ac:dyDescent="0.2">
      <c r="A11" s="29">
        <v>1</v>
      </c>
      <c r="B11" s="30" t="s">
        <v>71</v>
      </c>
      <c r="C11" s="31">
        <v>1</v>
      </c>
      <c r="D11" s="31">
        <v>16</v>
      </c>
      <c r="E11" s="93">
        <v>1430</v>
      </c>
      <c r="F11" s="93">
        <f>E11*C11</f>
        <v>1430</v>
      </c>
      <c r="G11" s="94">
        <v>0.1</v>
      </c>
      <c r="H11" s="39">
        <f>F11*G11</f>
        <v>143</v>
      </c>
      <c r="I11" s="96" t="s">
        <v>68</v>
      </c>
      <c r="J11" s="39">
        <v>600</v>
      </c>
      <c r="K11" s="39">
        <v>50</v>
      </c>
      <c r="L11" s="94">
        <v>0.5</v>
      </c>
      <c r="M11" s="39">
        <f>(F11+H11)*L11</f>
        <v>786.5</v>
      </c>
      <c r="N11" s="39">
        <f>F11*20%</f>
        <v>286</v>
      </c>
      <c r="O11" s="94">
        <v>0.25</v>
      </c>
      <c r="P11" s="39">
        <f>F11*O11</f>
        <v>357.5</v>
      </c>
      <c r="Q11" s="39" t="s">
        <v>69</v>
      </c>
      <c r="R11" s="39">
        <v>100</v>
      </c>
      <c r="S11" s="39">
        <v>120</v>
      </c>
      <c r="T11" s="97">
        <v>15</v>
      </c>
      <c r="U11" s="97">
        <v>1430</v>
      </c>
      <c r="V11" s="94">
        <v>0.3</v>
      </c>
      <c r="W11" s="97">
        <f>U11*V11</f>
        <v>429</v>
      </c>
      <c r="X11" s="94">
        <v>0.5</v>
      </c>
      <c r="Y11" s="97">
        <f>(U11+W11)*X11</f>
        <v>929.5</v>
      </c>
      <c r="Z11" s="94"/>
      <c r="AA11" s="39">
        <f>E11*Z11</f>
        <v>0</v>
      </c>
      <c r="AB11" s="39">
        <v>4</v>
      </c>
      <c r="AC11" s="101">
        <f>(F11+H11+J11+K11+M11+N11+P11+R11+S11+Y11+AA11)*AB11/12</f>
        <v>1600.8333333333333</v>
      </c>
      <c r="AD11" s="101">
        <f>F11+H11+J11+K11+M11+N11+P11+R11+S11+Y11+AA11+AC11</f>
        <v>6403.333333333333</v>
      </c>
      <c r="AE11" s="102"/>
      <c r="AF11" s="102">
        <f>AD11-AC11</f>
        <v>4802.5</v>
      </c>
      <c r="AG11" s="103">
        <f>IF(AF11&gt;6650,6650,AF11)</f>
        <v>4802.5</v>
      </c>
      <c r="AH11" s="102">
        <f>F11</f>
        <v>1430</v>
      </c>
      <c r="AI11" s="102">
        <f>(AE11+AH11)/12</f>
        <v>119.16666666666667</v>
      </c>
      <c r="AJ11" s="102"/>
      <c r="AK11" s="101">
        <f>(AD11*12+AE11+AF11+AH11+AI11+AJ11)/1000</f>
        <v>83.191666666666677</v>
      </c>
      <c r="AL11" s="101">
        <f>(AK11-AG11/1000)*23%</f>
        <v>18.029508333333339</v>
      </c>
      <c r="AM11" s="101">
        <f>AK11*4.5%</f>
        <v>3.7436250000000002</v>
      </c>
      <c r="AN11" s="101">
        <f>AK11+AL11+AM11</f>
        <v>104.96480000000001</v>
      </c>
      <c r="AO11" s="21"/>
    </row>
    <row r="12" spans="1:45" s="23" customFormat="1" x14ac:dyDescent="0.2">
      <c r="A12" s="29">
        <v>2</v>
      </c>
      <c r="B12" s="30" t="s">
        <v>15</v>
      </c>
      <c r="C12" s="31"/>
      <c r="D12" s="31"/>
      <c r="E12" s="93"/>
      <c r="F12" s="93">
        <f t="shared" ref="F12:F18" si="14">E12*C12</f>
        <v>0</v>
      </c>
      <c r="G12" s="94"/>
      <c r="H12" s="39">
        <f t="shared" ref="H12:H18" si="15">F12*G12</f>
        <v>0</v>
      </c>
      <c r="I12" s="96"/>
      <c r="J12" s="39"/>
      <c r="K12" s="39"/>
      <c r="L12" s="94"/>
      <c r="M12" s="39">
        <f t="shared" ref="M12:M26" si="16">(F12+H12)*L12</f>
        <v>0</v>
      </c>
      <c r="N12" s="39">
        <f t="shared" ref="N12:N18" si="17">F12*20%</f>
        <v>0</v>
      </c>
      <c r="O12" s="94"/>
      <c r="P12" s="39">
        <f t="shared" ref="P12:P18" si="18">F12*O12</f>
        <v>0</v>
      </c>
      <c r="Q12" s="39"/>
      <c r="R12" s="39"/>
      <c r="S12" s="39"/>
      <c r="T12" s="97"/>
      <c r="U12" s="97"/>
      <c r="V12" s="94"/>
      <c r="W12" s="97">
        <f t="shared" ref="W12:W18" si="19">U12*V12</f>
        <v>0</v>
      </c>
      <c r="X12" s="94"/>
      <c r="Y12" s="97">
        <f t="shared" ref="Y12:Y18" si="20">(U12+W12)*X12</f>
        <v>0</v>
      </c>
      <c r="Z12" s="94"/>
      <c r="AA12" s="39">
        <f t="shared" ref="AA12:AA18" si="21">E12*Z12</f>
        <v>0</v>
      </c>
      <c r="AB12" s="39"/>
      <c r="AC12" s="101">
        <f t="shared" ref="AC12:AC18" si="22">(F12+H12+J12+K12+M12+N12+P12+R12+S12+Y12+AA12)*AB12/12</f>
        <v>0</v>
      </c>
      <c r="AD12" s="101">
        <f t="shared" ref="AD12:AD18" si="23">F12+H12+J12+K12+M12+N12+P12+R12+S12+Y12+AA12+AC12</f>
        <v>0</v>
      </c>
      <c r="AE12" s="102"/>
      <c r="AF12" s="102">
        <f t="shared" ref="AF12:AF18" si="24">AD12-AC12</f>
        <v>0</v>
      </c>
      <c r="AG12" s="103">
        <f t="shared" ref="AG12:AG18" si="25">IF(AF12&gt;6650,6650,AF12)</f>
        <v>0</v>
      </c>
      <c r="AH12" s="102">
        <f t="shared" ref="AH12:AH18" si="26">F12</f>
        <v>0</v>
      </c>
      <c r="AI12" s="102">
        <f t="shared" ref="AI12:AI26" si="27">(AE12+AH12)/12</f>
        <v>0</v>
      </c>
      <c r="AJ12" s="102">
        <f t="shared" ref="AJ12:AJ18" si="28">E12+H12*12</f>
        <v>0</v>
      </c>
      <c r="AK12" s="101">
        <f t="shared" ref="AK12:AK18" si="29">(AD12*12+AE12+AF12+AH12+AI12+AJ12)/1000</f>
        <v>0</v>
      </c>
      <c r="AL12" s="101">
        <f t="shared" ref="AL12:AL26" si="30">(AK12-AG12/1000)*23%</f>
        <v>0</v>
      </c>
      <c r="AM12" s="101">
        <f t="shared" ref="AM12:AM26" si="31">AK12*4.5%</f>
        <v>0</v>
      </c>
      <c r="AN12" s="101">
        <f t="shared" ref="AN12:AN26" si="32">AK12+AL12+AM12</f>
        <v>0</v>
      </c>
      <c r="AO12" s="21"/>
    </row>
    <row r="13" spans="1:45" s="23" customFormat="1" x14ac:dyDescent="0.2">
      <c r="A13" s="29">
        <v>3</v>
      </c>
      <c r="B13" s="30" t="s">
        <v>15</v>
      </c>
      <c r="C13" s="31"/>
      <c r="D13" s="31"/>
      <c r="E13" s="93"/>
      <c r="F13" s="93">
        <f t="shared" si="14"/>
        <v>0</v>
      </c>
      <c r="G13" s="94"/>
      <c r="H13" s="39">
        <f t="shared" si="15"/>
        <v>0</v>
      </c>
      <c r="I13" s="96"/>
      <c r="J13" s="39"/>
      <c r="K13" s="39"/>
      <c r="L13" s="94"/>
      <c r="M13" s="39">
        <f t="shared" si="16"/>
        <v>0</v>
      </c>
      <c r="N13" s="39">
        <f t="shared" si="17"/>
        <v>0</v>
      </c>
      <c r="O13" s="94"/>
      <c r="P13" s="39">
        <f t="shared" si="18"/>
        <v>0</v>
      </c>
      <c r="Q13" s="39"/>
      <c r="R13" s="39"/>
      <c r="S13" s="39"/>
      <c r="T13" s="97"/>
      <c r="U13" s="97"/>
      <c r="V13" s="94"/>
      <c r="W13" s="97">
        <f t="shared" si="19"/>
        <v>0</v>
      </c>
      <c r="X13" s="94"/>
      <c r="Y13" s="97">
        <f t="shared" si="20"/>
        <v>0</v>
      </c>
      <c r="Z13" s="94"/>
      <c r="AA13" s="39">
        <f t="shared" si="21"/>
        <v>0</v>
      </c>
      <c r="AB13" s="39"/>
      <c r="AC13" s="101">
        <f t="shared" si="22"/>
        <v>0</v>
      </c>
      <c r="AD13" s="101">
        <f t="shared" si="23"/>
        <v>0</v>
      </c>
      <c r="AE13" s="102"/>
      <c r="AF13" s="102">
        <f t="shared" si="24"/>
        <v>0</v>
      </c>
      <c r="AG13" s="103">
        <f t="shared" si="25"/>
        <v>0</v>
      </c>
      <c r="AH13" s="102">
        <f t="shared" si="26"/>
        <v>0</v>
      </c>
      <c r="AI13" s="102">
        <f>(AE13+AH13)/12</f>
        <v>0</v>
      </c>
      <c r="AJ13" s="102">
        <f t="shared" si="28"/>
        <v>0</v>
      </c>
      <c r="AK13" s="101">
        <f t="shared" si="29"/>
        <v>0</v>
      </c>
      <c r="AL13" s="101">
        <f t="shared" si="30"/>
        <v>0</v>
      </c>
      <c r="AM13" s="101">
        <f t="shared" si="31"/>
        <v>0</v>
      </c>
      <c r="AN13" s="101">
        <f t="shared" si="32"/>
        <v>0</v>
      </c>
      <c r="AO13" s="21"/>
    </row>
    <row r="14" spans="1:45" s="23" customFormat="1" x14ac:dyDescent="0.2">
      <c r="A14" s="29">
        <v>4</v>
      </c>
      <c r="B14" s="30" t="s">
        <v>15</v>
      </c>
      <c r="C14" s="31"/>
      <c r="D14" s="31"/>
      <c r="E14" s="93"/>
      <c r="F14" s="93">
        <f t="shared" si="14"/>
        <v>0</v>
      </c>
      <c r="G14" s="94"/>
      <c r="H14" s="39">
        <f t="shared" si="15"/>
        <v>0</v>
      </c>
      <c r="I14" s="96"/>
      <c r="J14" s="39"/>
      <c r="K14" s="39"/>
      <c r="L14" s="94"/>
      <c r="M14" s="39">
        <f t="shared" si="16"/>
        <v>0</v>
      </c>
      <c r="N14" s="39">
        <f t="shared" si="17"/>
        <v>0</v>
      </c>
      <c r="O14" s="94"/>
      <c r="P14" s="39">
        <f t="shared" si="18"/>
        <v>0</v>
      </c>
      <c r="Q14" s="39"/>
      <c r="R14" s="39"/>
      <c r="S14" s="39"/>
      <c r="T14" s="97"/>
      <c r="U14" s="97"/>
      <c r="V14" s="94"/>
      <c r="W14" s="97">
        <f t="shared" si="19"/>
        <v>0</v>
      </c>
      <c r="X14" s="94"/>
      <c r="Y14" s="97">
        <f t="shared" si="20"/>
        <v>0</v>
      </c>
      <c r="Z14" s="94"/>
      <c r="AA14" s="39">
        <f t="shared" si="21"/>
        <v>0</v>
      </c>
      <c r="AB14" s="39"/>
      <c r="AC14" s="101">
        <f t="shared" si="22"/>
        <v>0</v>
      </c>
      <c r="AD14" s="101">
        <f t="shared" si="23"/>
        <v>0</v>
      </c>
      <c r="AE14" s="102"/>
      <c r="AF14" s="102">
        <f t="shared" si="24"/>
        <v>0</v>
      </c>
      <c r="AG14" s="103">
        <f t="shared" si="25"/>
        <v>0</v>
      </c>
      <c r="AH14" s="102">
        <f t="shared" si="26"/>
        <v>0</v>
      </c>
      <c r="AI14" s="102">
        <f t="shared" si="27"/>
        <v>0</v>
      </c>
      <c r="AJ14" s="102">
        <f t="shared" si="28"/>
        <v>0</v>
      </c>
      <c r="AK14" s="101">
        <f t="shared" si="29"/>
        <v>0</v>
      </c>
      <c r="AL14" s="101">
        <f t="shared" si="30"/>
        <v>0</v>
      </c>
      <c r="AM14" s="101">
        <f t="shared" si="31"/>
        <v>0</v>
      </c>
      <c r="AN14" s="101">
        <f t="shared" si="32"/>
        <v>0</v>
      </c>
      <c r="AO14" s="21"/>
    </row>
    <row r="15" spans="1:45" s="23" customFormat="1" x14ac:dyDescent="0.2">
      <c r="A15" s="29">
        <v>5</v>
      </c>
      <c r="B15" s="30" t="s">
        <v>15</v>
      </c>
      <c r="C15" s="31"/>
      <c r="D15" s="31"/>
      <c r="E15" s="93"/>
      <c r="F15" s="93">
        <f t="shared" si="14"/>
        <v>0</v>
      </c>
      <c r="G15" s="94"/>
      <c r="H15" s="39">
        <f t="shared" si="15"/>
        <v>0</v>
      </c>
      <c r="I15" s="96"/>
      <c r="J15" s="39"/>
      <c r="K15" s="39"/>
      <c r="L15" s="94"/>
      <c r="M15" s="39">
        <f t="shared" si="16"/>
        <v>0</v>
      </c>
      <c r="N15" s="39">
        <f t="shared" si="17"/>
        <v>0</v>
      </c>
      <c r="O15" s="94"/>
      <c r="P15" s="39">
        <f t="shared" si="18"/>
        <v>0</v>
      </c>
      <c r="Q15" s="39"/>
      <c r="R15" s="39"/>
      <c r="S15" s="39"/>
      <c r="T15" s="97"/>
      <c r="U15" s="97"/>
      <c r="V15" s="94"/>
      <c r="W15" s="97">
        <f t="shared" si="19"/>
        <v>0</v>
      </c>
      <c r="X15" s="94"/>
      <c r="Y15" s="97">
        <f t="shared" si="20"/>
        <v>0</v>
      </c>
      <c r="Z15" s="94"/>
      <c r="AA15" s="39">
        <f t="shared" si="21"/>
        <v>0</v>
      </c>
      <c r="AB15" s="39"/>
      <c r="AC15" s="101">
        <f t="shared" si="22"/>
        <v>0</v>
      </c>
      <c r="AD15" s="101">
        <f t="shared" si="23"/>
        <v>0</v>
      </c>
      <c r="AE15" s="102"/>
      <c r="AF15" s="102">
        <f t="shared" si="24"/>
        <v>0</v>
      </c>
      <c r="AG15" s="103">
        <f t="shared" si="25"/>
        <v>0</v>
      </c>
      <c r="AH15" s="102">
        <f t="shared" si="26"/>
        <v>0</v>
      </c>
      <c r="AI15" s="102">
        <f t="shared" si="27"/>
        <v>0</v>
      </c>
      <c r="AJ15" s="102">
        <f t="shared" si="28"/>
        <v>0</v>
      </c>
      <c r="AK15" s="101">
        <f t="shared" si="29"/>
        <v>0</v>
      </c>
      <c r="AL15" s="101">
        <f t="shared" si="30"/>
        <v>0</v>
      </c>
      <c r="AM15" s="101">
        <f t="shared" si="31"/>
        <v>0</v>
      </c>
      <c r="AN15" s="101">
        <f t="shared" si="32"/>
        <v>0</v>
      </c>
      <c r="AO15" s="21"/>
    </row>
    <row r="16" spans="1:45" s="23" customFormat="1" x14ac:dyDescent="0.2">
      <c r="A16" s="29">
        <v>6</v>
      </c>
      <c r="B16" s="30" t="s">
        <v>15</v>
      </c>
      <c r="C16" s="31"/>
      <c r="D16" s="31"/>
      <c r="E16" s="93"/>
      <c r="F16" s="93">
        <f t="shared" si="14"/>
        <v>0</v>
      </c>
      <c r="G16" s="94"/>
      <c r="H16" s="39">
        <f t="shared" si="15"/>
        <v>0</v>
      </c>
      <c r="I16" s="96"/>
      <c r="J16" s="39"/>
      <c r="K16" s="39"/>
      <c r="L16" s="94"/>
      <c r="M16" s="39">
        <f t="shared" si="16"/>
        <v>0</v>
      </c>
      <c r="N16" s="39">
        <f t="shared" si="17"/>
        <v>0</v>
      </c>
      <c r="O16" s="94"/>
      <c r="P16" s="39">
        <f t="shared" si="18"/>
        <v>0</v>
      </c>
      <c r="Q16" s="39"/>
      <c r="R16" s="39"/>
      <c r="S16" s="39"/>
      <c r="T16" s="97"/>
      <c r="U16" s="97"/>
      <c r="V16" s="94"/>
      <c r="W16" s="97">
        <f t="shared" si="19"/>
        <v>0</v>
      </c>
      <c r="X16" s="94"/>
      <c r="Y16" s="97">
        <f t="shared" si="20"/>
        <v>0</v>
      </c>
      <c r="Z16" s="94"/>
      <c r="AA16" s="39">
        <f t="shared" si="21"/>
        <v>0</v>
      </c>
      <c r="AB16" s="39"/>
      <c r="AC16" s="101">
        <f t="shared" si="22"/>
        <v>0</v>
      </c>
      <c r="AD16" s="101">
        <f t="shared" si="23"/>
        <v>0</v>
      </c>
      <c r="AE16" s="102"/>
      <c r="AF16" s="102">
        <f t="shared" si="24"/>
        <v>0</v>
      </c>
      <c r="AG16" s="103">
        <f t="shared" si="25"/>
        <v>0</v>
      </c>
      <c r="AH16" s="102">
        <f t="shared" si="26"/>
        <v>0</v>
      </c>
      <c r="AI16" s="102">
        <f t="shared" si="27"/>
        <v>0</v>
      </c>
      <c r="AJ16" s="102">
        <f t="shared" si="28"/>
        <v>0</v>
      </c>
      <c r="AK16" s="101">
        <f t="shared" si="29"/>
        <v>0</v>
      </c>
      <c r="AL16" s="101">
        <f t="shared" si="30"/>
        <v>0</v>
      </c>
      <c r="AM16" s="101">
        <f t="shared" si="31"/>
        <v>0</v>
      </c>
      <c r="AN16" s="101">
        <f>AK16+AL16+AM16</f>
        <v>0</v>
      </c>
      <c r="AO16" s="21"/>
    </row>
    <row r="17" spans="1:63" s="23" customFormat="1" x14ac:dyDescent="0.2">
      <c r="A17" s="29">
        <v>7</v>
      </c>
      <c r="B17" s="30" t="s">
        <v>15</v>
      </c>
      <c r="C17" s="31"/>
      <c r="D17" s="31"/>
      <c r="E17" s="93"/>
      <c r="F17" s="93">
        <f t="shared" si="14"/>
        <v>0</v>
      </c>
      <c r="G17" s="94"/>
      <c r="H17" s="39">
        <f t="shared" si="15"/>
        <v>0</v>
      </c>
      <c r="I17" s="96"/>
      <c r="J17" s="39"/>
      <c r="K17" s="39"/>
      <c r="L17" s="94"/>
      <c r="M17" s="39">
        <f t="shared" si="16"/>
        <v>0</v>
      </c>
      <c r="N17" s="39">
        <f t="shared" si="17"/>
        <v>0</v>
      </c>
      <c r="O17" s="94"/>
      <c r="P17" s="39">
        <f t="shared" si="18"/>
        <v>0</v>
      </c>
      <c r="Q17" s="39"/>
      <c r="R17" s="39"/>
      <c r="S17" s="39"/>
      <c r="T17" s="97"/>
      <c r="U17" s="97"/>
      <c r="V17" s="94"/>
      <c r="W17" s="97">
        <f t="shared" si="19"/>
        <v>0</v>
      </c>
      <c r="X17" s="94"/>
      <c r="Y17" s="97">
        <f t="shared" si="20"/>
        <v>0</v>
      </c>
      <c r="Z17" s="94"/>
      <c r="AA17" s="39">
        <f t="shared" si="21"/>
        <v>0</v>
      </c>
      <c r="AB17" s="39"/>
      <c r="AC17" s="101">
        <f t="shared" si="22"/>
        <v>0</v>
      </c>
      <c r="AD17" s="101">
        <f t="shared" si="23"/>
        <v>0</v>
      </c>
      <c r="AE17" s="102"/>
      <c r="AF17" s="102">
        <f t="shared" si="24"/>
        <v>0</v>
      </c>
      <c r="AG17" s="103">
        <f t="shared" si="25"/>
        <v>0</v>
      </c>
      <c r="AH17" s="102">
        <f t="shared" si="26"/>
        <v>0</v>
      </c>
      <c r="AI17" s="102">
        <f t="shared" si="27"/>
        <v>0</v>
      </c>
      <c r="AJ17" s="102">
        <f t="shared" si="28"/>
        <v>0</v>
      </c>
      <c r="AK17" s="101">
        <f t="shared" si="29"/>
        <v>0</v>
      </c>
      <c r="AL17" s="101">
        <f t="shared" si="30"/>
        <v>0</v>
      </c>
      <c r="AM17" s="101">
        <f t="shared" si="31"/>
        <v>0</v>
      </c>
      <c r="AN17" s="101">
        <f t="shared" si="32"/>
        <v>0</v>
      </c>
      <c r="AO17" s="21"/>
    </row>
    <row r="18" spans="1:63" s="23" customFormat="1" x14ac:dyDescent="0.2">
      <c r="A18" s="29">
        <v>8</v>
      </c>
      <c r="B18" s="30" t="s">
        <v>15</v>
      </c>
      <c r="C18" s="31"/>
      <c r="D18" s="31"/>
      <c r="E18" s="93"/>
      <c r="F18" s="93">
        <f t="shared" si="14"/>
        <v>0</v>
      </c>
      <c r="G18" s="94"/>
      <c r="H18" s="39">
        <f t="shared" si="15"/>
        <v>0</v>
      </c>
      <c r="I18" s="96"/>
      <c r="J18" s="39"/>
      <c r="K18" s="39"/>
      <c r="L18" s="94"/>
      <c r="M18" s="39">
        <f t="shared" si="16"/>
        <v>0</v>
      </c>
      <c r="N18" s="39">
        <f t="shared" si="17"/>
        <v>0</v>
      </c>
      <c r="O18" s="94"/>
      <c r="P18" s="39">
        <f t="shared" si="18"/>
        <v>0</v>
      </c>
      <c r="Q18" s="39"/>
      <c r="R18" s="39"/>
      <c r="S18" s="39"/>
      <c r="T18" s="97"/>
      <c r="U18" s="97"/>
      <c r="V18" s="94"/>
      <c r="W18" s="97">
        <f t="shared" si="19"/>
        <v>0</v>
      </c>
      <c r="X18" s="94"/>
      <c r="Y18" s="97">
        <f t="shared" si="20"/>
        <v>0</v>
      </c>
      <c r="Z18" s="94"/>
      <c r="AA18" s="39">
        <f t="shared" si="21"/>
        <v>0</v>
      </c>
      <c r="AB18" s="39"/>
      <c r="AC18" s="101">
        <f t="shared" si="22"/>
        <v>0</v>
      </c>
      <c r="AD18" s="101">
        <f t="shared" si="23"/>
        <v>0</v>
      </c>
      <c r="AE18" s="102"/>
      <c r="AF18" s="102">
        <f t="shared" si="24"/>
        <v>0</v>
      </c>
      <c r="AG18" s="103">
        <f t="shared" si="25"/>
        <v>0</v>
      </c>
      <c r="AH18" s="102">
        <f t="shared" si="26"/>
        <v>0</v>
      </c>
      <c r="AI18" s="102">
        <f t="shared" si="27"/>
        <v>0</v>
      </c>
      <c r="AJ18" s="102">
        <f t="shared" si="28"/>
        <v>0</v>
      </c>
      <c r="AK18" s="101">
        <f t="shared" si="29"/>
        <v>0</v>
      </c>
      <c r="AL18" s="101">
        <f t="shared" si="30"/>
        <v>0</v>
      </c>
      <c r="AM18" s="101">
        <f t="shared" si="31"/>
        <v>0</v>
      </c>
      <c r="AN18" s="101">
        <f t="shared" si="32"/>
        <v>0</v>
      </c>
      <c r="AO18" s="21"/>
    </row>
    <row r="19" spans="1:63" s="47" customFormat="1" ht="25.5" x14ac:dyDescent="0.2">
      <c r="A19" s="26" t="s">
        <v>16</v>
      </c>
      <c r="B19" s="27" t="s">
        <v>17</v>
      </c>
      <c r="C19" s="28">
        <f>SUM(C20:C26)</f>
        <v>1</v>
      </c>
      <c r="D19" s="28"/>
      <c r="E19" s="92">
        <f>SUM(E20:E26)</f>
        <v>1190</v>
      </c>
      <c r="F19" s="92">
        <f>SUM(F20:F26)</f>
        <v>1190</v>
      </c>
      <c r="G19" s="92"/>
      <c r="H19" s="92">
        <f>SUM(H20:H26)</f>
        <v>238</v>
      </c>
      <c r="I19" s="95"/>
      <c r="J19" s="92">
        <f>SUM(J20:J26)</f>
        <v>0</v>
      </c>
      <c r="K19" s="92">
        <f t="shared" ref="K19" si="33">SUM(K20:K26)</f>
        <v>0</v>
      </c>
      <c r="L19" s="92"/>
      <c r="M19" s="46">
        <f t="shared" si="16"/>
        <v>0</v>
      </c>
      <c r="N19" s="92">
        <f>SUM(N20:N26)</f>
        <v>0</v>
      </c>
      <c r="O19" s="92"/>
      <c r="P19" s="92">
        <f t="shared" ref="P19" si="34">SUM(P20:P26)</f>
        <v>0</v>
      </c>
      <c r="Q19" s="92">
        <f t="shared" ref="Q19:R19" si="35">SUM(Q20:Q26)</f>
        <v>0</v>
      </c>
      <c r="R19" s="92">
        <f t="shared" si="35"/>
        <v>0</v>
      </c>
      <c r="S19" s="92">
        <f t="shared" ref="S19" si="36">SUM(S20:S26)</f>
        <v>0</v>
      </c>
      <c r="T19" s="92">
        <f t="shared" ref="T19" si="37">SUM(T20:T26)</f>
        <v>0</v>
      </c>
      <c r="U19" s="92">
        <f t="shared" ref="U19" si="38">SUM(U20:U26)</f>
        <v>0</v>
      </c>
      <c r="V19" s="92"/>
      <c r="W19" s="92">
        <f t="shared" ref="W19" si="39">SUM(W20:W26)</f>
        <v>0</v>
      </c>
      <c r="X19" s="92"/>
      <c r="Y19" s="92">
        <f t="shared" ref="Y19" si="40">SUM(Y20:Y26)</f>
        <v>0</v>
      </c>
      <c r="Z19" s="92"/>
      <c r="AA19" s="92">
        <f>SUM(AA20:AA26)</f>
        <v>0</v>
      </c>
      <c r="AB19" s="92"/>
      <c r="AC19" s="100">
        <f>SUM(AC20:AC26)</f>
        <v>476</v>
      </c>
      <c r="AD19" s="100">
        <f t="shared" ref="AD19" si="41">SUM(AD20:AD26)</f>
        <v>1904</v>
      </c>
      <c r="AE19" s="100">
        <f t="shared" ref="AE19" si="42">SUM(AE20:AE26)</f>
        <v>0</v>
      </c>
      <c r="AF19" s="100">
        <f t="shared" ref="AF19" si="43">SUM(AF20:AF26)</f>
        <v>1428</v>
      </c>
      <c r="AG19" s="100">
        <f t="shared" ref="AG19" si="44">SUM(AG20:AG26)</f>
        <v>1428</v>
      </c>
      <c r="AH19" s="100">
        <f t="shared" ref="AH19" si="45">SUM(AH20:AH26)</f>
        <v>1190</v>
      </c>
      <c r="AI19" s="100">
        <f t="shared" ref="AI19:AJ19" si="46">SUM(AI20:AI26)</f>
        <v>99.166666666666671</v>
      </c>
      <c r="AJ19" s="100">
        <f t="shared" si="46"/>
        <v>0</v>
      </c>
      <c r="AK19" s="100">
        <f>SUM(AK20:AK26)</f>
        <v>25.565166666666666</v>
      </c>
      <c r="AL19" s="100">
        <f t="shared" ref="AL19:AM19" si="47">SUM(AL20:AL26)</f>
        <v>5.5515483333333338</v>
      </c>
      <c r="AM19" s="100">
        <f t="shared" si="47"/>
        <v>1.1504325</v>
      </c>
      <c r="AN19" s="100">
        <f>SUM(AN20:AN26)</f>
        <v>32.2671475</v>
      </c>
      <c r="AO19" s="28"/>
    </row>
    <row r="20" spans="1:63" s="23" customFormat="1" ht="12.75" customHeight="1" x14ac:dyDescent="0.2">
      <c r="A20" s="29">
        <v>1</v>
      </c>
      <c r="B20" s="30" t="s">
        <v>71</v>
      </c>
      <c r="C20" s="31">
        <v>1</v>
      </c>
      <c r="D20" s="31">
        <v>6</v>
      </c>
      <c r="E20" s="93">
        <v>1190</v>
      </c>
      <c r="F20" s="93">
        <f>E20*C20</f>
        <v>1190</v>
      </c>
      <c r="G20" s="94">
        <v>0.2</v>
      </c>
      <c r="H20" s="39">
        <f>F20*G20</f>
        <v>238</v>
      </c>
      <c r="I20" s="96"/>
      <c r="J20" s="39"/>
      <c r="K20" s="39"/>
      <c r="L20" s="94"/>
      <c r="M20" s="39">
        <f t="shared" si="16"/>
        <v>0</v>
      </c>
      <c r="N20" s="39"/>
      <c r="O20" s="94"/>
      <c r="P20" s="39"/>
      <c r="Q20" s="39"/>
      <c r="R20" s="39"/>
      <c r="S20" s="39"/>
      <c r="T20" s="97"/>
      <c r="U20" s="97"/>
      <c r="V20" s="94"/>
      <c r="W20" s="97"/>
      <c r="X20" s="94"/>
      <c r="Y20" s="97"/>
      <c r="Z20" s="94"/>
      <c r="AA20" s="39">
        <f>F20*Z20</f>
        <v>0</v>
      </c>
      <c r="AB20" s="39">
        <v>4</v>
      </c>
      <c r="AC20" s="101">
        <f t="shared" ref="AC20:AC26" si="48">(F20+H20+J20+K20+M20+N20+P20+R20+S20+Y20+AA20)*AB20/12</f>
        <v>476</v>
      </c>
      <c r="AD20" s="101">
        <f t="shared" ref="AD20:AD26" si="49">F20+H20+J20+K20+M20+N20+P20+R20+S20+Y20+AA20+AC20</f>
        <v>1904</v>
      </c>
      <c r="AE20" s="102"/>
      <c r="AF20" s="102">
        <f>AD20-AC20</f>
        <v>1428</v>
      </c>
      <c r="AG20" s="103">
        <f>IF(AF20&gt;6650,6650,AF20)</f>
        <v>1428</v>
      </c>
      <c r="AH20" s="102">
        <f>F20</f>
        <v>1190</v>
      </c>
      <c r="AI20" s="102">
        <f t="shared" si="27"/>
        <v>99.166666666666671</v>
      </c>
      <c r="AJ20" s="102"/>
      <c r="AK20" s="101">
        <f>(AD20*12+AE20+AF20+AH20+AI20+AJ20)/1000</f>
        <v>25.565166666666666</v>
      </c>
      <c r="AL20" s="101">
        <f>(AK20-AG20/1000)*23%</f>
        <v>5.5515483333333338</v>
      </c>
      <c r="AM20" s="101">
        <f>AK20*4.5%</f>
        <v>1.1504325</v>
      </c>
      <c r="AN20" s="101">
        <f>AK20+AL20+AM20</f>
        <v>32.2671475</v>
      </c>
      <c r="AO20" s="40"/>
    </row>
    <row r="21" spans="1:63" s="23" customFormat="1" x14ac:dyDescent="0.2">
      <c r="A21" s="29">
        <v>2</v>
      </c>
      <c r="B21" s="30" t="s">
        <v>15</v>
      </c>
      <c r="C21" s="31"/>
      <c r="D21" s="31"/>
      <c r="E21" s="93"/>
      <c r="F21" s="93">
        <f t="shared" ref="F21:F26" si="50">E21*C21</f>
        <v>0</v>
      </c>
      <c r="G21" s="94"/>
      <c r="H21" s="39">
        <f>F21*G21</f>
        <v>0</v>
      </c>
      <c r="I21" s="96"/>
      <c r="J21" s="39"/>
      <c r="K21" s="39"/>
      <c r="L21" s="94"/>
      <c r="M21" s="39">
        <f t="shared" si="16"/>
        <v>0</v>
      </c>
      <c r="N21" s="39">
        <f t="shared" ref="N21:N26" si="51">F21*20%</f>
        <v>0</v>
      </c>
      <c r="O21" s="94"/>
      <c r="P21" s="39"/>
      <c r="Q21" s="39"/>
      <c r="R21" s="39"/>
      <c r="S21" s="39"/>
      <c r="T21" s="97"/>
      <c r="U21" s="97"/>
      <c r="V21" s="94"/>
      <c r="W21" s="97"/>
      <c r="X21" s="94"/>
      <c r="Y21" s="97"/>
      <c r="Z21" s="94"/>
      <c r="AA21" s="39"/>
      <c r="AB21" s="39"/>
      <c r="AC21" s="101">
        <f t="shared" si="48"/>
        <v>0</v>
      </c>
      <c r="AD21" s="101">
        <f t="shared" si="49"/>
        <v>0</v>
      </c>
      <c r="AE21" s="102"/>
      <c r="AF21" s="102">
        <f t="shared" ref="AF21:AF26" si="52">AD21-AC21</f>
        <v>0</v>
      </c>
      <c r="AG21" s="103">
        <f t="shared" ref="AG21:AG26" si="53">IF(AF21&gt;6650,6650,AF21)</f>
        <v>0</v>
      </c>
      <c r="AH21" s="102">
        <f>F21</f>
        <v>0</v>
      </c>
      <c r="AI21" s="102">
        <f t="shared" si="27"/>
        <v>0</v>
      </c>
      <c r="AJ21" s="102"/>
      <c r="AK21" s="101">
        <f>(AD21*12+AE21+AF21+AH21+AI21+AJ21)/1000</f>
        <v>0</v>
      </c>
      <c r="AL21" s="101">
        <f t="shared" si="30"/>
        <v>0</v>
      </c>
      <c r="AM21" s="101">
        <f t="shared" si="31"/>
        <v>0</v>
      </c>
      <c r="AN21" s="101">
        <f t="shared" si="32"/>
        <v>0</v>
      </c>
      <c r="AO21" s="42"/>
    </row>
    <row r="22" spans="1:63" s="23" customFormat="1" x14ac:dyDescent="0.2">
      <c r="A22" s="29">
        <v>3</v>
      </c>
      <c r="B22" s="30" t="s">
        <v>15</v>
      </c>
      <c r="C22" s="31"/>
      <c r="D22" s="31"/>
      <c r="E22" s="93"/>
      <c r="F22" s="93">
        <f t="shared" si="50"/>
        <v>0</v>
      </c>
      <c r="G22" s="94"/>
      <c r="H22" s="39">
        <f t="shared" ref="H22:H26" si="54">F22*G22</f>
        <v>0</v>
      </c>
      <c r="I22" s="96"/>
      <c r="J22" s="39"/>
      <c r="K22" s="39"/>
      <c r="L22" s="94"/>
      <c r="M22" s="39">
        <f t="shared" si="16"/>
        <v>0</v>
      </c>
      <c r="N22" s="39">
        <f t="shared" si="51"/>
        <v>0</v>
      </c>
      <c r="O22" s="94"/>
      <c r="P22" s="39"/>
      <c r="Q22" s="39"/>
      <c r="R22" s="39"/>
      <c r="S22" s="39"/>
      <c r="T22" s="97"/>
      <c r="U22" s="97"/>
      <c r="V22" s="94"/>
      <c r="W22" s="97"/>
      <c r="X22" s="94"/>
      <c r="Y22" s="97"/>
      <c r="Z22" s="94"/>
      <c r="AA22" s="39"/>
      <c r="AB22" s="39"/>
      <c r="AC22" s="101">
        <f t="shared" si="48"/>
        <v>0</v>
      </c>
      <c r="AD22" s="101">
        <f t="shared" si="49"/>
        <v>0</v>
      </c>
      <c r="AE22" s="102"/>
      <c r="AF22" s="102">
        <f t="shared" si="52"/>
        <v>0</v>
      </c>
      <c r="AG22" s="103">
        <f t="shared" si="53"/>
        <v>0</v>
      </c>
      <c r="AH22" s="102">
        <f t="shared" ref="AH22:AH26" si="55">F22</f>
        <v>0</v>
      </c>
      <c r="AI22" s="102">
        <f t="shared" si="27"/>
        <v>0</v>
      </c>
      <c r="AJ22" s="102"/>
      <c r="AK22" s="101">
        <f t="shared" ref="AK22:AK26" si="56">(AD22*12+AE22+AF22+AH22+AI22+AJ22)/1000</f>
        <v>0</v>
      </c>
      <c r="AL22" s="101">
        <f t="shared" si="30"/>
        <v>0</v>
      </c>
      <c r="AM22" s="101">
        <f t="shared" si="31"/>
        <v>0</v>
      </c>
      <c r="AN22" s="101">
        <f t="shared" si="32"/>
        <v>0</v>
      </c>
      <c r="AO22" s="42"/>
    </row>
    <row r="23" spans="1:63" s="23" customFormat="1" x14ac:dyDescent="0.2">
      <c r="A23" s="29">
        <v>4</v>
      </c>
      <c r="B23" s="30" t="s">
        <v>15</v>
      </c>
      <c r="C23" s="31"/>
      <c r="D23" s="31"/>
      <c r="E23" s="93"/>
      <c r="F23" s="93">
        <f t="shared" si="50"/>
        <v>0</v>
      </c>
      <c r="G23" s="94"/>
      <c r="H23" s="39">
        <f t="shared" si="54"/>
        <v>0</v>
      </c>
      <c r="I23" s="96"/>
      <c r="J23" s="39"/>
      <c r="K23" s="39"/>
      <c r="L23" s="94"/>
      <c r="M23" s="39">
        <f t="shared" si="16"/>
        <v>0</v>
      </c>
      <c r="N23" s="39">
        <f t="shared" si="51"/>
        <v>0</v>
      </c>
      <c r="O23" s="94"/>
      <c r="P23" s="39"/>
      <c r="Q23" s="39"/>
      <c r="R23" s="39"/>
      <c r="S23" s="39"/>
      <c r="T23" s="97"/>
      <c r="U23" s="97"/>
      <c r="V23" s="94"/>
      <c r="W23" s="97"/>
      <c r="X23" s="94"/>
      <c r="Y23" s="97"/>
      <c r="Z23" s="94"/>
      <c r="AA23" s="39"/>
      <c r="AB23" s="39"/>
      <c r="AC23" s="101">
        <f t="shared" si="48"/>
        <v>0</v>
      </c>
      <c r="AD23" s="101">
        <f t="shared" si="49"/>
        <v>0</v>
      </c>
      <c r="AE23" s="102"/>
      <c r="AF23" s="102">
        <f t="shared" si="52"/>
        <v>0</v>
      </c>
      <c r="AG23" s="103">
        <f t="shared" si="53"/>
        <v>0</v>
      </c>
      <c r="AH23" s="102">
        <f t="shared" si="55"/>
        <v>0</v>
      </c>
      <c r="AI23" s="102">
        <f t="shared" si="27"/>
        <v>0</v>
      </c>
      <c r="AJ23" s="102"/>
      <c r="AK23" s="101">
        <f t="shared" si="56"/>
        <v>0</v>
      </c>
      <c r="AL23" s="101">
        <f t="shared" si="30"/>
        <v>0</v>
      </c>
      <c r="AM23" s="101">
        <f t="shared" si="31"/>
        <v>0</v>
      </c>
      <c r="AN23" s="101">
        <f t="shared" si="32"/>
        <v>0</v>
      </c>
      <c r="AO23" s="42"/>
    </row>
    <row r="24" spans="1:63" x14ac:dyDescent="0.2">
      <c r="A24" s="29">
        <v>5</v>
      </c>
      <c r="B24" s="30" t="s">
        <v>15</v>
      </c>
      <c r="C24" s="31"/>
      <c r="D24" s="31"/>
      <c r="E24" s="93"/>
      <c r="F24" s="93">
        <f t="shared" si="50"/>
        <v>0</v>
      </c>
      <c r="G24" s="94"/>
      <c r="H24" s="98">
        <f t="shared" si="54"/>
        <v>0</v>
      </c>
      <c r="I24" s="99"/>
      <c r="J24" s="98"/>
      <c r="K24" s="98"/>
      <c r="L24" s="94"/>
      <c r="M24" s="39">
        <f t="shared" si="16"/>
        <v>0</v>
      </c>
      <c r="N24" s="98">
        <f t="shared" si="51"/>
        <v>0</v>
      </c>
      <c r="O24" s="94"/>
      <c r="P24" s="98"/>
      <c r="Q24" s="98"/>
      <c r="R24" s="98"/>
      <c r="S24" s="98"/>
      <c r="T24" s="98"/>
      <c r="U24" s="98"/>
      <c r="V24" s="94"/>
      <c r="W24" s="98"/>
      <c r="X24" s="94"/>
      <c r="Y24" s="98"/>
      <c r="Z24" s="94"/>
      <c r="AA24" s="98"/>
      <c r="AB24" s="98"/>
      <c r="AC24" s="101">
        <f t="shared" si="48"/>
        <v>0</v>
      </c>
      <c r="AD24" s="101">
        <f t="shared" si="49"/>
        <v>0</v>
      </c>
      <c r="AE24" s="104"/>
      <c r="AF24" s="102">
        <f t="shared" si="52"/>
        <v>0</v>
      </c>
      <c r="AG24" s="103">
        <f t="shared" si="53"/>
        <v>0</v>
      </c>
      <c r="AH24" s="102">
        <f t="shared" si="55"/>
        <v>0</v>
      </c>
      <c r="AI24" s="102">
        <f t="shared" si="27"/>
        <v>0</v>
      </c>
      <c r="AJ24" s="102"/>
      <c r="AK24" s="101">
        <f>(AD24*12+AE24+AF24+AH24+AI24+AJ24)/1000</f>
        <v>0</v>
      </c>
      <c r="AL24" s="101">
        <f t="shared" si="30"/>
        <v>0</v>
      </c>
      <c r="AM24" s="101">
        <f t="shared" si="31"/>
        <v>0</v>
      </c>
      <c r="AN24" s="101">
        <f>AK24+AL24+AM24</f>
        <v>0</v>
      </c>
      <c r="AO24" s="41"/>
    </row>
    <row r="25" spans="1:63" x14ac:dyDescent="0.2">
      <c r="A25" s="29">
        <v>6</v>
      </c>
      <c r="B25" s="30" t="s">
        <v>15</v>
      </c>
      <c r="C25" s="31"/>
      <c r="D25" s="31"/>
      <c r="E25" s="93"/>
      <c r="F25" s="93">
        <f t="shared" si="50"/>
        <v>0</v>
      </c>
      <c r="G25" s="94"/>
      <c r="H25" s="98">
        <f t="shared" si="54"/>
        <v>0</v>
      </c>
      <c r="I25" s="99"/>
      <c r="J25" s="98"/>
      <c r="K25" s="98"/>
      <c r="L25" s="94"/>
      <c r="M25" s="39">
        <f t="shared" si="16"/>
        <v>0</v>
      </c>
      <c r="N25" s="98">
        <f t="shared" si="51"/>
        <v>0</v>
      </c>
      <c r="O25" s="94"/>
      <c r="P25" s="98"/>
      <c r="Q25" s="98"/>
      <c r="R25" s="98"/>
      <c r="S25" s="98"/>
      <c r="T25" s="98"/>
      <c r="U25" s="98"/>
      <c r="V25" s="94"/>
      <c r="W25" s="98"/>
      <c r="X25" s="94"/>
      <c r="Y25" s="98"/>
      <c r="Z25" s="94"/>
      <c r="AA25" s="98"/>
      <c r="AB25" s="98"/>
      <c r="AC25" s="101">
        <f t="shared" si="48"/>
        <v>0</v>
      </c>
      <c r="AD25" s="101">
        <f t="shared" si="49"/>
        <v>0</v>
      </c>
      <c r="AE25" s="104"/>
      <c r="AF25" s="102">
        <f t="shared" si="52"/>
        <v>0</v>
      </c>
      <c r="AG25" s="103">
        <f>IF(AF25&gt;6650,6650,AF25)</f>
        <v>0</v>
      </c>
      <c r="AH25" s="102">
        <f t="shared" si="55"/>
        <v>0</v>
      </c>
      <c r="AI25" s="102">
        <f t="shared" si="27"/>
        <v>0</v>
      </c>
      <c r="AJ25" s="102"/>
      <c r="AK25" s="101">
        <f t="shared" si="56"/>
        <v>0</v>
      </c>
      <c r="AL25" s="101">
        <f t="shared" si="30"/>
        <v>0</v>
      </c>
      <c r="AM25" s="101">
        <f t="shared" si="31"/>
        <v>0</v>
      </c>
      <c r="AN25" s="101">
        <f t="shared" si="32"/>
        <v>0</v>
      </c>
      <c r="AO25" s="41"/>
    </row>
    <row r="26" spans="1:63" x14ac:dyDescent="0.2">
      <c r="A26" s="29">
        <v>7</v>
      </c>
      <c r="B26" s="30" t="s">
        <v>15</v>
      </c>
      <c r="C26" s="31"/>
      <c r="D26" s="31"/>
      <c r="E26" s="93"/>
      <c r="F26" s="93">
        <f t="shared" si="50"/>
        <v>0</v>
      </c>
      <c r="G26" s="94"/>
      <c r="H26" s="98">
        <f t="shared" si="54"/>
        <v>0</v>
      </c>
      <c r="I26" s="99"/>
      <c r="J26" s="98"/>
      <c r="K26" s="98"/>
      <c r="L26" s="94"/>
      <c r="M26" s="39">
        <f t="shared" si="16"/>
        <v>0</v>
      </c>
      <c r="N26" s="98">
        <f t="shared" si="51"/>
        <v>0</v>
      </c>
      <c r="O26" s="94"/>
      <c r="P26" s="98"/>
      <c r="Q26" s="98"/>
      <c r="R26" s="98"/>
      <c r="S26" s="98"/>
      <c r="T26" s="98"/>
      <c r="U26" s="98"/>
      <c r="V26" s="94"/>
      <c r="W26" s="98"/>
      <c r="X26" s="94"/>
      <c r="Y26" s="98"/>
      <c r="Z26" s="94"/>
      <c r="AA26" s="98"/>
      <c r="AB26" s="98"/>
      <c r="AC26" s="101">
        <f t="shared" si="48"/>
        <v>0</v>
      </c>
      <c r="AD26" s="101">
        <f t="shared" si="49"/>
        <v>0</v>
      </c>
      <c r="AE26" s="104"/>
      <c r="AF26" s="102">
        <f t="shared" si="52"/>
        <v>0</v>
      </c>
      <c r="AG26" s="103">
        <f t="shared" si="53"/>
        <v>0</v>
      </c>
      <c r="AH26" s="102">
        <f t="shared" si="55"/>
        <v>0</v>
      </c>
      <c r="AI26" s="102">
        <f t="shared" si="27"/>
        <v>0</v>
      </c>
      <c r="AJ26" s="102"/>
      <c r="AK26" s="101">
        <f t="shared" si="56"/>
        <v>0</v>
      </c>
      <c r="AL26" s="101">
        <f t="shared" si="30"/>
        <v>0</v>
      </c>
      <c r="AM26" s="101">
        <f t="shared" si="31"/>
        <v>0</v>
      </c>
      <c r="AN26" s="101">
        <f t="shared" si="32"/>
        <v>0</v>
      </c>
      <c r="AO26" s="41"/>
    </row>
    <row r="27" spans="1:63" ht="13.5" customHeight="1" x14ac:dyDescent="0.2">
      <c r="A27" s="79" t="s">
        <v>11</v>
      </c>
      <c r="B27" s="79"/>
      <c r="C27" s="44"/>
      <c r="D27" s="44"/>
      <c r="E27" s="44"/>
      <c r="F27" s="44"/>
      <c r="G27" s="44"/>
      <c r="H27" s="44"/>
      <c r="I27" s="44"/>
      <c r="J27" s="44"/>
      <c r="K27" s="44"/>
      <c r="L27" s="44"/>
      <c r="M27" s="44"/>
      <c r="N27" s="44"/>
      <c r="O27" s="44"/>
      <c r="P27" s="44"/>
      <c r="Q27" s="44"/>
      <c r="R27" s="44"/>
      <c r="S27" s="44"/>
      <c r="T27" s="44"/>
      <c r="U27" s="44"/>
      <c r="V27" s="44"/>
      <c r="W27" s="44"/>
      <c r="X27" s="44"/>
      <c r="Y27" s="44"/>
      <c r="Z27" s="44"/>
      <c r="AC27" s="8"/>
      <c r="AD27" s="8"/>
      <c r="AE27" s="8"/>
      <c r="AF27" s="8"/>
      <c r="AG27" s="8"/>
      <c r="AH27" s="8"/>
      <c r="AI27" s="8"/>
      <c r="AJ27" s="8"/>
      <c r="AK27" s="8"/>
      <c r="AL27" s="8"/>
      <c r="AM27" s="8"/>
      <c r="AN27" s="8"/>
      <c r="AO27" s="8"/>
      <c r="AP27" s="8"/>
      <c r="AQ27" s="8"/>
      <c r="AR27" s="8"/>
      <c r="AS27" s="8"/>
      <c r="AT27" s="8"/>
      <c r="AY27" s="18"/>
      <c r="AZ27" s="8"/>
      <c r="BA27" s="8"/>
      <c r="BB27" s="19"/>
      <c r="BC27" s="19"/>
      <c r="BD27" s="19"/>
      <c r="BE27" s="19"/>
      <c r="BG27" s="20"/>
      <c r="BH27" s="8"/>
      <c r="BI27" s="8"/>
      <c r="BJ27" s="8"/>
      <c r="BK27" s="8"/>
    </row>
    <row r="28" spans="1:63" ht="27.75" customHeight="1" x14ac:dyDescent="0.2">
      <c r="A28" s="69" t="s">
        <v>73</v>
      </c>
      <c r="B28" s="69"/>
      <c r="C28" s="69"/>
      <c r="D28" s="69"/>
      <c r="E28" s="69"/>
      <c r="F28" s="69"/>
      <c r="G28" s="69"/>
      <c r="H28" s="69"/>
      <c r="I28" s="69"/>
      <c r="J28" s="69"/>
      <c r="K28" s="69"/>
      <c r="L28" s="69"/>
      <c r="M28" s="69"/>
      <c r="N28" s="69"/>
      <c r="O28" s="69"/>
      <c r="P28" s="69"/>
      <c r="Q28" s="69"/>
      <c r="R28" s="69"/>
      <c r="S28" s="69"/>
      <c r="T28" s="69"/>
      <c r="U28" s="45"/>
      <c r="V28" s="45"/>
      <c r="W28" s="45"/>
      <c r="X28" s="45"/>
      <c r="Y28" s="45"/>
      <c r="Z28" s="7"/>
      <c r="AC28" s="7"/>
      <c r="AD28" s="7"/>
      <c r="AE28" s="7"/>
      <c r="AF28" s="7"/>
      <c r="AG28" s="7"/>
      <c r="AH28" s="7"/>
      <c r="AI28" s="7"/>
      <c r="AJ28" s="7"/>
      <c r="AK28" s="7"/>
      <c r="AL28" s="7"/>
    </row>
    <row r="29" spans="1:63" ht="28.5" customHeight="1" x14ac:dyDescent="0.2">
      <c r="A29" s="78" t="s">
        <v>74</v>
      </c>
      <c r="B29" s="78"/>
      <c r="C29" s="78"/>
      <c r="D29" s="78"/>
      <c r="E29" s="78"/>
      <c r="F29" s="78"/>
      <c r="G29" s="78"/>
      <c r="H29" s="78"/>
      <c r="I29" s="78"/>
      <c r="J29" s="78"/>
      <c r="K29" s="78"/>
      <c r="L29" s="78"/>
      <c r="M29" s="78"/>
      <c r="N29" s="78"/>
      <c r="O29" s="78"/>
      <c r="P29" s="78"/>
      <c r="Q29" s="78"/>
      <c r="R29" s="78"/>
      <c r="S29" s="78"/>
      <c r="T29" s="78"/>
      <c r="U29" s="43"/>
      <c r="V29" s="43"/>
      <c r="W29" s="43"/>
      <c r="X29" s="43"/>
      <c r="Y29" s="43"/>
    </row>
    <row r="30" spans="1:63" x14ac:dyDescent="0.2">
      <c r="Z30" s="6"/>
    </row>
    <row r="31" spans="1:63" s="54" customFormat="1" ht="18" customHeight="1" x14ac:dyDescent="0.25">
      <c r="A31" s="66" t="s">
        <v>77</v>
      </c>
      <c r="B31" s="66"/>
      <c r="C31" s="66"/>
      <c r="D31" s="66"/>
      <c r="E31" s="66"/>
      <c r="F31" s="66"/>
      <c r="G31" s="61"/>
      <c r="H31" s="61"/>
      <c r="I31" s="61"/>
      <c r="J31" s="61"/>
      <c r="K31" s="51"/>
      <c r="L31" s="52"/>
      <c r="M31" s="62"/>
      <c r="N31" s="62"/>
      <c r="O31" s="62"/>
      <c r="P31" s="62"/>
      <c r="Q31" s="53"/>
      <c r="R31" s="48"/>
      <c r="S31" s="48"/>
      <c r="T31" s="48"/>
      <c r="U31" s="48"/>
      <c r="V31" s="48"/>
      <c r="W31" s="48"/>
      <c r="X31" s="48"/>
    </row>
    <row r="32" spans="1:63" s="54" customFormat="1" ht="16.899999999999999" customHeight="1" x14ac:dyDescent="0.25">
      <c r="A32" s="48"/>
      <c r="B32" s="48"/>
      <c r="C32" s="48"/>
      <c r="D32" s="48"/>
      <c r="E32" s="48"/>
      <c r="F32" s="48"/>
      <c r="G32" s="63" t="s">
        <v>63</v>
      </c>
      <c r="H32" s="63"/>
      <c r="I32" s="63"/>
      <c r="J32" s="63"/>
      <c r="K32" s="48"/>
      <c r="L32" s="48"/>
      <c r="M32" s="63" t="s">
        <v>64</v>
      </c>
      <c r="N32" s="63"/>
      <c r="O32" s="63"/>
      <c r="P32" s="63"/>
      <c r="Q32" s="55"/>
      <c r="R32" s="48"/>
      <c r="S32" s="48"/>
      <c r="T32" s="48"/>
      <c r="U32" s="48"/>
      <c r="V32" s="48"/>
      <c r="W32" s="48"/>
      <c r="X32" s="48"/>
    </row>
    <row r="33" spans="1:26" customFormat="1" ht="17.25" customHeight="1" x14ac:dyDescent="0.25">
      <c r="A33" s="66" t="s">
        <v>78</v>
      </c>
      <c r="B33" s="66"/>
      <c r="C33" s="66"/>
      <c r="D33" s="66"/>
      <c r="E33" s="66"/>
      <c r="F33" s="66"/>
      <c r="G33" s="64"/>
      <c r="H33" s="64"/>
      <c r="I33" s="64"/>
      <c r="J33" s="64"/>
      <c r="K33" s="24"/>
      <c r="L33" s="64"/>
      <c r="M33" s="64"/>
      <c r="N33" s="64"/>
      <c r="O33" s="64"/>
      <c r="P33" s="56"/>
      <c r="Q33" s="65"/>
      <c r="R33" s="65"/>
      <c r="S33" s="65"/>
      <c r="T33" s="65"/>
      <c r="U33" s="45"/>
      <c r="V33" s="45"/>
      <c r="W33" s="45"/>
      <c r="X33" s="45"/>
      <c r="Y33" s="45"/>
      <c r="Z33" s="45"/>
    </row>
    <row r="34" spans="1:26" customFormat="1" ht="15" customHeight="1" x14ac:dyDescent="0.25">
      <c r="A34" s="57"/>
      <c r="B34" s="57"/>
      <c r="C34" s="57"/>
      <c r="D34" s="57"/>
      <c r="E34" s="7"/>
      <c r="F34" s="7"/>
      <c r="G34" s="63" t="s">
        <v>63</v>
      </c>
      <c r="H34" s="63"/>
      <c r="I34" s="63"/>
      <c r="J34" s="63"/>
      <c r="K34" s="58"/>
      <c r="L34" s="67" t="s">
        <v>65</v>
      </c>
      <c r="M34" s="67"/>
      <c r="N34" s="67"/>
      <c r="O34" s="67"/>
      <c r="P34" s="59"/>
      <c r="Q34" s="60" t="s">
        <v>79</v>
      </c>
      <c r="R34" s="60"/>
      <c r="S34" s="60"/>
      <c r="T34" s="60"/>
      <c r="U34" s="45"/>
      <c r="V34" s="45"/>
      <c r="W34" s="45"/>
      <c r="X34" s="45"/>
      <c r="Y34" s="45"/>
      <c r="Z34" s="45"/>
    </row>
  </sheetData>
  <mergeCells count="53">
    <mergeCell ref="L6:N6"/>
    <mergeCell ref="O6:P7"/>
    <mergeCell ref="C1:AA1"/>
    <mergeCell ref="AJ6:AJ8"/>
    <mergeCell ref="AB6:AC7"/>
    <mergeCell ref="AG7:AG8"/>
    <mergeCell ref="AI6:AI8"/>
    <mergeCell ref="AE6:AE8"/>
    <mergeCell ref="Z6:AA7"/>
    <mergeCell ref="AD6:AD8"/>
    <mergeCell ref="AH6:AH8"/>
    <mergeCell ref="Q6:R7"/>
    <mergeCell ref="D6:D8"/>
    <mergeCell ref="E6:F7"/>
    <mergeCell ref="C3:F3"/>
    <mergeCell ref="G3:J3"/>
    <mergeCell ref="G4:J4"/>
    <mergeCell ref="AO6:AO8"/>
    <mergeCell ref="V7:W7"/>
    <mergeCell ref="X7:Y7"/>
    <mergeCell ref="AN6:AN8"/>
    <mergeCell ref="AK6:AK8"/>
    <mergeCell ref="AL6:AL8"/>
    <mergeCell ref="AM6:AM8"/>
    <mergeCell ref="AF6:AG6"/>
    <mergeCell ref="AF7:AF8"/>
    <mergeCell ref="T6:Y6"/>
    <mergeCell ref="U7:U8"/>
    <mergeCell ref="T7:T8"/>
    <mergeCell ref="A31:F31"/>
    <mergeCell ref="A33:F33"/>
    <mergeCell ref="G34:J34"/>
    <mergeCell ref="L34:O34"/>
    <mergeCell ref="L7:M7"/>
    <mergeCell ref="N7:N8"/>
    <mergeCell ref="K6:K8"/>
    <mergeCell ref="A28:T28"/>
    <mergeCell ref="I6:J7"/>
    <mergeCell ref="G6:H7"/>
    <mergeCell ref="S6:S8"/>
    <mergeCell ref="B6:B8"/>
    <mergeCell ref="C6:C8"/>
    <mergeCell ref="A29:T29"/>
    <mergeCell ref="A27:B27"/>
    <mergeCell ref="A6:A8"/>
    <mergeCell ref="Q34:T34"/>
    <mergeCell ref="G31:J31"/>
    <mergeCell ref="M31:P31"/>
    <mergeCell ref="G32:J32"/>
    <mergeCell ref="M32:P32"/>
    <mergeCell ref="G33:J33"/>
    <mergeCell ref="L33:O33"/>
    <mergeCell ref="Q33:T33"/>
  </mergeCells>
  <printOptions horizontalCentered="1"/>
  <pageMargins left="0.19" right="0.18" top="0.21" bottom="0.31" header="0.21" footer="0.22"/>
  <pageSetup paperSize="9" scale="53" orientation="landscape" r:id="rId1"/>
  <headerFooter>
    <oddHeader>&amp;R&amp;10Tabel nr.30</oddHeader>
    <oddFooter>&amp;R&amp;"-,полужирный"&amp;8&amp;P</oddFooter>
  </headerFooter>
  <colBreaks count="1" manualBreakCount="1">
    <brk id="27" max="40"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Tabel nr.30</vt:lpstr>
      <vt:lpstr>'Tabel nr.30'!Print_Area</vt:lpstr>
      <vt:lpstr>'Tabel nr.30'!Print_Titles</vt:lpstr>
    </vt:vector>
  </TitlesOfParts>
  <Company>aaa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mgiza</dc:creator>
  <cp:lastModifiedBy>Irina Bors</cp:lastModifiedBy>
  <cp:lastPrinted>2016-09-03T16:12:15Z</cp:lastPrinted>
  <dcterms:created xsi:type="dcterms:W3CDTF">2014-05-07T05:18:05Z</dcterms:created>
  <dcterms:modified xsi:type="dcterms:W3CDTF">2018-09-07T06:45:25Z</dcterms:modified>
</cp:coreProperties>
</file>