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SCRISORI\pentru publicare\iulie\"/>
    </mc:Choice>
  </mc:AlternateContent>
  <bookViews>
    <workbookView xWindow="0" yWindow="0" windowWidth="28800" windowHeight="12300"/>
  </bookViews>
  <sheets>
    <sheet name="expenditures" sheetId="1" r:id="rId1"/>
    <sheet name="Staff" sheetId="2" r:id="rId2"/>
  </sheets>
  <externalReferences>
    <externalReference r:id="rId3"/>
  </externalReferences>
  <definedNames>
    <definedName name="_xlnm.Print_Area" localSheetId="0">expenditures!$A$1:$J$25</definedName>
    <definedName name="_xlnm.Print_Area" localSheetId="1">Staff!$A$1:$M$26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2" l="1"/>
  <c r="I21" i="2"/>
  <c r="H21" i="2" s="1"/>
  <c r="E21" i="2"/>
  <c r="D21" i="2"/>
  <c r="C21" i="2" s="1"/>
  <c r="J20" i="2"/>
  <c r="I20" i="2"/>
  <c r="H20" i="2" s="1"/>
  <c r="E20" i="2"/>
  <c r="D20" i="2"/>
  <c r="C20" i="2" s="1"/>
  <c r="J19" i="2"/>
  <c r="H19" i="2" s="1"/>
  <c r="I19" i="2"/>
  <c r="E19" i="2"/>
  <c r="D19" i="2"/>
  <c r="J18" i="2"/>
  <c r="I18" i="2"/>
  <c r="E18" i="2"/>
  <c r="D18" i="2"/>
  <c r="J17" i="2"/>
  <c r="H17" i="2" s="1"/>
  <c r="E17" i="2"/>
  <c r="C17" i="2" s="1"/>
  <c r="J16" i="2"/>
  <c r="I16" i="2"/>
  <c r="E16" i="2"/>
  <c r="D16" i="2"/>
  <c r="J15" i="2"/>
  <c r="I15" i="2"/>
  <c r="H15" i="2" s="1"/>
  <c r="E15" i="2"/>
  <c r="D15" i="2"/>
  <c r="C15" i="2" s="1"/>
  <c r="J14" i="2"/>
  <c r="I14" i="2"/>
  <c r="E14" i="2"/>
  <c r="D14" i="2"/>
  <c r="C14" i="2" s="1"/>
  <c r="J13" i="2"/>
  <c r="I13" i="2"/>
  <c r="H13" i="2" s="1"/>
  <c r="E13" i="2"/>
  <c r="D13" i="2"/>
  <c r="C13" i="2" s="1"/>
  <c r="J12" i="2"/>
  <c r="I12" i="2"/>
  <c r="E12" i="2"/>
  <c r="D12" i="2"/>
  <c r="C12" i="2" s="1"/>
  <c r="L10" i="2"/>
  <c r="K10" i="2"/>
  <c r="G10" i="2"/>
  <c r="F10" i="2"/>
  <c r="H12" i="2" l="1"/>
  <c r="H16" i="2"/>
  <c r="C18" i="2"/>
  <c r="H14" i="2"/>
  <c r="H18" i="2"/>
  <c r="J10" i="2"/>
  <c r="E10" i="2"/>
  <c r="D10" i="2"/>
  <c r="C16" i="2"/>
  <c r="C19" i="2"/>
  <c r="I10" i="2"/>
  <c r="H10" i="2" s="1"/>
  <c r="C10" i="2" l="1"/>
</calcChain>
</file>

<file path=xl/sharedStrings.xml><?xml version="1.0" encoding="utf-8"?>
<sst xmlns="http://schemas.openxmlformats.org/spreadsheetml/2006/main" count="78" uniqueCount="40">
  <si>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</si>
  <si>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</si>
  <si>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</si>
  <si>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</si>
  <si>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</si>
  <si>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</si>
  <si>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</si>
  <si>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</si>
  <si>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</si>
  <si>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</si>
  <si>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</si>
  <si>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</si>
  <si>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Number of Staff  (BPN)</t>
  </si>
  <si>
    <t>The name of the indicator</t>
  </si>
  <si>
    <t>Code</t>
  </si>
  <si>
    <t>number of staff (posts)</t>
  </si>
  <si>
    <t>number of staff (individuals)</t>
  </si>
  <si>
    <t>SB</t>
  </si>
  <si>
    <t>LB</t>
  </si>
  <si>
    <t>SSIB*</t>
  </si>
  <si>
    <t>MHIF*</t>
  </si>
  <si>
    <t>Execution at 31.07.2019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</si>
  <si>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</si>
  <si>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</si>
  <si>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</si>
  <si>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</si>
  <si>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</si>
  <si>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</si>
  <si>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</si>
  <si>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</si>
  <si>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</si>
  <si>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</si>
  <si>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</si>
  <si>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</si>
  <si>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</si>
  <si>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</si>
  <si>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Information on personnel expenditures  (NPB)</t>
  </si>
  <si>
    <t xml:space="preserve"> total of personnel expenditures</t>
  </si>
  <si>
    <t>including: other employee payments</t>
  </si>
  <si>
    <t>thousands of lei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</si>
</sst>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5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b/>
      <sz val="14"/>
      <name val="Times New Roman"/>
      <family val="1"/>
    </font>
    <font>
      <sz val="9"/>
      <name val="Cambria"/>
      <family val="1"/>
    </font>
    <font>
      <b/>
      <sz val="12"/>
      <name val="Cambria"/>
      <family val="1"/>
    </font>
    <font>
      <b/>
      <sz val="9"/>
      <name val="Cambria"/>
      <family val="1"/>
    </font>
    <font>
      <i/>
      <sz val="9"/>
      <name val="Cambria"/>
      <family val="1"/>
    </font>
    <font>
      <sz val="10"/>
      <name val="Cambria"/>
      <family val="1"/>
    </font>
    <font>
      <sz val="8"/>
      <name val="Cambria"/>
      <family val="1"/>
    </font>
    <font>
      <i/>
      <sz val="8"/>
      <name val="Cambria"/>
      <family val="1"/>
    </font>
    <font>
      <i/>
      <sz val="10"/>
      <name val="Cambria"/>
      <family val="1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19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4" fillId="0" borderId="0" xfId="1" applyFont="1"/>
    <xf numFmtId="0" fontId="1" fillId="0" borderId="0" xfId="1"/>
    <xf numFmtId="0" fontId="2" fillId="0" borderId="0" xfId="1" applyFont="1" applyFill="1" applyAlignment="1">
      <alignment horizontal="right"/>
    </xf>
    <xf numFmtId="0" fontId="4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7" fillId="0" borderId="19" xfId="1" applyFont="1" applyBorder="1" applyAlignment="1">
      <alignment horizontal="center"/>
    </xf>
    <xf numFmtId="0" fontId="7" fillId="0" borderId="20" xfId="1" applyFont="1" applyBorder="1" applyAlignment="1">
      <alignment horizontal="center"/>
    </xf>
    <xf numFmtId="0" fontId="7" fillId="0" borderId="21" xfId="1" applyFont="1" applyFill="1" applyBorder="1" applyAlignment="1">
      <alignment horizontal="center"/>
    </xf>
    <xf numFmtId="0" fontId="7" fillId="0" borderId="22" xfId="1" applyFont="1" applyBorder="1" applyAlignment="1">
      <alignment horizontal="center"/>
    </xf>
    <xf numFmtId="0" fontId="8" fillId="0" borderId="22" xfId="1" applyFont="1" applyBorder="1" applyAlignment="1">
      <alignment horizontal="center"/>
    </xf>
    <xf numFmtId="0" fontId="7" fillId="0" borderId="22" xfId="1" applyFont="1" applyFill="1" applyBorder="1" applyAlignment="1">
      <alignment horizontal="center"/>
    </xf>
    <xf numFmtId="0" fontId="7" fillId="0" borderId="23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7" fillId="0" borderId="24" xfId="1" applyFont="1" applyBorder="1" applyAlignment="1">
      <alignment horizontal="center"/>
    </xf>
    <xf numFmtId="0" fontId="7" fillId="0" borderId="25" xfId="1" applyFont="1" applyBorder="1" applyAlignment="1">
      <alignment horizontal="center"/>
    </xf>
    <xf numFmtId="0" fontId="7" fillId="0" borderId="26" xfId="1" applyFont="1" applyFill="1" applyBorder="1" applyAlignment="1">
      <alignment horizontal="center"/>
    </xf>
    <xf numFmtId="0" fontId="7" fillId="0" borderId="27" xfId="1" applyFont="1" applyFill="1" applyBorder="1" applyAlignment="1">
      <alignment horizontal="center"/>
    </xf>
    <xf numFmtId="0" fontId="8" fillId="0" borderId="27" xfId="1" applyFont="1" applyFill="1" applyBorder="1" applyAlignment="1">
      <alignment horizontal="center"/>
    </xf>
    <xf numFmtId="0" fontId="7" fillId="0" borderId="28" xfId="1" applyFont="1" applyFill="1" applyBorder="1" applyAlignment="1">
      <alignment horizontal="center"/>
    </xf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0" fillId="0" borderId="16" xfId="1" applyNumberFormat="1" applyFont="1" applyFill="1" applyBorder="1"/>
    <xf numFmtId="164" fontId="6" fillId="0" borderId="31" xfId="1" applyNumberFormat="1" applyFont="1" applyFill="1" applyBorder="1"/>
    <xf numFmtId="0" fontId="11" fillId="0" borderId="0" xfId="1" applyFont="1"/>
    <xf numFmtId="0" fontId="12" fillId="0" borderId="0" xfId="1" applyFont="1"/>
    <xf numFmtId="0" fontId="2" fillId="0" borderId="30" xfId="1" applyFont="1" applyBorder="1"/>
    <xf numFmtId="164" fontId="2" fillId="0" borderId="10" xfId="1" applyNumberFormat="1" applyFont="1" applyFill="1" applyBorder="1"/>
    <xf numFmtId="164" fontId="2" fillId="0" borderId="16" xfId="1" applyNumberFormat="1" applyFont="1" applyFill="1" applyBorder="1"/>
    <xf numFmtId="164" fontId="3" fillId="0" borderId="16" xfId="1" applyNumberFormat="1" applyFont="1" applyFill="1" applyBorder="1"/>
    <xf numFmtId="164" fontId="2" fillId="0" borderId="31" xfId="1" applyNumberFormat="1" applyFont="1" applyFill="1" applyBorder="1"/>
    <xf numFmtId="0" fontId="1" fillId="0" borderId="0" xfId="1" applyFont="1"/>
    <xf numFmtId="49" fontId="2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49" fontId="2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2" fillId="0" borderId="35" xfId="1" applyNumberFormat="1" applyFont="1" applyFill="1" applyBorder="1"/>
    <xf numFmtId="164" fontId="3" fillId="0" borderId="35" xfId="1" applyNumberFormat="1" applyFont="1" applyFill="1" applyBorder="1"/>
    <xf numFmtId="164" fontId="2" fillId="0" borderId="36" xfId="1" applyNumberFormat="1" applyFont="1" applyFill="1" applyBorder="1"/>
    <xf numFmtId="0" fontId="1" fillId="0" borderId="0" xfId="1" applyAlignment="1">
      <alignment wrapText="1"/>
    </xf>
    <xf numFmtId="0" fontId="2" fillId="0" borderId="0" xfId="1" applyFont="1" applyFill="1" applyBorder="1"/>
    <xf numFmtId="0" fontId="14" fillId="0" borderId="0" xfId="1" applyFont="1" applyFill="1"/>
    <xf numFmtId="0" fontId="14" fillId="0" borderId="0" xfId="1" applyFont="1"/>
    <xf numFmtId="0" fontId="15" fillId="0" borderId="0" xfId="1" applyFont="1" applyFill="1"/>
    <xf numFmtId="0" fontId="16" fillId="0" borderId="0" xfId="1" applyFont="1"/>
    <xf numFmtId="0" fontId="7" fillId="0" borderId="42" xfId="1" applyFont="1" applyBorder="1" applyAlignment="1">
      <alignment horizontal="center"/>
    </xf>
    <xf numFmtId="0" fontId="7" fillId="0" borderId="43" xfId="1" applyFont="1" applyFill="1" applyBorder="1" applyAlignment="1">
      <alignment horizontal="center"/>
    </xf>
    <xf numFmtId="0" fontId="7" fillId="0" borderId="23" xfId="1" applyFont="1" applyFill="1" applyBorder="1" applyAlignment="1">
      <alignment horizontal="center"/>
    </xf>
    <xf numFmtId="0" fontId="7" fillId="0" borderId="44" xfId="1" applyFont="1" applyBorder="1" applyAlignment="1">
      <alignment horizontal="center"/>
    </xf>
    <xf numFmtId="0" fontId="7" fillId="0" borderId="45" xfId="1" applyFont="1" applyFill="1" applyBorder="1" applyAlignment="1">
      <alignment horizontal="center"/>
    </xf>
    <xf numFmtId="0" fontId="7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16" xfId="1" applyNumberFormat="1" applyFont="1" applyFill="1" applyBorder="1"/>
    <xf numFmtId="3" fontId="6" fillId="0" borderId="9" xfId="1" applyNumberFormat="1" applyFont="1" applyFill="1" applyBorder="1"/>
    <xf numFmtId="3" fontId="6" fillId="0" borderId="31" xfId="1" applyNumberFormat="1" applyFont="1" applyFill="1" applyBorder="1"/>
    <xf numFmtId="0" fontId="2" fillId="0" borderId="47" xfId="1" applyFont="1" applyBorder="1"/>
    <xf numFmtId="3" fontId="2" fillId="0" borderId="39" xfId="1" applyNumberFormat="1" applyFont="1" applyFill="1" applyBorder="1"/>
    <xf numFmtId="3" fontId="2" fillId="0" borderId="16" xfId="1" applyNumberFormat="1" applyFont="1" applyFill="1" applyBorder="1"/>
    <xf numFmtId="3" fontId="2" fillId="0" borderId="9" xfId="1" applyNumberFormat="1" applyFont="1" applyFill="1" applyBorder="1"/>
    <xf numFmtId="3" fontId="2" fillId="0" borderId="31" xfId="1" applyNumberFormat="1" applyFont="1" applyFill="1" applyBorder="1"/>
    <xf numFmtId="49" fontId="2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2" fillId="0" borderId="48" xfId="2" applyNumberFormat="1" applyFont="1" applyFill="1" applyBorder="1" applyAlignment="1">
      <alignment horizontal="center" wrapText="1"/>
    </xf>
    <xf numFmtId="3" fontId="6" fillId="0" borderId="49" xfId="2" applyNumberFormat="1" applyFont="1" applyFill="1" applyBorder="1" applyAlignment="1">
      <alignment horizontal="right" wrapText="1"/>
    </xf>
    <xf numFmtId="3" fontId="2" fillId="0" borderId="35" xfId="1" applyNumberFormat="1" applyFont="1" applyFill="1" applyBorder="1"/>
    <xf numFmtId="3" fontId="2" fillId="0" borderId="50" xfId="1" applyNumberFormat="1" applyFont="1" applyFill="1" applyBorder="1"/>
    <xf numFmtId="3" fontId="2" fillId="0" borderId="36" xfId="1" applyNumberFormat="1" applyFont="1" applyFill="1" applyBorder="1"/>
    <xf numFmtId="0" fontId="4" fillId="0" borderId="0" xfId="1" applyFont="1" applyAlignment="1">
      <alignment vertical="center"/>
    </xf>
    <xf numFmtId="0" fontId="1" fillId="0" borderId="0" xfId="1" applyAlignment="1">
      <alignment vertical="center"/>
    </xf>
    <xf numFmtId="0" fontId="5" fillId="0" borderId="0" xfId="1" applyFont="1" applyAlignment="1">
      <alignment horizontal="center" wrapText="1"/>
    </xf>
    <xf numFmtId="0" fontId="17" fillId="0" borderId="1" xfId="1" applyFont="1" applyBorder="1" applyAlignment="1">
      <alignment horizontal="center" vertical="center" wrapText="1"/>
    </xf>
    <xf numFmtId="0" fontId="17" fillId="0" borderId="37" xfId="1" applyFont="1" applyBorder="1" applyAlignment="1">
      <alignment horizontal="center" vertical="center" wrapText="1"/>
    </xf>
    <xf numFmtId="0" fontId="18" fillId="0" borderId="38" xfId="1" applyFont="1" applyFill="1" applyBorder="1" applyAlignment="1">
      <alignment horizontal="center" vertical="center"/>
    </xf>
    <xf numFmtId="0" fontId="18" fillId="0" borderId="4" xfId="1" applyFont="1" applyFill="1" applyBorder="1" applyAlignment="1">
      <alignment horizontal="center" vertical="center"/>
    </xf>
    <xf numFmtId="0" fontId="18" fillId="0" borderId="5" xfId="1" applyFont="1" applyFill="1" applyBorder="1" applyAlignment="1">
      <alignment horizontal="center" vertical="center"/>
    </xf>
    <xf numFmtId="0" fontId="17" fillId="0" borderId="6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8" fillId="0" borderId="39" xfId="1" applyFont="1" applyFill="1" applyBorder="1" applyAlignment="1">
      <alignment horizontal="center" vertical="center"/>
    </xf>
    <xf numFmtId="0" fontId="18" fillId="0" borderId="16" xfId="1" applyFont="1" applyFill="1" applyBorder="1" applyAlignment="1">
      <alignment horizontal="center" vertical="center"/>
    </xf>
    <xf numFmtId="0" fontId="18" fillId="0" borderId="9" xfId="1" applyFont="1" applyFill="1" applyBorder="1" applyAlignment="1">
      <alignment horizontal="center" vertical="center"/>
    </xf>
    <xf numFmtId="0" fontId="18" fillId="0" borderId="31" xfId="1" applyFont="1" applyFill="1" applyBorder="1" applyAlignment="1">
      <alignment horizontal="center" vertical="center"/>
    </xf>
    <xf numFmtId="0" fontId="17" fillId="0" borderId="13" xfId="1" applyFont="1" applyBorder="1" applyAlignment="1">
      <alignment horizontal="center" vertical="center" wrapText="1"/>
    </xf>
    <xf numFmtId="0" fontId="17" fillId="0" borderId="40" xfId="1" applyFont="1" applyBorder="1" applyAlignment="1">
      <alignment horizontal="center" vertical="center" wrapText="1"/>
    </xf>
    <xf numFmtId="0" fontId="19" fillId="0" borderId="8" xfId="1" applyFont="1" applyFill="1" applyBorder="1" applyAlignment="1">
      <alignment horizontal="center" vertical="center" wrapText="1"/>
    </xf>
    <xf numFmtId="0" fontId="17" fillId="0" borderId="11" xfId="1" applyFont="1" applyFill="1" applyBorder="1" applyAlignment="1">
      <alignment horizontal="center" vertical="center" wrapText="1"/>
    </xf>
    <xf numFmtId="0" fontId="17" fillId="0" borderId="41" xfId="1" applyFont="1" applyFill="1" applyBorder="1" applyAlignment="1">
      <alignment horizontal="center" vertical="center" wrapText="1"/>
    </xf>
    <xf numFmtId="0" fontId="17" fillId="0" borderId="36" xfId="1" applyFont="1" applyFill="1" applyBorder="1" applyAlignment="1">
      <alignment horizontal="center" vertical="center" wrapText="1"/>
    </xf>
    <xf numFmtId="0" fontId="19" fillId="0" borderId="29" xfId="1" applyFont="1" applyBorder="1"/>
    <xf numFmtId="0" fontId="20" fillId="0" borderId="29" xfId="1" applyFont="1" applyBorder="1"/>
    <xf numFmtId="0" fontId="17" fillId="0" borderId="29" xfId="2" applyFont="1" applyBorder="1" applyAlignment="1">
      <alignment wrapText="1"/>
    </xf>
    <xf numFmtId="0" fontId="17" fillId="0" borderId="32" xfId="1" applyFont="1" applyBorder="1" applyAlignment="1">
      <alignment wrapText="1"/>
    </xf>
    <xf numFmtId="0" fontId="21" fillId="0" borderId="0" xfId="1" applyFont="1"/>
    <xf numFmtId="0" fontId="21" fillId="0" borderId="0" xfId="1" applyFont="1" applyFill="1"/>
    <xf numFmtId="0" fontId="21" fillId="0" borderId="0" xfId="1" applyFont="1" applyFill="1" applyBorder="1"/>
    <xf numFmtId="0" fontId="21" fillId="0" borderId="0" xfId="1" applyFont="1" applyAlignment="1">
      <alignment horizontal="left"/>
    </xf>
    <xf numFmtId="0" fontId="21" fillId="0" borderId="0" xfId="1" applyFont="1" applyAlignment="1">
      <alignment horizontal="left" vertical="center" wrapText="1"/>
    </xf>
    <xf numFmtId="0" fontId="17" fillId="0" borderId="2" xfId="1" applyFont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/>
    </xf>
    <xf numFmtId="0" fontId="17" fillId="0" borderId="7" xfId="1" applyFont="1" applyBorder="1" applyAlignment="1">
      <alignment horizontal="center" vertical="center" wrapText="1"/>
    </xf>
    <xf numFmtId="0" fontId="19" fillId="0" borderId="8" xfId="1" applyFont="1" applyFill="1" applyBorder="1" applyAlignment="1">
      <alignment horizontal="center" vertical="center" wrapText="1"/>
    </xf>
    <xf numFmtId="0" fontId="19" fillId="0" borderId="9" xfId="1" applyFont="1" applyFill="1" applyBorder="1" applyAlignment="1">
      <alignment horizontal="center" vertical="center" wrapText="1"/>
    </xf>
    <xf numFmtId="0" fontId="19" fillId="0" borderId="10" xfId="1" applyFont="1" applyFill="1" applyBorder="1" applyAlignment="1">
      <alignment horizontal="center" vertical="center" wrapText="1"/>
    </xf>
    <xf numFmtId="0" fontId="19" fillId="0" borderId="11" xfId="1" applyFont="1" applyFill="1" applyBorder="1" applyAlignment="1">
      <alignment horizontal="center" vertical="center" wrapText="1"/>
    </xf>
    <xf numFmtId="0" fontId="19" fillId="0" borderId="12" xfId="1" applyFont="1" applyFill="1" applyBorder="1" applyAlignment="1">
      <alignment horizontal="center" vertical="center" wrapText="1"/>
    </xf>
    <xf numFmtId="0" fontId="17" fillId="0" borderId="14" xfId="1" applyFont="1" applyBorder="1" applyAlignment="1">
      <alignment horizontal="center" vertical="center" wrapText="1"/>
    </xf>
    <xf numFmtId="0" fontId="19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23" fillId="0" borderId="16" xfId="1" applyFont="1" applyFill="1" applyBorder="1" applyAlignment="1">
      <alignment horizontal="center" vertical="center" wrapText="1"/>
    </xf>
    <xf numFmtId="0" fontId="19" fillId="0" borderId="17" xfId="1" applyFont="1" applyFill="1" applyBorder="1" applyAlignment="1">
      <alignment horizontal="center" vertical="center" wrapText="1"/>
    </xf>
    <xf numFmtId="0" fontId="19" fillId="0" borderId="18" xfId="1" applyFont="1" applyFill="1" applyBorder="1" applyAlignment="1">
      <alignment horizontal="center" vertical="center" wrapText="1"/>
    </xf>
    <xf numFmtId="0" fontId="24" fillId="0" borderId="0" xfId="1" applyFont="1" applyFill="1"/>
    <xf numFmtId="0" fontId="21" fillId="0" borderId="0" xfId="1" applyFont="1" applyAlignment="1">
      <alignment horizontal="left" wrapText="1"/>
    </xf>
    <xf numFmtId="0" fontId="21" fillId="0" borderId="0" xfId="1" applyFont="1" applyAlignment="1">
      <alignment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19/bs&amp;buat_gr%20pr_min&amp;raion_31.07.2019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>
        <row r="13">
          <cell r="O13">
            <v>975</v>
          </cell>
          <cell r="P13">
            <v>975</v>
          </cell>
        </row>
        <row r="14">
          <cell r="O14">
            <v>262</v>
          </cell>
          <cell r="P14">
            <v>244</v>
          </cell>
        </row>
      </sheetData>
      <sheetData sheetId="3">
        <row r="11">
          <cell r="O11">
            <v>11582.5</v>
          </cell>
          <cell r="P11">
            <v>11922</v>
          </cell>
        </row>
        <row r="12">
          <cell r="O12">
            <v>93.5</v>
          </cell>
          <cell r="P12">
            <v>99</v>
          </cell>
        </row>
        <row r="13">
          <cell r="O13">
            <v>162.5</v>
          </cell>
          <cell r="P13">
            <v>164</v>
          </cell>
        </row>
        <row r="14">
          <cell r="O14">
            <v>657.5</v>
          </cell>
          <cell r="P14">
            <v>649</v>
          </cell>
        </row>
        <row r="15">
          <cell r="O15">
            <v>19.75</v>
          </cell>
          <cell r="P15">
            <v>18</v>
          </cell>
        </row>
        <row r="16">
          <cell r="O16">
            <v>758.25</v>
          </cell>
          <cell r="P16">
            <v>724</v>
          </cell>
        </row>
        <row r="17">
          <cell r="O17">
            <v>107</v>
          </cell>
          <cell r="P17">
            <v>87</v>
          </cell>
        </row>
        <row r="18">
          <cell r="O18">
            <v>10166.25</v>
          </cell>
          <cell r="P18">
            <v>10514</v>
          </cell>
        </row>
        <row r="19">
          <cell r="O19">
            <v>86358.25</v>
          </cell>
          <cell r="P19">
            <v>81022</v>
          </cell>
        </row>
        <row r="20">
          <cell r="O20">
            <v>9730.2799999999988</v>
          </cell>
          <cell r="P20">
            <v>10401</v>
          </cell>
        </row>
      </sheetData>
      <sheetData sheetId="4">
        <row r="10">
          <cell r="T10">
            <v>8110.45</v>
          </cell>
          <cell r="U10">
            <v>8154</v>
          </cell>
        </row>
        <row r="11">
          <cell r="T11">
            <v>3445.5</v>
          </cell>
          <cell r="U11">
            <v>3439</v>
          </cell>
        </row>
        <row r="12">
          <cell r="T12">
            <v>6900</v>
          </cell>
          <cell r="U12">
            <v>6881</v>
          </cell>
        </row>
        <row r="13">
          <cell r="T13">
            <v>5119.1000000000004</v>
          </cell>
          <cell r="U13">
            <v>5150</v>
          </cell>
        </row>
        <row r="14">
          <cell r="T14">
            <v>573.5</v>
          </cell>
          <cell r="U14">
            <v>568</v>
          </cell>
        </row>
        <row r="15">
          <cell r="T15">
            <v>3724.75</v>
          </cell>
          <cell r="U15">
            <v>3409</v>
          </cell>
        </row>
        <row r="16">
          <cell r="T16">
            <v>1427.75</v>
          </cell>
          <cell r="U16">
            <v>1435</v>
          </cell>
        </row>
        <row r="17">
          <cell r="T17">
            <v>2326.9499999999998</v>
          </cell>
          <cell r="U17">
            <v>2170</v>
          </cell>
        </row>
        <row r="18">
          <cell r="T18">
            <v>2114.5</v>
          </cell>
          <cell r="U18">
            <v>2021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5"/>
  <sheetViews>
    <sheetView showZeros="0" tabSelected="1" view="pageBreakPreview" zoomScale="90" zoomScaleSheetLayoutView="9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J18" sqref="J18"/>
    </sheetView>
  </sheetViews>
  <sheetFormatPr defaultRowHeight="12.75"/>
  <cols>
    <col min="1" max="1" width="33.28515625" style="47" customWidth="1"/>
    <col min="2" max="2" width="4.85546875" style="47" customWidth="1"/>
    <col min="3" max="3" width="14" style="46" customWidth="1"/>
    <col min="4" max="4" width="13.42578125" style="46" customWidth="1"/>
    <col min="5" max="5" width="11.5703125" style="48" customWidth="1"/>
    <col min="6" max="6" width="13.140625" style="46" customWidth="1"/>
    <col min="7" max="7" width="12" style="46" customWidth="1"/>
    <col min="8" max="8" width="11.140625" style="46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75" t="s">
        <v>36</v>
      </c>
      <c r="B2" s="75"/>
      <c r="C2" s="75"/>
      <c r="D2" s="75"/>
      <c r="E2" s="75"/>
      <c r="F2" s="75"/>
      <c r="G2" s="75"/>
      <c r="H2" s="75"/>
      <c r="I2" s="4"/>
      <c r="J2" s="4"/>
      <c r="K2" s="4"/>
    </row>
    <row r="3" spans="1:11" ht="15.75">
      <c r="A3" s="75"/>
      <c r="B3" s="75"/>
      <c r="C3" s="75"/>
      <c r="D3" s="75"/>
      <c r="E3" s="75"/>
      <c r="F3" s="75"/>
      <c r="G3" s="75"/>
      <c r="H3" s="75"/>
      <c r="I3" s="4"/>
      <c r="J3" s="4"/>
      <c r="K3" s="4"/>
    </row>
    <row r="4" spans="1:11">
      <c r="A4" s="1"/>
      <c r="B4" s="1"/>
      <c r="C4" s="2"/>
      <c r="D4" s="2"/>
      <c r="E4" s="3"/>
      <c r="F4" s="2"/>
      <c r="G4" s="2"/>
      <c r="H4" s="6" t="s">
        <v>39</v>
      </c>
      <c r="I4" s="4"/>
      <c r="J4" s="4"/>
      <c r="K4" s="4"/>
    </row>
    <row r="5" spans="1:11" ht="25.5" customHeight="1">
      <c r="A5" s="76" t="s">
        <v>13</v>
      </c>
      <c r="B5" s="102" t="s">
        <v>14</v>
      </c>
      <c r="C5" s="103" t="s">
        <v>21</v>
      </c>
      <c r="D5" s="79"/>
      <c r="E5" s="79"/>
      <c r="F5" s="79"/>
      <c r="G5" s="79"/>
      <c r="H5" s="80"/>
      <c r="I5" s="4"/>
      <c r="J5" s="4"/>
      <c r="K5" s="4"/>
    </row>
    <row r="6" spans="1:11" ht="25.5" customHeight="1">
      <c r="A6" s="81"/>
      <c r="B6" s="104"/>
      <c r="C6" s="105" t="s">
        <v>0</v>
      </c>
      <c r="D6" s="106" t="s">
        <v>17</v>
      </c>
      <c r="E6" s="107"/>
      <c r="F6" s="108" t="s">
        <v>18</v>
      </c>
      <c r="G6" s="108" t="s">
        <v>19</v>
      </c>
      <c r="H6" s="109" t="s">
        <v>20</v>
      </c>
      <c r="I6" s="4"/>
      <c r="J6" s="4"/>
      <c r="K6" s="4"/>
    </row>
    <row r="7" spans="1:11" s="8" customFormat="1" ht="43.5" customHeight="1">
      <c r="A7" s="87"/>
      <c r="B7" s="110"/>
      <c r="C7" s="111"/>
      <c r="D7" s="112" t="s">
        <v>37</v>
      </c>
      <c r="E7" s="113" t="s">
        <v>38</v>
      </c>
      <c r="F7" s="114"/>
      <c r="G7" s="114"/>
      <c r="H7" s="115"/>
      <c r="I7" s="7"/>
      <c r="J7" s="7"/>
      <c r="K7" s="7"/>
    </row>
    <row r="8" spans="1:11" s="17" customFormat="1" ht="10.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2">
        <v>7</v>
      </c>
      <c r="H8" s="15">
        <v>8</v>
      </c>
      <c r="I8" s="16"/>
      <c r="J8" s="16"/>
      <c r="K8" s="16"/>
    </row>
    <row r="9" spans="1:11" s="17" customFormat="1" ht="10.5">
      <c r="A9" s="18"/>
      <c r="B9" s="19"/>
      <c r="C9" s="20"/>
      <c r="D9" s="21"/>
      <c r="E9" s="22"/>
      <c r="F9" s="21"/>
      <c r="G9" s="21"/>
      <c r="H9" s="23"/>
      <c r="I9" s="16"/>
      <c r="J9" s="16"/>
      <c r="K9" s="16"/>
    </row>
    <row r="10" spans="1:11" s="30" customFormat="1">
      <c r="A10" s="93" t="s">
        <v>1</v>
      </c>
      <c r="B10" s="24"/>
      <c r="C10" s="25">
        <v>9725099.6999999993</v>
      </c>
      <c r="D10" s="26">
        <v>3840299.65</v>
      </c>
      <c r="E10" s="27">
        <v>26964.859999999997</v>
      </c>
      <c r="F10" s="26">
        <v>5760982.3499999996</v>
      </c>
      <c r="G10" s="26">
        <v>87105.600000000006</v>
      </c>
      <c r="H10" s="28">
        <v>36712.1</v>
      </c>
      <c r="I10" s="29"/>
      <c r="J10" s="29"/>
      <c r="K10" s="29"/>
    </row>
    <row r="11" spans="1:11" s="36" customFormat="1" ht="10.5" customHeight="1">
      <c r="A11" s="94" t="s">
        <v>22</v>
      </c>
      <c r="B11" s="31"/>
      <c r="C11" s="32"/>
      <c r="D11" s="33"/>
      <c r="E11" s="34"/>
      <c r="F11" s="33"/>
      <c r="G11" s="33"/>
      <c r="H11" s="35"/>
      <c r="I11" s="4"/>
      <c r="J11" s="4"/>
      <c r="K11" s="4"/>
    </row>
    <row r="12" spans="1:11">
      <c r="A12" s="95" t="s">
        <v>23</v>
      </c>
      <c r="B12" s="37" t="s">
        <v>2</v>
      </c>
      <c r="C12" s="38">
        <v>1501769.3</v>
      </c>
      <c r="D12" s="33">
        <v>927373.3600000001</v>
      </c>
      <c r="E12" s="34">
        <v>1841.9299999999998</v>
      </c>
      <c r="F12" s="33">
        <v>574395.93999999994</v>
      </c>
      <c r="G12" s="33"/>
      <c r="H12" s="35"/>
      <c r="I12" s="4"/>
      <c r="J12" s="4"/>
      <c r="K12" s="4"/>
    </row>
    <row r="13" spans="1:11">
      <c r="A13" s="95" t="s">
        <v>24</v>
      </c>
      <c r="B13" s="37" t="s">
        <v>3</v>
      </c>
      <c r="C13" s="38">
        <v>207452.64</v>
      </c>
      <c r="D13" s="33">
        <v>204918.69</v>
      </c>
      <c r="E13" s="34">
        <v>2059.2800000000002</v>
      </c>
      <c r="F13" s="33">
        <v>2533.9499999999998</v>
      </c>
      <c r="G13" s="33"/>
      <c r="H13" s="35"/>
      <c r="I13" s="4"/>
      <c r="J13" s="4"/>
      <c r="K13" s="4"/>
    </row>
    <row r="14" spans="1:11">
      <c r="A14" s="95" t="s">
        <v>25</v>
      </c>
      <c r="B14" s="37" t="s">
        <v>4</v>
      </c>
      <c r="C14" s="38">
        <v>1770853.1199999999</v>
      </c>
      <c r="D14" s="33">
        <v>1766111.98</v>
      </c>
      <c r="E14" s="34">
        <v>22874.45</v>
      </c>
      <c r="F14" s="33">
        <v>4741.1399999999994</v>
      </c>
      <c r="G14" s="33"/>
      <c r="H14" s="35"/>
      <c r="I14" s="4"/>
      <c r="J14" s="4"/>
      <c r="K14" s="4"/>
    </row>
    <row r="15" spans="1:11">
      <c r="A15" s="95" t="s">
        <v>26</v>
      </c>
      <c r="B15" s="37" t="s">
        <v>5</v>
      </c>
      <c r="C15" s="38">
        <v>389514.71</v>
      </c>
      <c r="D15" s="33">
        <v>344006.96</v>
      </c>
      <c r="E15" s="34"/>
      <c r="F15" s="33">
        <v>45507.749999999985</v>
      </c>
      <c r="G15" s="33"/>
      <c r="H15" s="35"/>
      <c r="I15" s="4"/>
      <c r="J15" s="4"/>
      <c r="K15" s="4"/>
    </row>
    <row r="16" spans="1:11">
      <c r="A16" s="95" t="s">
        <v>27</v>
      </c>
      <c r="B16" s="37" t="s">
        <v>6</v>
      </c>
      <c r="C16" s="38">
        <v>35941.950000000004</v>
      </c>
      <c r="D16" s="33">
        <v>35733.69</v>
      </c>
      <c r="E16" s="34"/>
      <c r="F16" s="33">
        <v>208.26</v>
      </c>
      <c r="G16" s="33"/>
      <c r="H16" s="35"/>
      <c r="I16" s="4"/>
      <c r="J16" s="4"/>
      <c r="K16" s="4"/>
    </row>
    <row r="17" spans="1:12" ht="25.15" customHeight="1">
      <c r="A17" s="95" t="s">
        <v>28</v>
      </c>
      <c r="B17" s="37" t="s">
        <v>7</v>
      </c>
      <c r="C17" s="38">
        <v>20105.21</v>
      </c>
      <c r="D17" s="33"/>
      <c r="E17" s="34"/>
      <c r="F17" s="33">
        <v>20105.21</v>
      </c>
      <c r="G17" s="33"/>
      <c r="H17" s="35"/>
      <c r="I17" s="4"/>
      <c r="J17" s="4"/>
      <c r="K17" s="4"/>
    </row>
    <row r="18" spans="1:12">
      <c r="A18" s="95" t="s">
        <v>29</v>
      </c>
      <c r="B18" s="37" t="s">
        <v>8</v>
      </c>
      <c r="C18" s="38">
        <v>233939.81</v>
      </c>
      <c r="D18" s="33">
        <v>228972.55</v>
      </c>
      <c r="E18" s="34">
        <v>11.94</v>
      </c>
      <c r="F18" s="33">
        <v>4967.26</v>
      </c>
      <c r="G18" s="33"/>
      <c r="H18" s="35"/>
      <c r="I18" s="4"/>
      <c r="J18" s="4"/>
      <c r="K18" s="4"/>
    </row>
    <row r="19" spans="1:12">
      <c r="A19" s="95" t="s">
        <v>30</v>
      </c>
      <c r="B19" s="37" t="s">
        <v>9</v>
      </c>
      <c r="C19" s="38">
        <v>463244.63</v>
      </c>
      <c r="D19" s="33">
        <v>66897.899999999994</v>
      </c>
      <c r="E19" s="34"/>
      <c r="F19" s="33">
        <v>396346.73</v>
      </c>
      <c r="G19" s="33"/>
      <c r="H19" s="35"/>
      <c r="I19" s="4"/>
      <c r="J19" s="4"/>
      <c r="K19" s="4"/>
    </row>
    <row r="20" spans="1:12">
      <c r="A20" s="95" t="s">
        <v>31</v>
      </c>
      <c r="B20" s="37" t="s">
        <v>10</v>
      </c>
      <c r="C20" s="38">
        <v>4540199.6900000004</v>
      </c>
      <c r="D20" s="33">
        <v>168164.24</v>
      </c>
      <c r="E20" s="34">
        <v>177.26</v>
      </c>
      <c r="F20" s="33">
        <v>4372035.45</v>
      </c>
      <c r="G20" s="33"/>
      <c r="H20" s="35"/>
      <c r="I20" s="4"/>
      <c r="J20" s="4"/>
      <c r="K20" s="4"/>
    </row>
    <row r="21" spans="1:12">
      <c r="A21" s="96" t="s">
        <v>32</v>
      </c>
      <c r="B21" s="39" t="s">
        <v>11</v>
      </c>
      <c r="C21" s="40">
        <v>438260.93999999994</v>
      </c>
      <c r="D21" s="41">
        <v>98120.28</v>
      </c>
      <c r="E21" s="42"/>
      <c r="F21" s="41">
        <v>340140.65999999992</v>
      </c>
      <c r="G21" s="41"/>
      <c r="H21" s="43"/>
      <c r="I21" s="4"/>
      <c r="J21" s="4"/>
      <c r="K21" s="4"/>
    </row>
    <row r="22" spans="1:12">
      <c r="A22" s="97" t="s">
        <v>33</v>
      </c>
      <c r="B22" s="97"/>
      <c r="C22" s="98"/>
      <c r="D22" s="98"/>
      <c r="E22" s="116"/>
      <c r="F22" s="99"/>
      <c r="G22" s="99"/>
      <c r="H22" s="99"/>
      <c r="I22" s="97"/>
      <c r="J22" s="97"/>
      <c r="K22" s="97"/>
      <c r="L22" s="97"/>
    </row>
    <row r="23" spans="1:12" s="44" customFormat="1" ht="30.75" customHeight="1">
      <c r="A23" s="117" t="s">
        <v>34</v>
      </c>
      <c r="B23" s="117"/>
      <c r="C23" s="117"/>
      <c r="D23" s="117"/>
      <c r="E23" s="117"/>
      <c r="F23" s="117"/>
      <c r="G23" s="117"/>
      <c r="H23" s="117"/>
      <c r="I23" s="117"/>
      <c r="J23" s="117"/>
      <c r="K23" s="118"/>
      <c r="L23" s="118"/>
    </row>
    <row r="24" spans="1:12" s="44" customFormat="1" ht="27.75" customHeight="1">
      <c r="A24" s="101" t="s">
        <v>35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</row>
    <row r="25" spans="1:12" s="46" customFormat="1" ht="12">
      <c r="A25" s="1"/>
      <c r="B25" s="1"/>
      <c r="C25" s="2"/>
      <c r="D25" s="2"/>
      <c r="E25" s="3"/>
      <c r="F25" s="45"/>
      <c r="G25" s="45"/>
      <c r="H25" s="45"/>
      <c r="I25" s="2"/>
      <c r="J25" s="2"/>
      <c r="K25" s="2"/>
    </row>
  </sheetData>
  <mergeCells count="12">
    <mergeCell ref="A23:J23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  <mergeCell ref="A24:L24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26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C31" sqref="C31"/>
    </sheetView>
  </sheetViews>
  <sheetFormatPr defaultRowHeight="12.75"/>
  <cols>
    <col min="1" max="1" width="31" style="47" customWidth="1"/>
    <col min="2" max="2" width="5.42578125" style="47" customWidth="1"/>
    <col min="3" max="3" width="11" style="46" customWidth="1"/>
    <col min="4" max="4" width="9.7109375" style="46" customWidth="1"/>
    <col min="5" max="5" width="11.140625" style="46" customWidth="1"/>
    <col min="6" max="6" width="8.42578125" style="46" customWidth="1"/>
    <col min="7" max="7" width="7" style="46" customWidth="1"/>
    <col min="8" max="8" width="10.5703125" style="5" customWidth="1"/>
    <col min="9" max="9" width="10" style="5" customWidth="1"/>
    <col min="10" max="10" width="10.7109375" style="5" customWidth="1"/>
    <col min="11" max="11" width="8" style="5" customWidth="1"/>
    <col min="12" max="12" width="8.7109375" style="5" customWidth="1"/>
    <col min="13" max="16384" width="9.140625" style="5"/>
  </cols>
  <sheetData>
    <row r="1" spans="1:13" ht="21" customHeight="1">
      <c r="A1" s="49"/>
      <c r="B1" s="1"/>
      <c r="C1" s="2"/>
      <c r="D1" s="2"/>
      <c r="E1" s="2"/>
      <c r="F1" s="2"/>
      <c r="G1" s="2"/>
      <c r="H1" s="4"/>
      <c r="I1" s="4"/>
      <c r="J1" s="4"/>
      <c r="K1" s="4"/>
      <c r="L1" s="4"/>
      <c r="M1" s="4"/>
    </row>
    <row r="2" spans="1:13" ht="15.75" customHeight="1">
      <c r="A2" s="75" t="s">
        <v>12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4"/>
    </row>
    <row r="3" spans="1:13" ht="15.75" customHeight="1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4"/>
    </row>
    <row r="4" spans="1:13">
      <c r="A4" s="1"/>
      <c r="B4" s="1"/>
      <c r="C4" s="2"/>
      <c r="D4" s="2"/>
      <c r="E4" s="2"/>
      <c r="F4" s="2"/>
      <c r="G4" s="2"/>
      <c r="H4" s="4"/>
      <c r="I4" s="4"/>
      <c r="J4" s="4"/>
      <c r="K4" s="4"/>
      <c r="L4" s="4"/>
      <c r="M4" s="4"/>
    </row>
    <row r="5" spans="1:13" ht="25.5" customHeight="1">
      <c r="A5" s="76" t="s">
        <v>13</v>
      </c>
      <c r="B5" s="77" t="s">
        <v>14</v>
      </c>
      <c r="C5" s="78" t="s">
        <v>21</v>
      </c>
      <c r="D5" s="79"/>
      <c r="E5" s="79"/>
      <c r="F5" s="79"/>
      <c r="G5" s="79"/>
      <c r="H5" s="79"/>
      <c r="I5" s="79"/>
      <c r="J5" s="79"/>
      <c r="K5" s="79"/>
      <c r="L5" s="80"/>
      <c r="M5" s="4"/>
    </row>
    <row r="6" spans="1:13" ht="25.5" customHeight="1">
      <c r="A6" s="81"/>
      <c r="B6" s="82"/>
      <c r="C6" s="83" t="s">
        <v>15</v>
      </c>
      <c r="D6" s="84"/>
      <c r="E6" s="84"/>
      <c r="F6" s="84"/>
      <c r="G6" s="85"/>
      <c r="H6" s="83" t="s">
        <v>16</v>
      </c>
      <c r="I6" s="84"/>
      <c r="J6" s="84"/>
      <c r="K6" s="84"/>
      <c r="L6" s="86"/>
      <c r="M6" s="4"/>
    </row>
    <row r="7" spans="1:13" s="8" customFormat="1" ht="18.75" customHeight="1">
      <c r="A7" s="87"/>
      <c r="B7" s="88"/>
      <c r="C7" s="89" t="s">
        <v>0</v>
      </c>
      <c r="D7" s="90" t="s">
        <v>17</v>
      </c>
      <c r="E7" s="90" t="s">
        <v>18</v>
      </c>
      <c r="F7" s="90" t="s">
        <v>19</v>
      </c>
      <c r="G7" s="91" t="s">
        <v>20</v>
      </c>
      <c r="H7" s="89" t="s">
        <v>0</v>
      </c>
      <c r="I7" s="90" t="s">
        <v>17</v>
      </c>
      <c r="J7" s="90" t="s">
        <v>18</v>
      </c>
      <c r="K7" s="90" t="s">
        <v>19</v>
      </c>
      <c r="L7" s="92" t="s">
        <v>20</v>
      </c>
      <c r="M7" s="7"/>
    </row>
    <row r="8" spans="1:13" s="17" customFormat="1" ht="10.5">
      <c r="A8" s="9">
        <v>1</v>
      </c>
      <c r="B8" s="50">
        <v>2</v>
      </c>
      <c r="C8" s="11">
        <v>3</v>
      </c>
      <c r="D8" s="14">
        <v>4</v>
      </c>
      <c r="E8" s="14">
        <v>5</v>
      </c>
      <c r="F8" s="14">
        <v>6</v>
      </c>
      <c r="G8" s="51">
        <v>7</v>
      </c>
      <c r="H8" s="11">
        <v>8</v>
      </c>
      <c r="I8" s="14">
        <v>9</v>
      </c>
      <c r="J8" s="14">
        <v>10</v>
      </c>
      <c r="K8" s="14">
        <v>11</v>
      </c>
      <c r="L8" s="52">
        <v>12</v>
      </c>
      <c r="M8" s="16"/>
    </row>
    <row r="9" spans="1:13" s="17" customFormat="1" ht="10.5">
      <c r="A9" s="18"/>
      <c r="B9" s="53"/>
      <c r="C9" s="54"/>
      <c r="D9" s="21"/>
      <c r="E9" s="21"/>
      <c r="F9" s="21"/>
      <c r="G9" s="55"/>
      <c r="H9" s="54"/>
      <c r="I9" s="21"/>
      <c r="J9" s="21"/>
      <c r="K9" s="21"/>
      <c r="L9" s="23"/>
      <c r="M9" s="16"/>
    </row>
    <row r="10" spans="1:13" s="30" customFormat="1">
      <c r="A10" s="93" t="s">
        <v>1</v>
      </c>
      <c r="B10" s="56"/>
      <c r="C10" s="57">
        <f>D10+E10+F10+G10</f>
        <v>171476.28</v>
      </c>
      <c r="D10" s="58">
        <f>SUM(D12:D21)</f>
        <v>50603.499999999993</v>
      </c>
      <c r="E10" s="58">
        <f>SUM(E12:E21)</f>
        <v>119635.78</v>
      </c>
      <c r="F10" s="58">
        <f>[1]BPN!O13</f>
        <v>975</v>
      </c>
      <c r="G10" s="59">
        <f>[1]BPN!O14</f>
        <v>262</v>
      </c>
      <c r="H10" s="57">
        <f>I10+J10+K10+L10</f>
        <v>166890</v>
      </c>
      <c r="I10" s="58">
        <f>SUM(I12:I21)</f>
        <v>50071</v>
      </c>
      <c r="J10" s="58">
        <f t="shared" ref="J10" si="0">SUM(J12:J21)</f>
        <v>115600</v>
      </c>
      <c r="K10" s="58">
        <f>[1]BPN!P13</f>
        <v>975</v>
      </c>
      <c r="L10" s="60">
        <f>[1]BPN!P14</f>
        <v>244</v>
      </c>
      <c r="M10" s="29"/>
    </row>
    <row r="11" spans="1:13" s="36" customFormat="1" ht="10.5" customHeight="1">
      <c r="A11" s="94" t="s">
        <v>22</v>
      </c>
      <c r="B11" s="61"/>
      <c r="C11" s="62"/>
      <c r="D11" s="63"/>
      <c r="E11" s="63"/>
      <c r="F11" s="63"/>
      <c r="G11" s="64"/>
      <c r="H11" s="62"/>
      <c r="I11" s="63"/>
      <c r="J11" s="63"/>
      <c r="K11" s="63"/>
      <c r="L11" s="65"/>
      <c r="M11" s="4"/>
    </row>
    <row r="12" spans="1:13">
      <c r="A12" s="95" t="s">
        <v>23</v>
      </c>
      <c r="B12" s="66" t="s">
        <v>2</v>
      </c>
      <c r="C12" s="67">
        <f>D12+E12</f>
        <v>19771.95</v>
      </c>
      <c r="D12" s="63">
        <f>[1]bs!T10+79</f>
        <v>8189.45</v>
      </c>
      <c r="E12" s="63">
        <f>[1]buat!O11</f>
        <v>11582.5</v>
      </c>
      <c r="F12" s="63"/>
      <c r="G12" s="64"/>
      <c r="H12" s="67">
        <f>I12+J12</f>
        <v>20155</v>
      </c>
      <c r="I12" s="63">
        <f>[1]bs!U10+79</f>
        <v>8233</v>
      </c>
      <c r="J12" s="63">
        <f>[1]buat!P11</f>
        <v>11922</v>
      </c>
      <c r="K12" s="63"/>
      <c r="L12" s="65"/>
      <c r="M12" s="4"/>
    </row>
    <row r="13" spans="1:13">
      <c r="A13" s="95" t="s">
        <v>24</v>
      </c>
      <c r="B13" s="66" t="s">
        <v>3</v>
      </c>
      <c r="C13" s="67">
        <f t="shared" ref="C13:C21" si="1">D13+E13</f>
        <v>3539</v>
      </c>
      <c r="D13" s="63">
        <f>[1]bs!T11</f>
        <v>3445.5</v>
      </c>
      <c r="E13" s="63">
        <f>[1]buat!O12</f>
        <v>93.5</v>
      </c>
      <c r="F13" s="63"/>
      <c r="G13" s="64"/>
      <c r="H13" s="67">
        <f t="shared" ref="H13:H21" si="2">I13+J13</f>
        <v>3538</v>
      </c>
      <c r="I13" s="63">
        <f>[1]bs!U11</f>
        <v>3439</v>
      </c>
      <c r="J13" s="63">
        <f>[1]buat!P12</f>
        <v>99</v>
      </c>
      <c r="K13" s="63"/>
      <c r="L13" s="65"/>
      <c r="M13" s="4"/>
    </row>
    <row r="14" spans="1:13">
      <c r="A14" s="95" t="s">
        <v>25</v>
      </c>
      <c r="B14" s="66" t="s">
        <v>4</v>
      </c>
      <c r="C14" s="67">
        <f t="shared" si="1"/>
        <v>22953</v>
      </c>
      <c r="D14" s="63">
        <f>[1]bs!T12+15890.5</f>
        <v>22790.5</v>
      </c>
      <c r="E14" s="63">
        <f>[1]buat!O13</f>
        <v>162.5</v>
      </c>
      <c r="F14" s="63"/>
      <c r="G14" s="64"/>
      <c r="H14" s="67">
        <f t="shared" si="2"/>
        <v>22925</v>
      </c>
      <c r="I14" s="63">
        <f>[1]bs!U12+15880</f>
        <v>22761</v>
      </c>
      <c r="J14" s="63">
        <f>[1]buat!P13</f>
        <v>164</v>
      </c>
      <c r="K14" s="63"/>
      <c r="L14" s="65"/>
      <c r="M14" s="4"/>
    </row>
    <row r="15" spans="1:13">
      <c r="A15" s="95" t="s">
        <v>26</v>
      </c>
      <c r="B15" s="66" t="s">
        <v>5</v>
      </c>
      <c r="C15" s="67">
        <f t="shared" si="1"/>
        <v>5804.6</v>
      </c>
      <c r="D15" s="63">
        <f>[1]bs!T13+28</f>
        <v>5147.1000000000004</v>
      </c>
      <c r="E15" s="63">
        <f>[1]buat!O14</f>
        <v>657.5</v>
      </c>
      <c r="F15" s="63"/>
      <c r="G15" s="64"/>
      <c r="H15" s="67">
        <f t="shared" si="2"/>
        <v>5827</v>
      </c>
      <c r="I15" s="63">
        <f>[1]bs!U13+28</f>
        <v>5178</v>
      </c>
      <c r="J15" s="63">
        <f>[1]buat!P14</f>
        <v>649</v>
      </c>
      <c r="K15" s="63"/>
      <c r="L15" s="65"/>
      <c r="M15" s="4"/>
    </row>
    <row r="16" spans="1:13">
      <c r="A16" s="95" t="s">
        <v>27</v>
      </c>
      <c r="B16" s="66" t="s">
        <v>6</v>
      </c>
      <c r="C16" s="67">
        <f t="shared" si="1"/>
        <v>617.25</v>
      </c>
      <c r="D16" s="63">
        <f>[1]bs!T14+24</f>
        <v>597.5</v>
      </c>
      <c r="E16" s="63">
        <f>[1]buat!O15</f>
        <v>19.75</v>
      </c>
      <c r="F16" s="63"/>
      <c r="G16" s="64"/>
      <c r="H16" s="67">
        <f t="shared" si="2"/>
        <v>609</v>
      </c>
      <c r="I16" s="63">
        <f>[1]bs!U14+23</f>
        <v>591</v>
      </c>
      <c r="J16" s="63">
        <f>[1]buat!P15</f>
        <v>18</v>
      </c>
      <c r="K16" s="63"/>
      <c r="L16" s="65"/>
      <c r="M16" s="4"/>
    </row>
    <row r="17" spans="1:13" ht="25.15" customHeight="1">
      <c r="A17" s="95" t="s">
        <v>28</v>
      </c>
      <c r="B17" s="66" t="s">
        <v>7</v>
      </c>
      <c r="C17" s="67">
        <f t="shared" si="1"/>
        <v>758.25</v>
      </c>
      <c r="D17" s="63"/>
      <c r="E17" s="63">
        <f>[1]buat!O16</f>
        <v>758.25</v>
      </c>
      <c r="F17" s="63"/>
      <c r="G17" s="64"/>
      <c r="H17" s="67">
        <f t="shared" si="2"/>
        <v>724</v>
      </c>
      <c r="I17" s="63">
        <v>0</v>
      </c>
      <c r="J17" s="63">
        <f>[1]buat!P16</f>
        <v>724</v>
      </c>
      <c r="K17" s="63"/>
      <c r="L17" s="65"/>
      <c r="M17" s="4"/>
    </row>
    <row r="18" spans="1:13">
      <c r="A18" s="95" t="s">
        <v>29</v>
      </c>
      <c r="B18" s="66" t="s">
        <v>8</v>
      </c>
      <c r="C18" s="67">
        <f t="shared" si="1"/>
        <v>4254.75</v>
      </c>
      <c r="D18" s="63">
        <f>[1]bs!T15+423</f>
        <v>4147.75</v>
      </c>
      <c r="E18" s="63">
        <f>[1]buat!O17</f>
        <v>107</v>
      </c>
      <c r="F18" s="63"/>
      <c r="G18" s="64"/>
      <c r="H18" s="67">
        <f t="shared" si="2"/>
        <v>3919</v>
      </c>
      <c r="I18" s="63">
        <f>[1]bs!U15+423</f>
        <v>3832</v>
      </c>
      <c r="J18" s="63">
        <f>[1]buat!P17</f>
        <v>87</v>
      </c>
      <c r="K18" s="63"/>
      <c r="L18" s="65"/>
      <c r="M18" s="4"/>
    </row>
    <row r="19" spans="1:13">
      <c r="A19" s="95" t="s">
        <v>30</v>
      </c>
      <c r="B19" s="66" t="s">
        <v>9</v>
      </c>
      <c r="C19" s="67">
        <f t="shared" si="1"/>
        <v>11594</v>
      </c>
      <c r="D19" s="63">
        <f>[1]bs!T16</f>
        <v>1427.75</v>
      </c>
      <c r="E19" s="63">
        <f>[1]buat!O18</f>
        <v>10166.25</v>
      </c>
      <c r="F19" s="63"/>
      <c r="G19" s="64"/>
      <c r="H19" s="67">
        <f t="shared" si="2"/>
        <v>11949</v>
      </c>
      <c r="I19" s="63">
        <f>[1]bs!U16</f>
        <v>1435</v>
      </c>
      <c r="J19" s="63">
        <f>[1]buat!P18</f>
        <v>10514</v>
      </c>
      <c r="K19" s="63"/>
      <c r="L19" s="65"/>
      <c r="M19" s="4"/>
    </row>
    <row r="20" spans="1:13">
      <c r="A20" s="95" t="s">
        <v>31</v>
      </c>
      <c r="B20" s="66" t="s">
        <v>10</v>
      </c>
      <c r="C20" s="67">
        <f t="shared" si="1"/>
        <v>89101.7</v>
      </c>
      <c r="D20" s="63">
        <f>[1]bs!T17+416.5</f>
        <v>2743.45</v>
      </c>
      <c r="E20" s="63">
        <f>[1]buat!O19</f>
        <v>86358.25</v>
      </c>
      <c r="F20" s="63"/>
      <c r="G20" s="64"/>
      <c r="H20" s="67">
        <f t="shared" si="2"/>
        <v>83603</v>
      </c>
      <c r="I20" s="63">
        <f>[1]bs!U17+411</f>
        <v>2581</v>
      </c>
      <c r="J20" s="63">
        <f>[1]buat!P19</f>
        <v>81022</v>
      </c>
      <c r="K20" s="63"/>
      <c r="L20" s="65"/>
      <c r="M20" s="4"/>
    </row>
    <row r="21" spans="1:13">
      <c r="A21" s="96" t="s">
        <v>32</v>
      </c>
      <c r="B21" s="68" t="s">
        <v>11</v>
      </c>
      <c r="C21" s="69">
        <f t="shared" si="1"/>
        <v>11844.779999999999</v>
      </c>
      <c r="D21" s="70">
        <f>[1]bs!T18</f>
        <v>2114.5</v>
      </c>
      <c r="E21" s="70">
        <f>[1]buat!O20</f>
        <v>9730.2799999999988</v>
      </c>
      <c r="F21" s="70"/>
      <c r="G21" s="71"/>
      <c r="H21" s="69">
        <f t="shared" si="2"/>
        <v>12422</v>
      </c>
      <c r="I21" s="70">
        <f>[1]bs!U18</f>
        <v>2021</v>
      </c>
      <c r="J21" s="70">
        <f>[1]buat!P20</f>
        <v>10401</v>
      </c>
      <c r="K21" s="70"/>
      <c r="L21" s="72"/>
      <c r="M21" s="4"/>
    </row>
    <row r="22" spans="1:13">
      <c r="A22" s="97" t="s">
        <v>33</v>
      </c>
      <c r="B22" s="97"/>
      <c r="C22" s="98"/>
      <c r="D22" s="98"/>
      <c r="E22" s="99"/>
      <c r="F22" s="99"/>
      <c r="G22" s="99"/>
      <c r="H22" s="97"/>
      <c r="I22" s="97"/>
      <c r="J22" s="97"/>
      <c r="K22" s="97"/>
      <c r="L22" s="97"/>
      <c r="M22" s="4"/>
    </row>
    <row r="23" spans="1:13" s="74" customFormat="1" ht="30" customHeight="1">
      <c r="A23" s="100" t="s">
        <v>34</v>
      </c>
      <c r="B23" s="100"/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73"/>
    </row>
    <row r="24" spans="1:13" s="74" customFormat="1" ht="36.75" customHeight="1">
      <c r="A24" s="101" t="s">
        <v>35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73"/>
    </row>
    <row r="25" spans="1:13" s="46" customFormat="1" ht="12">
      <c r="A25" s="1"/>
      <c r="B25" s="1"/>
      <c r="C25" s="2"/>
      <c r="D25" s="2"/>
      <c r="E25" s="45"/>
      <c r="F25" s="45"/>
      <c r="G25" s="45"/>
      <c r="H25" s="2"/>
      <c r="I25" s="2"/>
      <c r="J25" s="2"/>
      <c r="K25" s="2"/>
      <c r="L25" s="2"/>
      <c r="M25" s="2"/>
    </row>
    <row r="26" spans="1:13">
      <c r="A26" s="1"/>
      <c r="B26" s="1"/>
      <c r="C26" s="2"/>
      <c r="D26" s="2"/>
      <c r="E26" s="2"/>
      <c r="F26" s="2"/>
      <c r="G26" s="2"/>
      <c r="H26" s="4"/>
      <c r="I26" s="4"/>
      <c r="J26" s="4"/>
      <c r="K26" s="4"/>
      <c r="L26" s="4"/>
      <c r="M26" s="4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2019-08-20T04:58:03Z</dcterms:created>
  <dcterms:modified xsi:type="dcterms:W3CDTF">2019-09-10T09:05:27Z</dcterms:modified>
</cp:coreProperties>
</file>