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web\"/>
    </mc:Choice>
  </mc:AlternateContent>
  <bookViews>
    <workbookView xWindow="0" yWindow="0" windowWidth="27780" windowHeight="7590" tabRatio="651"/>
  </bookViews>
  <sheets>
    <sheet name="Calcul transf 2026" sheetId="5" r:id="rId1"/>
    <sheet name="Calcul transf 2027" sheetId="6" r:id="rId2"/>
    <sheet name="Calcul transf 2028" sheetId="7" r:id="rId3"/>
  </sheets>
  <definedNames>
    <definedName name="_xlnm.Print_Area" localSheetId="0">'Calcul transf 2026'!$A$1:$N$1020</definedName>
    <definedName name="_xlnm.Print_Area" localSheetId="1">'Calcul transf 2027'!$A$1:$N$1020</definedName>
    <definedName name="_xlnm.Print_Area" localSheetId="2">'Calcul transf 2028'!$A$1:$N$1020</definedName>
    <definedName name="_xlnm.Print_Titles" localSheetId="0">'Calcul transf 2026'!$A:$C,'Calcul transf 2026'!$13:$16</definedName>
    <definedName name="_xlnm.Print_Titles" localSheetId="1">'Calcul transf 2027'!$13:$16</definedName>
    <definedName name="_xlnm.Print_Titles" localSheetId="2">'Calcul transf 2028'!$13:$16</definedName>
  </definedNames>
  <calcPr calcId="162913"/>
</workbook>
</file>

<file path=xl/calcChain.xml><?xml version="1.0" encoding="utf-8"?>
<calcChain xmlns="http://schemas.openxmlformats.org/spreadsheetml/2006/main">
  <c r="L11" i="5" l="1"/>
  <c r="L10" i="5"/>
  <c r="L5" i="5"/>
  <c r="J28" i="7"/>
  <c r="K25" i="6"/>
  <c r="J24" i="6"/>
  <c r="I23" i="6"/>
  <c r="H25" i="6"/>
  <c r="J24" i="5" l="1"/>
  <c r="N17" i="7" l="1"/>
  <c r="N19" i="7"/>
  <c r="N18" i="7"/>
  <c r="E611" i="7" l="1"/>
  <c r="E611" i="6"/>
  <c r="F611" i="5"/>
  <c r="E611" i="5"/>
  <c r="E428" i="7"/>
  <c r="E428" i="6"/>
  <c r="E428" i="5"/>
  <c r="H611" i="5" l="1"/>
  <c r="I611" i="5"/>
  <c r="H137" i="5"/>
  <c r="H136" i="5"/>
  <c r="H124" i="5"/>
  <c r="H98" i="5"/>
  <c r="H94" i="5"/>
  <c r="H93" i="5"/>
  <c r="H92" i="5"/>
  <c r="H86" i="5"/>
  <c r="H85" i="5"/>
  <c r="H84" i="5"/>
  <c r="H83" i="5"/>
  <c r="H82" i="5"/>
  <c r="H81" i="5"/>
  <c r="H52" i="5"/>
  <c r="H51" i="5"/>
  <c r="H47" i="5"/>
  <c r="H46" i="5"/>
  <c r="H45" i="5"/>
  <c r="H26" i="5"/>
  <c r="H25" i="5"/>
  <c r="H24" i="5"/>
  <c r="H23" i="5"/>
  <c r="I23" i="5" s="1"/>
  <c r="F611" i="6"/>
  <c r="H598" i="6"/>
  <c r="H598" i="5"/>
  <c r="H424" i="6"/>
  <c r="H424" i="7"/>
  <c r="H422" i="7" s="1"/>
  <c r="F611" i="7"/>
  <c r="D611" i="7"/>
  <c r="F428" i="7"/>
  <c r="D428" i="7"/>
  <c r="D611" i="6"/>
  <c r="F428" i="6"/>
  <c r="J428" i="6" s="1"/>
  <c r="D428" i="6"/>
  <c r="D611" i="5"/>
  <c r="F428" i="5"/>
  <c r="J428" i="5" s="1"/>
  <c r="D428" i="5"/>
  <c r="H872" i="7"/>
  <c r="H871" i="7"/>
  <c r="H870" i="7"/>
  <c r="H869" i="7"/>
  <c r="H756" i="7"/>
  <c r="H755" i="7"/>
  <c r="H754" i="7"/>
  <c r="H753" i="7"/>
  <c r="H752" i="7"/>
  <c r="H751" i="7"/>
  <c r="H750" i="7"/>
  <c r="H749" i="7"/>
  <c r="H748" i="7"/>
  <c r="H747" i="7"/>
  <c r="H775" i="7"/>
  <c r="H774" i="7"/>
  <c r="H773" i="7"/>
  <c r="F650" i="7"/>
  <c r="H88" i="6" l="1"/>
  <c r="H87" i="6"/>
  <c r="H86" i="6"/>
  <c r="H85" i="6"/>
  <c r="H84" i="6"/>
  <c r="H83" i="6"/>
  <c r="H82" i="6"/>
  <c r="J52" i="6" l="1"/>
  <c r="J120" i="6" l="1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99" i="6"/>
  <c r="J97" i="6"/>
  <c r="J46" i="6"/>
  <c r="J100" i="6"/>
  <c r="J558" i="7"/>
  <c r="J30" i="7"/>
  <c r="J125" i="6"/>
  <c r="J834" i="5" l="1"/>
  <c r="I51" i="5" l="1"/>
  <c r="F807" i="7" l="1"/>
  <c r="F808" i="7"/>
  <c r="H128" i="6" l="1"/>
  <c r="H127" i="6"/>
  <c r="H126" i="6"/>
  <c r="H125" i="6"/>
  <c r="H124" i="6"/>
  <c r="H120" i="6"/>
  <c r="I120" i="6" s="1"/>
  <c r="H119" i="6"/>
  <c r="I119" i="6" s="1"/>
  <c r="H118" i="6"/>
  <c r="I118" i="6" s="1"/>
  <c r="H117" i="6"/>
  <c r="I117" i="6" s="1"/>
  <c r="H116" i="6"/>
  <c r="I116" i="6" s="1"/>
  <c r="H115" i="6"/>
  <c r="I115" i="6" s="1"/>
  <c r="H114" i="6"/>
  <c r="I114" i="6" s="1"/>
  <c r="H113" i="6"/>
  <c r="I113" i="6" s="1"/>
  <c r="H112" i="6"/>
  <c r="I112" i="6" s="1"/>
  <c r="H111" i="6"/>
  <c r="I111" i="6" s="1"/>
  <c r="H110" i="6"/>
  <c r="I110" i="6" s="1"/>
  <c r="H109" i="6"/>
  <c r="I109" i="6" s="1"/>
  <c r="H108" i="6"/>
  <c r="I108" i="6" s="1"/>
  <c r="H107" i="6"/>
  <c r="I107" i="6" s="1"/>
  <c r="H106" i="6"/>
  <c r="I106" i="6" s="1"/>
  <c r="H105" i="6"/>
  <c r="I105" i="6" s="1"/>
  <c r="H104" i="6"/>
  <c r="I104" i="6" s="1"/>
  <c r="H103" i="6"/>
  <c r="I103" i="6" s="1"/>
  <c r="H102" i="6"/>
  <c r="I102" i="6" s="1"/>
  <c r="H101" i="6"/>
  <c r="I101" i="6" s="1"/>
  <c r="H100" i="6"/>
  <c r="I100" i="6" s="1"/>
  <c r="H99" i="6"/>
  <c r="I99" i="6" s="1"/>
  <c r="H98" i="6"/>
  <c r="I98" i="6" s="1"/>
  <c r="H97" i="6"/>
  <c r="H96" i="6"/>
  <c r="H95" i="6"/>
  <c r="I95" i="6" s="1"/>
  <c r="H94" i="6"/>
  <c r="H93" i="6"/>
  <c r="H92" i="6"/>
  <c r="J28" i="5" l="1"/>
  <c r="J27" i="5"/>
  <c r="J24" i="7" l="1"/>
  <c r="J26" i="5"/>
  <c r="J25" i="5"/>
  <c r="H987" i="5" l="1"/>
  <c r="H952" i="5"/>
  <c r="H933" i="5"/>
  <c r="H906" i="5"/>
  <c r="H879" i="5"/>
  <c r="H848" i="5"/>
  <c r="H809" i="5"/>
  <c r="H779" i="5"/>
  <c r="H747" i="5"/>
  <c r="H718" i="5"/>
  <c r="H676" i="5"/>
  <c r="H651" i="5"/>
  <c r="H624" i="5"/>
  <c r="H569" i="5"/>
  <c r="H526" i="5"/>
  <c r="H503" i="5"/>
  <c r="H459" i="5"/>
  <c r="H424" i="5"/>
  <c r="H388" i="5"/>
  <c r="H341" i="5"/>
  <c r="H315" i="5"/>
  <c r="H286" i="5"/>
  <c r="H259" i="5"/>
  <c r="H228" i="5"/>
  <c r="H196" i="5"/>
  <c r="H165" i="5"/>
  <c r="I92" i="5"/>
  <c r="I98" i="5"/>
  <c r="E597" i="5" l="1"/>
  <c r="H848" i="7" l="1"/>
  <c r="H849" i="7"/>
  <c r="I849" i="7" s="1"/>
  <c r="J849" i="7"/>
  <c r="F847" i="6" l="1"/>
  <c r="J455" i="6"/>
  <c r="J495" i="6"/>
  <c r="H495" i="6"/>
  <c r="J426" i="6"/>
  <c r="J427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25" i="6"/>
  <c r="H434" i="6"/>
  <c r="I434" i="6" s="1"/>
  <c r="H433" i="6"/>
  <c r="I433" i="6" s="1"/>
  <c r="H432" i="6"/>
  <c r="I432" i="6" s="1"/>
  <c r="H426" i="6"/>
  <c r="I426" i="6" s="1"/>
  <c r="H427" i="6"/>
  <c r="I427" i="6" s="1"/>
  <c r="H428" i="6"/>
  <c r="I428" i="6" s="1"/>
  <c r="H429" i="6"/>
  <c r="I429" i="6" s="1"/>
  <c r="H430" i="6"/>
  <c r="I430" i="6" s="1"/>
  <c r="H431" i="6"/>
  <c r="I431" i="6" s="1"/>
  <c r="H435" i="6"/>
  <c r="I435" i="6" s="1"/>
  <c r="H436" i="6"/>
  <c r="I436" i="6" s="1"/>
  <c r="H437" i="6"/>
  <c r="I437" i="6" s="1"/>
  <c r="H438" i="6"/>
  <c r="I438" i="6" s="1"/>
  <c r="H439" i="6"/>
  <c r="I439" i="6" s="1"/>
  <c r="H440" i="6"/>
  <c r="I440" i="6" s="1"/>
  <c r="H441" i="6"/>
  <c r="I441" i="6" s="1"/>
  <c r="H442" i="6"/>
  <c r="I442" i="6" s="1"/>
  <c r="H443" i="6"/>
  <c r="I443" i="6" s="1"/>
  <c r="H444" i="6"/>
  <c r="I444" i="6" s="1"/>
  <c r="H445" i="6"/>
  <c r="I445" i="6" s="1"/>
  <c r="H446" i="6"/>
  <c r="I446" i="6" s="1"/>
  <c r="H447" i="6"/>
  <c r="I447" i="6" s="1"/>
  <c r="H448" i="6"/>
  <c r="I448" i="6" s="1"/>
  <c r="H449" i="6"/>
  <c r="I449" i="6" s="1"/>
  <c r="H450" i="6"/>
  <c r="I450" i="6" s="1"/>
  <c r="H451" i="6"/>
  <c r="I451" i="6" s="1"/>
  <c r="H452" i="6"/>
  <c r="I452" i="6" s="1"/>
  <c r="H453" i="6"/>
  <c r="I453" i="6" s="1"/>
  <c r="H454" i="6"/>
  <c r="I454" i="6" s="1"/>
  <c r="H455" i="6"/>
  <c r="I455" i="6" s="1"/>
  <c r="H425" i="6"/>
  <c r="I425" i="6" l="1"/>
  <c r="H423" i="6"/>
  <c r="F951" i="5"/>
  <c r="H952" i="7" l="1"/>
  <c r="H987" i="6"/>
  <c r="J711" i="5"/>
  <c r="H51" i="6" l="1"/>
  <c r="H45" i="6"/>
  <c r="H23" i="6"/>
  <c r="H987" i="7"/>
  <c r="H933" i="7"/>
  <c r="H879" i="7"/>
  <c r="H809" i="7"/>
  <c r="H779" i="7"/>
  <c r="H718" i="7"/>
  <c r="H676" i="7"/>
  <c r="H651" i="7"/>
  <c r="H624" i="7"/>
  <c r="H598" i="7"/>
  <c r="H569" i="7"/>
  <c r="H526" i="7"/>
  <c r="H503" i="7"/>
  <c r="H459" i="7"/>
  <c r="H388" i="7"/>
  <c r="H341" i="7"/>
  <c r="H315" i="7"/>
  <c r="H286" i="7"/>
  <c r="H259" i="7"/>
  <c r="H228" i="7"/>
  <c r="H196" i="7"/>
  <c r="H165" i="7"/>
  <c r="H124" i="7"/>
  <c r="H92" i="7"/>
  <c r="H81" i="7"/>
  <c r="H51" i="7"/>
  <c r="H432" i="5" l="1"/>
  <c r="H232" i="5"/>
  <c r="H45" i="7"/>
  <c r="H23" i="7"/>
  <c r="J71" i="5" l="1"/>
  <c r="J70" i="5"/>
  <c r="H70" i="5"/>
  <c r="I23" i="7" l="1"/>
  <c r="H906" i="7" l="1"/>
  <c r="H952" i="6"/>
  <c r="H933" i="6"/>
  <c r="H906" i="6"/>
  <c r="H879" i="6"/>
  <c r="H848" i="6"/>
  <c r="H809" i="6"/>
  <c r="H779" i="6"/>
  <c r="H747" i="6"/>
  <c r="H718" i="6"/>
  <c r="H676" i="6"/>
  <c r="H651" i="6"/>
  <c r="H624" i="6"/>
  <c r="H569" i="6"/>
  <c r="H526" i="6"/>
  <c r="H503" i="6"/>
  <c r="H459" i="6"/>
  <c r="I424" i="6"/>
  <c r="H388" i="6"/>
  <c r="H341" i="6"/>
  <c r="H315" i="6"/>
  <c r="H286" i="6"/>
  <c r="H259" i="6"/>
  <c r="H228" i="6"/>
  <c r="H229" i="6"/>
  <c r="H196" i="6"/>
  <c r="H165" i="6"/>
  <c r="H81" i="6"/>
  <c r="H229" i="5"/>
  <c r="I52" i="5" l="1"/>
  <c r="H53" i="5"/>
  <c r="H677" i="5" l="1"/>
  <c r="G42" i="5" l="1"/>
  <c r="L5" i="7" l="1"/>
  <c r="F985" i="7" l="1"/>
  <c r="F986" i="7"/>
  <c r="F950" i="7"/>
  <c r="F951" i="7"/>
  <c r="F931" i="7"/>
  <c r="F932" i="7"/>
  <c r="F904" i="7"/>
  <c r="F905" i="7"/>
  <c r="F877" i="7"/>
  <c r="F878" i="7"/>
  <c r="F846" i="7"/>
  <c r="F847" i="7"/>
  <c r="F777" i="7"/>
  <c r="F778" i="7"/>
  <c r="F745" i="7"/>
  <c r="F746" i="7"/>
  <c r="F716" i="7"/>
  <c r="F717" i="7"/>
  <c r="F674" i="7"/>
  <c r="F675" i="7"/>
  <c r="F649" i="7"/>
  <c r="F622" i="7"/>
  <c r="F623" i="7"/>
  <c r="F596" i="7"/>
  <c r="F597" i="7"/>
  <c r="F567" i="7"/>
  <c r="F568" i="7"/>
  <c r="F524" i="7"/>
  <c r="F525" i="7"/>
  <c r="F501" i="7"/>
  <c r="F502" i="7"/>
  <c r="F457" i="7"/>
  <c r="F458" i="7"/>
  <c r="F422" i="7"/>
  <c r="F423" i="7"/>
  <c r="F386" i="7"/>
  <c r="F387" i="7"/>
  <c r="F371" i="7"/>
  <c r="F372" i="7"/>
  <c r="F339" i="7"/>
  <c r="F340" i="7"/>
  <c r="F313" i="7"/>
  <c r="F314" i="7"/>
  <c r="F284" i="7"/>
  <c r="F285" i="7"/>
  <c r="F257" i="7"/>
  <c r="F258" i="7"/>
  <c r="F226" i="7"/>
  <c r="F227" i="7"/>
  <c r="F194" i="7"/>
  <c r="F195" i="7"/>
  <c r="F163" i="7"/>
  <c r="F164" i="7"/>
  <c r="F122" i="7"/>
  <c r="F123" i="7"/>
  <c r="F90" i="7"/>
  <c r="F91" i="7"/>
  <c r="F79" i="7"/>
  <c r="F80" i="7"/>
  <c r="F49" i="7"/>
  <c r="F50" i="7"/>
  <c r="F43" i="7"/>
  <c r="F44" i="7"/>
  <c r="L5" i="6" l="1"/>
  <c r="F568" i="6" l="1"/>
  <c r="E778" i="6" l="1"/>
  <c r="E777" i="6" s="1"/>
  <c r="F808" i="6" l="1"/>
  <c r="J1020" i="7" l="1"/>
  <c r="H1020" i="7"/>
  <c r="J1019" i="7"/>
  <c r="H1019" i="7"/>
  <c r="J1018" i="7"/>
  <c r="H1018" i="7"/>
  <c r="J1017" i="7"/>
  <c r="H1017" i="7"/>
  <c r="J1016" i="7"/>
  <c r="H1016" i="7"/>
  <c r="J1015" i="7"/>
  <c r="H1015" i="7"/>
  <c r="J1014" i="7"/>
  <c r="H1014" i="7"/>
  <c r="J1013" i="7"/>
  <c r="H1013" i="7"/>
  <c r="J1012" i="7"/>
  <c r="H1012" i="7"/>
  <c r="J1011" i="7"/>
  <c r="H1011" i="7"/>
  <c r="J1010" i="7"/>
  <c r="H1010" i="7"/>
  <c r="J1009" i="7"/>
  <c r="H1009" i="7"/>
  <c r="J1008" i="7"/>
  <c r="H1008" i="7"/>
  <c r="J1007" i="7"/>
  <c r="H1007" i="7"/>
  <c r="J1006" i="7"/>
  <c r="H1006" i="7"/>
  <c r="J1005" i="7"/>
  <c r="H1005" i="7"/>
  <c r="J1004" i="7"/>
  <c r="H1004" i="7"/>
  <c r="J1003" i="7"/>
  <c r="H1003" i="7"/>
  <c r="J1002" i="7"/>
  <c r="H1002" i="7"/>
  <c r="J1001" i="7"/>
  <c r="H1001" i="7"/>
  <c r="J1000" i="7"/>
  <c r="H1000" i="7"/>
  <c r="J999" i="7"/>
  <c r="H999" i="7"/>
  <c r="J998" i="7"/>
  <c r="H998" i="7"/>
  <c r="J997" i="7"/>
  <c r="H997" i="7"/>
  <c r="J996" i="7"/>
  <c r="H996" i="7"/>
  <c r="J995" i="7"/>
  <c r="H995" i="7"/>
  <c r="J994" i="7"/>
  <c r="H994" i="7"/>
  <c r="J993" i="7"/>
  <c r="H993" i="7"/>
  <c r="J992" i="7"/>
  <c r="H992" i="7"/>
  <c r="J991" i="7"/>
  <c r="H991" i="7"/>
  <c r="J990" i="7"/>
  <c r="H990" i="7"/>
  <c r="J989" i="7"/>
  <c r="H989" i="7"/>
  <c r="J988" i="7"/>
  <c r="H988" i="7"/>
  <c r="I990" i="7" l="1"/>
  <c r="I992" i="7"/>
  <c r="I994" i="7"/>
  <c r="I996" i="7"/>
  <c r="I998" i="7"/>
  <c r="I1000" i="7"/>
  <c r="I1002" i="7"/>
  <c r="I1004" i="7"/>
  <c r="I1006" i="7"/>
  <c r="I1008" i="7"/>
  <c r="I1010" i="7"/>
  <c r="I1012" i="7"/>
  <c r="I1014" i="7"/>
  <c r="I1016" i="7"/>
  <c r="I1018" i="7"/>
  <c r="I1020" i="7"/>
  <c r="I988" i="7"/>
  <c r="H986" i="7"/>
  <c r="I989" i="7"/>
  <c r="I991" i="7"/>
  <c r="I993" i="7"/>
  <c r="I995" i="7"/>
  <c r="I997" i="7"/>
  <c r="I999" i="7"/>
  <c r="I1001" i="7"/>
  <c r="I1003" i="7"/>
  <c r="I1005" i="7"/>
  <c r="I1007" i="7"/>
  <c r="I1009" i="7"/>
  <c r="I1011" i="7"/>
  <c r="I1013" i="7"/>
  <c r="I1015" i="7"/>
  <c r="I1017" i="7"/>
  <c r="I1019" i="7"/>
  <c r="I986" i="7" l="1"/>
  <c r="E986" i="7"/>
  <c r="H985" i="7"/>
  <c r="J983" i="7"/>
  <c r="H983" i="7"/>
  <c r="J982" i="7"/>
  <c r="H982" i="7"/>
  <c r="J981" i="7"/>
  <c r="H981" i="7"/>
  <c r="J980" i="7"/>
  <c r="H980" i="7"/>
  <c r="J979" i="7"/>
  <c r="H979" i="7"/>
  <c r="J978" i="7"/>
  <c r="H978" i="7"/>
  <c r="J977" i="7"/>
  <c r="H977" i="7"/>
  <c r="J976" i="7"/>
  <c r="H976" i="7"/>
  <c r="J975" i="7"/>
  <c r="H975" i="7"/>
  <c r="J974" i="7"/>
  <c r="H974" i="7"/>
  <c r="J973" i="7"/>
  <c r="H973" i="7"/>
  <c r="J972" i="7"/>
  <c r="H972" i="7"/>
  <c r="J971" i="7"/>
  <c r="H971" i="7"/>
  <c r="J970" i="7"/>
  <c r="H970" i="7"/>
  <c r="J969" i="7"/>
  <c r="H969" i="7"/>
  <c r="J968" i="7"/>
  <c r="H968" i="7"/>
  <c r="J967" i="7"/>
  <c r="H967" i="7"/>
  <c r="J966" i="7"/>
  <c r="H966" i="7"/>
  <c r="I966" i="7" s="1"/>
  <c r="J965" i="7"/>
  <c r="H965" i="7"/>
  <c r="J964" i="7"/>
  <c r="H964" i="7"/>
  <c r="J963" i="7"/>
  <c r="H963" i="7"/>
  <c r="J962" i="7"/>
  <c r="H962" i="7"/>
  <c r="J961" i="7"/>
  <c r="H961" i="7"/>
  <c r="J960" i="7"/>
  <c r="H960" i="7"/>
  <c r="J959" i="7"/>
  <c r="H959" i="7"/>
  <c r="J958" i="7"/>
  <c r="H958" i="7"/>
  <c r="J957" i="7"/>
  <c r="H957" i="7"/>
  <c r="J956" i="7"/>
  <c r="H956" i="7"/>
  <c r="J955" i="7"/>
  <c r="H955" i="7"/>
  <c r="J954" i="7"/>
  <c r="H954" i="7"/>
  <c r="J953" i="7"/>
  <c r="H953" i="7"/>
  <c r="I968" i="7" l="1"/>
  <c r="I970" i="7"/>
  <c r="I972" i="7"/>
  <c r="I974" i="7"/>
  <c r="I976" i="7"/>
  <c r="I978" i="7"/>
  <c r="I980" i="7"/>
  <c r="I982" i="7"/>
  <c r="E985" i="7"/>
  <c r="I967" i="7"/>
  <c r="I969" i="7"/>
  <c r="I971" i="7"/>
  <c r="I973" i="7"/>
  <c r="I975" i="7"/>
  <c r="I977" i="7"/>
  <c r="I979" i="7"/>
  <c r="I981" i="7"/>
  <c r="I983" i="7"/>
  <c r="I953" i="7"/>
  <c r="I954" i="7"/>
  <c r="I955" i="7"/>
  <c r="I956" i="7"/>
  <c r="I957" i="7"/>
  <c r="I958" i="7"/>
  <c r="I959" i="7"/>
  <c r="I960" i="7"/>
  <c r="I961" i="7"/>
  <c r="I962" i="7"/>
  <c r="I963" i="7"/>
  <c r="I964" i="7"/>
  <c r="I965" i="7"/>
  <c r="H951" i="7"/>
  <c r="H950" i="7"/>
  <c r="E951" i="7"/>
  <c r="J948" i="7"/>
  <c r="H948" i="7"/>
  <c r="J947" i="7"/>
  <c r="H947" i="7"/>
  <c r="J946" i="7"/>
  <c r="H946" i="7"/>
  <c r="J945" i="7"/>
  <c r="H945" i="7"/>
  <c r="J944" i="7"/>
  <c r="H944" i="7"/>
  <c r="J943" i="7"/>
  <c r="H943" i="7"/>
  <c r="J942" i="7"/>
  <c r="H942" i="7"/>
  <c r="J941" i="7"/>
  <c r="H941" i="7"/>
  <c r="J940" i="7"/>
  <c r="H940" i="7"/>
  <c r="J939" i="7"/>
  <c r="H939" i="7"/>
  <c r="J938" i="7"/>
  <c r="H938" i="7"/>
  <c r="J937" i="7"/>
  <c r="H937" i="7"/>
  <c r="J936" i="7"/>
  <c r="H936" i="7"/>
  <c r="J935" i="7"/>
  <c r="H935" i="7"/>
  <c r="J934" i="7"/>
  <c r="H934" i="7"/>
  <c r="H931" i="7"/>
  <c r="E932" i="7"/>
  <c r="J929" i="7"/>
  <c r="H929" i="7"/>
  <c r="J928" i="7"/>
  <c r="H928" i="7"/>
  <c r="J927" i="7"/>
  <c r="H927" i="7"/>
  <c r="J926" i="7"/>
  <c r="H926" i="7"/>
  <c r="J925" i="7"/>
  <c r="H925" i="7"/>
  <c r="J924" i="7"/>
  <c r="H924" i="7"/>
  <c r="J923" i="7"/>
  <c r="H923" i="7"/>
  <c r="J922" i="7"/>
  <c r="H922" i="7"/>
  <c r="J921" i="7"/>
  <c r="H921" i="7"/>
  <c r="J920" i="7"/>
  <c r="H920" i="7"/>
  <c r="J919" i="7"/>
  <c r="H919" i="7"/>
  <c r="J918" i="7"/>
  <c r="H918" i="7"/>
  <c r="J917" i="7"/>
  <c r="H917" i="7"/>
  <c r="J916" i="7"/>
  <c r="H916" i="7"/>
  <c r="J915" i="7"/>
  <c r="H915" i="7"/>
  <c r="J914" i="7"/>
  <c r="H914" i="7"/>
  <c r="J913" i="7"/>
  <c r="H913" i="7"/>
  <c r="J912" i="7"/>
  <c r="H912" i="7"/>
  <c r="J911" i="7"/>
  <c r="H911" i="7"/>
  <c r="J910" i="7"/>
  <c r="H910" i="7"/>
  <c r="J909" i="7"/>
  <c r="H909" i="7"/>
  <c r="J908" i="7"/>
  <c r="H908" i="7"/>
  <c r="J907" i="7"/>
  <c r="H907" i="7"/>
  <c r="H904" i="7"/>
  <c r="E905" i="7"/>
  <c r="J902" i="7"/>
  <c r="H902" i="7"/>
  <c r="J901" i="7"/>
  <c r="H901" i="7"/>
  <c r="J900" i="7"/>
  <c r="H900" i="7"/>
  <c r="J899" i="7"/>
  <c r="H899" i="7"/>
  <c r="J898" i="7"/>
  <c r="H898" i="7"/>
  <c r="J897" i="7"/>
  <c r="H897" i="7"/>
  <c r="J896" i="7"/>
  <c r="H896" i="7"/>
  <c r="J895" i="7"/>
  <c r="H895" i="7"/>
  <c r="J894" i="7"/>
  <c r="H894" i="7"/>
  <c r="J893" i="7"/>
  <c r="H893" i="7"/>
  <c r="J892" i="7"/>
  <c r="H892" i="7"/>
  <c r="J891" i="7"/>
  <c r="H891" i="7"/>
  <c r="J890" i="7"/>
  <c r="H890" i="7"/>
  <c r="J889" i="7"/>
  <c r="H889" i="7"/>
  <c r="J888" i="7"/>
  <c r="H888" i="7"/>
  <c r="J887" i="7"/>
  <c r="H887" i="7"/>
  <c r="J886" i="7"/>
  <c r="H886" i="7"/>
  <c r="J885" i="7"/>
  <c r="H885" i="7"/>
  <c r="J884" i="7"/>
  <c r="H884" i="7"/>
  <c r="J883" i="7"/>
  <c r="H883" i="7"/>
  <c r="J882" i="7"/>
  <c r="H882" i="7"/>
  <c r="J881" i="7"/>
  <c r="H881" i="7"/>
  <c r="J880" i="7"/>
  <c r="H880" i="7"/>
  <c r="H877" i="7"/>
  <c r="E878" i="7"/>
  <c r="J875" i="7"/>
  <c r="H875" i="7"/>
  <c r="J874" i="7"/>
  <c r="H874" i="7"/>
  <c r="J873" i="7"/>
  <c r="H873" i="7"/>
  <c r="J872" i="7"/>
  <c r="J871" i="7"/>
  <c r="J870" i="7"/>
  <c r="J869" i="7"/>
  <c r="J868" i="7"/>
  <c r="H868" i="7"/>
  <c r="J867" i="7"/>
  <c r="H867" i="7"/>
  <c r="J866" i="7"/>
  <c r="H866" i="7"/>
  <c r="J865" i="7"/>
  <c r="H865" i="7"/>
  <c r="J864" i="7"/>
  <c r="H864" i="7"/>
  <c r="J863" i="7"/>
  <c r="H863" i="7"/>
  <c r="J862" i="7"/>
  <c r="H862" i="7"/>
  <c r="J861" i="7"/>
  <c r="H861" i="7"/>
  <c r="J860" i="7"/>
  <c r="H860" i="7"/>
  <c r="J859" i="7"/>
  <c r="H859" i="7"/>
  <c r="J858" i="7"/>
  <c r="H858" i="7"/>
  <c r="J857" i="7"/>
  <c r="H857" i="7"/>
  <c r="J856" i="7"/>
  <c r="H856" i="7"/>
  <c r="J855" i="7"/>
  <c r="H855" i="7"/>
  <c r="J854" i="7"/>
  <c r="H854" i="7"/>
  <c r="J853" i="7"/>
  <c r="H853" i="7"/>
  <c r="J852" i="7"/>
  <c r="H852" i="7"/>
  <c r="J851" i="7"/>
  <c r="H851" i="7"/>
  <c r="J850" i="7"/>
  <c r="H850" i="7"/>
  <c r="H846" i="7"/>
  <c r="E847" i="7"/>
  <c r="J844" i="7"/>
  <c r="H844" i="7"/>
  <c r="J843" i="7"/>
  <c r="H843" i="7"/>
  <c r="J842" i="7"/>
  <c r="H842" i="7"/>
  <c r="J841" i="7"/>
  <c r="H841" i="7"/>
  <c r="J840" i="7"/>
  <c r="H840" i="7"/>
  <c r="J839" i="7"/>
  <c r="H839" i="7"/>
  <c r="J838" i="7"/>
  <c r="H838" i="7"/>
  <c r="J837" i="7"/>
  <c r="H837" i="7"/>
  <c r="J836" i="7"/>
  <c r="H836" i="7"/>
  <c r="J835" i="7"/>
  <c r="H835" i="7"/>
  <c r="J834" i="7"/>
  <c r="H834" i="7"/>
  <c r="J833" i="7"/>
  <c r="H833" i="7"/>
  <c r="J832" i="7"/>
  <c r="H832" i="7"/>
  <c r="J831" i="7"/>
  <c r="H831" i="7"/>
  <c r="J830" i="7"/>
  <c r="H830" i="7"/>
  <c r="J829" i="7"/>
  <c r="H829" i="7"/>
  <c r="J828" i="7"/>
  <c r="H828" i="7"/>
  <c r="J827" i="7"/>
  <c r="H827" i="7"/>
  <c r="J826" i="7"/>
  <c r="H826" i="7"/>
  <c r="J825" i="7"/>
  <c r="H825" i="7"/>
  <c r="J824" i="7"/>
  <c r="H824" i="7"/>
  <c r="J823" i="7"/>
  <c r="H823" i="7"/>
  <c r="J822" i="7"/>
  <c r="H822" i="7"/>
  <c r="J821" i="7"/>
  <c r="H821" i="7"/>
  <c r="J820" i="7"/>
  <c r="H820" i="7"/>
  <c r="J819" i="7"/>
  <c r="H819" i="7"/>
  <c r="J818" i="7"/>
  <c r="H818" i="7"/>
  <c r="J817" i="7"/>
  <c r="H817" i="7"/>
  <c r="J816" i="7"/>
  <c r="H816" i="7"/>
  <c r="J815" i="7"/>
  <c r="H815" i="7"/>
  <c r="J814" i="7"/>
  <c r="H814" i="7"/>
  <c r="J813" i="7"/>
  <c r="H813" i="7"/>
  <c r="J812" i="7"/>
  <c r="H812" i="7"/>
  <c r="J811" i="7"/>
  <c r="H811" i="7"/>
  <c r="J810" i="7"/>
  <c r="H810" i="7"/>
  <c r="H807" i="7"/>
  <c r="E808" i="7"/>
  <c r="J805" i="7"/>
  <c r="H805" i="7"/>
  <c r="J804" i="7"/>
  <c r="H804" i="7"/>
  <c r="J803" i="7"/>
  <c r="H803" i="7"/>
  <c r="J802" i="7"/>
  <c r="H802" i="7"/>
  <c r="J801" i="7"/>
  <c r="H801" i="7"/>
  <c r="J800" i="7"/>
  <c r="H800" i="7"/>
  <c r="J799" i="7"/>
  <c r="H799" i="7"/>
  <c r="J798" i="7"/>
  <c r="H798" i="7"/>
  <c r="J797" i="7"/>
  <c r="H797" i="7"/>
  <c r="J796" i="7"/>
  <c r="H796" i="7"/>
  <c r="J795" i="7"/>
  <c r="H795" i="7"/>
  <c r="J794" i="7"/>
  <c r="H794" i="7"/>
  <c r="J793" i="7"/>
  <c r="H793" i="7"/>
  <c r="J792" i="7"/>
  <c r="H792" i="7"/>
  <c r="J791" i="7"/>
  <c r="H791" i="7"/>
  <c r="J790" i="7"/>
  <c r="H790" i="7"/>
  <c r="J789" i="7"/>
  <c r="H789" i="7"/>
  <c r="J788" i="7"/>
  <c r="H788" i="7"/>
  <c r="J787" i="7"/>
  <c r="H787" i="7"/>
  <c r="J786" i="7"/>
  <c r="H786" i="7"/>
  <c r="J785" i="7"/>
  <c r="H785" i="7"/>
  <c r="J784" i="7"/>
  <c r="H784" i="7"/>
  <c r="J783" i="7"/>
  <c r="H783" i="7"/>
  <c r="J782" i="7"/>
  <c r="H782" i="7"/>
  <c r="J781" i="7"/>
  <c r="H781" i="7"/>
  <c r="I781" i="7" s="1"/>
  <c r="J780" i="7"/>
  <c r="H780" i="7"/>
  <c r="E778" i="7"/>
  <c r="J775" i="7"/>
  <c r="J774" i="7"/>
  <c r="J773" i="7"/>
  <c r="J772" i="7"/>
  <c r="H772" i="7"/>
  <c r="J771" i="7"/>
  <c r="H771" i="7"/>
  <c r="J770" i="7"/>
  <c r="H770" i="7"/>
  <c r="J769" i="7"/>
  <c r="H769" i="7"/>
  <c r="J768" i="7"/>
  <c r="H768" i="7"/>
  <c r="J767" i="7"/>
  <c r="H767" i="7"/>
  <c r="J766" i="7"/>
  <c r="H766" i="7"/>
  <c r="J765" i="7"/>
  <c r="H765" i="7"/>
  <c r="J764" i="7"/>
  <c r="H764" i="7"/>
  <c r="J763" i="7"/>
  <c r="H763" i="7"/>
  <c r="J762" i="7"/>
  <c r="H762" i="7"/>
  <c r="J761" i="7"/>
  <c r="H761" i="7"/>
  <c r="J760" i="7"/>
  <c r="H760" i="7"/>
  <c r="J759" i="7"/>
  <c r="H759" i="7"/>
  <c r="J758" i="7"/>
  <c r="H758" i="7"/>
  <c r="J757" i="7"/>
  <c r="H757" i="7"/>
  <c r="J756" i="7"/>
  <c r="J755" i="7"/>
  <c r="J754" i="7"/>
  <c r="J753" i="7"/>
  <c r="J752" i="7"/>
  <c r="J751" i="7"/>
  <c r="J750" i="7"/>
  <c r="J749" i="7"/>
  <c r="I749" i="7"/>
  <c r="J748" i="7"/>
  <c r="E746" i="7"/>
  <c r="J743" i="7"/>
  <c r="H743" i="7"/>
  <c r="J742" i="7"/>
  <c r="H742" i="7"/>
  <c r="J741" i="7"/>
  <c r="H741" i="7"/>
  <c r="J740" i="7"/>
  <c r="H740" i="7"/>
  <c r="J739" i="7"/>
  <c r="H739" i="7"/>
  <c r="J738" i="7"/>
  <c r="H738" i="7"/>
  <c r="J737" i="7"/>
  <c r="H737" i="7"/>
  <c r="J736" i="7"/>
  <c r="H736" i="7"/>
  <c r="J735" i="7"/>
  <c r="H735" i="7"/>
  <c r="J734" i="7"/>
  <c r="H734" i="7"/>
  <c r="J733" i="7"/>
  <c r="H733" i="7"/>
  <c r="J732" i="7"/>
  <c r="H732" i="7"/>
  <c r="J731" i="7"/>
  <c r="H731" i="7"/>
  <c r="J730" i="7"/>
  <c r="H730" i="7"/>
  <c r="J729" i="7"/>
  <c r="H729" i="7"/>
  <c r="J728" i="7"/>
  <c r="H728" i="7"/>
  <c r="J727" i="7"/>
  <c r="H727" i="7"/>
  <c r="J726" i="7"/>
  <c r="H726" i="7"/>
  <c r="J725" i="7"/>
  <c r="H725" i="7"/>
  <c r="J724" i="7"/>
  <c r="H724" i="7"/>
  <c r="J723" i="7"/>
  <c r="H723" i="7"/>
  <c r="J722" i="7"/>
  <c r="H722" i="7"/>
  <c r="J721" i="7"/>
  <c r="H721" i="7"/>
  <c r="J720" i="7"/>
  <c r="H720" i="7"/>
  <c r="J719" i="7"/>
  <c r="H719" i="7"/>
  <c r="H716" i="7"/>
  <c r="E717" i="7"/>
  <c r="J714" i="7"/>
  <c r="H714" i="7"/>
  <c r="J713" i="7"/>
  <c r="H713" i="7"/>
  <c r="J712" i="7"/>
  <c r="H712" i="7"/>
  <c r="J711" i="7"/>
  <c r="H711" i="7"/>
  <c r="J710" i="7"/>
  <c r="H710" i="7"/>
  <c r="J709" i="7"/>
  <c r="H709" i="7"/>
  <c r="J708" i="7"/>
  <c r="H708" i="7"/>
  <c r="J707" i="7"/>
  <c r="H707" i="7"/>
  <c r="J706" i="7"/>
  <c r="H706" i="7"/>
  <c r="J705" i="7"/>
  <c r="H705" i="7"/>
  <c r="J704" i="7"/>
  <c r="H704" i="7"/>
  <c r="J703" i="7"/>
  <c r="H703" i="7"/>
  <c r="J702" i="7"/>
  <c r="H702" i="7"/>
  <c r="J701" i="7"/>
  <c r="H701" i="7"/>
  <c r="J700" i="7"/>
  <c r="H700" i="7"/>
  <c r="J699" i="7"/>
  <c r="H699" i="7"/>
  <c r="J698" i="7"/>
  <c r="H698" i="7"/>
  <c r="J697" i="7"/>
  <c r="H697" i="7"/>
  <c r="J696" i="7"/>
  <c r="H696" i="7"/>
  <c r="J695" i="7"/>
  <c r="H695" i="7"/>
  <c r="J694" i="7"/>
  <c r="H694" i="7"/>
  <c r="J693" i="7"/>
  <c r="H693" i="7"/>
  <c r="J692" i="7"/>
  <c r="H692" i="7"/>
  <c r="J691" i="7"/>
  <c r="H691" i="7"/>
  <c r="J690" i="7"/>
  <c r="H690" i="7"/>
  <c r="J689" i="7"/>
  <c r="H689" i="7"/>
  <c r="J688" i="7"/>
  <c r="H688" i="7"/>
  <c r="J687" i="7"/>
  <c r="H687" i="7"/>
  <c r="J686" i="7"/>
  <c r="H686" i="7"/>
  <c r="J685" i="7"/>
  <c r="H685" i="7"/>
  <c r="J684" i="7"/>
  <c r="H684" i="7"/>
  <c r="J683" i="7"/>
  <c r="H683" i="7"/>
  <c r="J682" i="7"/>
  <c r="H682" i="7"/>
  <c r="J681" i="7"/>
  <c r="H681" i="7"/>
  <c r="J680" i="7"/>
  <c r="H680" i="7"/>
  <c r="J679" i="7"/>
  <c r="H679" i="7"/>
  <c r="J678" i="7"/>
  <c r="H678" i="7"/>
  <c r="J677" i="7"/>
  <c r="H677" i="7"/>
  <c r="H674" i="7"/>
  <c r="E675" i="7"/>
  <c r="J672" i="7"/>
  <c r="H672" i="7"/>
  <c r="J671" i="7"/>
  <c r="H671" i="7"/>
  <c r="J670" i="7"/>
  <c r="H670" i="7"/>
  <c r="J669" i="7"/>
  <c r="H669" i="7"/>
  <c r="J668" i="7"/>
  <c r="H668" i="7"/>
  <c r="J667" i="7"/>
  <c r="H667" i="7"/>
  <c r="J666" i="7"/>
  <c r="H666" i="7"/>
  <c r="J665" i="7"/>
  <c r="H665" i="7"/>
  <c r="J664" i="7"/>
  <c r="H664" i="7"/>
  <c r="J663" i="7"/>
  <c r="H663" i="7"/>
  <c r="J662" i="7"/>
  <c r="H662" i="7"/>
  <c r="J661" i="7"/>
  <c r="H661" i="7"/>
  <c r="J660" i="7"/>
  <c r="H660" i="7"/>
  <c r="J659" i="7"/>
  <c r="H659" i="7"/>
  <c r="J658" i="7"/>
  <c r="H658" i="7"/>
  <c r="J657" i="7"/>
  <c r="H657" i="7"/>
  <c r="J656" i="7"/>
  <c r="H656" i="7"/>
  <c r="J655" i="7"/>
  <c r="H655" i="7"/>
  <c r="J654" i="7"/>
  <c r="H654" i="7"/>
  <c r="J653" i="7"/>
  <c r="H653" i="7"/>
  <c r="J652" i="7"/>
  <c r="H652" i="7"/>
  <c r="H649" i="7"/>
  <c r="E650" i="7"/>
  <c r="J647" i="7"/>
  <c r="H647" i="7"/>
  <c r="J646" i="7"/>
  <c r="H646" i="7"/>
  <c r="J645" i="7"/>
  <c r="H645" i="7"/>
  <c r="J644" i="7"/>
  <c r="H644" i="7"/>
  <c r="J643" i="7"/>
  <c r="H643" i="7"/>
  <c r="J642" i="7"/>
  <c r="H642" i="7"/>
  <c r="J641" i="7"/>
  <c r="H641" i="7"/>
  <c r="J640" i="7"/>
  <c r="H640" i="7"/>
  <c r="J639" i="7"/>
  <c r="H639" i="7"/>
  <c r="J638" i="7"/>
  <c r="H638" i="7"/>
  <c r="J637" i="7"/>
  <c r="H637" i="7"/>
  <c r="J636" i="7"/>
  <c r="H636" i="7"/>
  <c r="J635" i="7"/>
  <c r="H635" i="7"/>
  <c r="J634" i="7"/>
  <c r="H634" i="7"/>
  <c r="J633" i="7"/>
  <c r="H633" i="7"/>
  <c r="J632" i="7"/>
  <c r="H632" i="7"/>
  <c r="J631" i="7"/>
  <c r="H631" i="7"/>
  <c r="J630" i="7"/>
  <c r="H630" i="7"/>
  <c r="J629" i="7"/>
  <c r="H629" i="7"/>
  <c r="J628" i="7"/>
  <c r="H628" i="7"/>
  <c r="J627" i="7"/>
  <c r="H627" i="7"/>
  <c r="J626" i="7"/>
  <c r="H626" i="7"/>
  <c r="J625" i="7"/>
  <c r="H625" i="7"/>
  <c r="H622" i="7"/>
  <c r="E623" i="7"/>
  <c r="J620" i="7"/>
  <c r="H620" i="7"/>
  <c r="J619" i="7"/>
  <c r="H619" i="7"/>
  <c r="J618" i="7"/>
  <c r="H618" i="7"/>
  <c r="J617" i="7"/>
  <c r="H617" i="7"/>
  <c r="J616" i="7"/>
  <c r="H616" i="7"/>
  <c r="J615" i="7"/>
  <c r="H615" i="7"/>
  <c r="J614" i="7"/>
  <c r="H614" i="7"/>
  <c r="J613" i="7"/>
  <c r="H613" i="7"/>
  <c r="J612" i="7"/>
  <c r="H612" i="7"/>
  <c r="J611" i="7"/>
  <c r="H611" i="7"/>
  <c r="J610" i="7"/>
  <c r="H610" i="7"/>
  <c r="J609" i="7"/>
  <c r="H609" i="7"/>
  <c r="J608" i="7"/>
  <c r="H608" i="7"/>
  <c r="J607" i="7"/>
  <c r="H607" i="7"/>
  <c r="J606" i="7"/>
  <c r="H606" i="7"/>
  <c r="J605" i="7"/>
  <c r="H605" i="7"/>
  <c r="J604" i="7"/>
  <c r="H604" i="7"/>
  <c r="J603" i="7"/>
  <c r="H603" i="7"/>
  <c r="J602" i="7"/>
  <c r="H602" i="7"/>
  <c r="J601" i="7"/>
  <c r="H601" i="7"/>
  <c r="J600" i="7"/>
  <c r="H600" i="7"/>
  <c r="J599" i="7"/>
  <c r="H599" i="7"/>
  <c r="H596" i="7"/>
  <c r="E597" i="7"/>
  <c r="J594" i="7"/>
  <c r="H594" i="7"/>
  <c r="J593" i="7"/>
  <c r="H593" i="7"/>
  <c r="J592" i="7"/>
  <c r="H592" i="7"/>
  <c r="J591" i="7"/>
  <c r="H591" i="7"/>
  <c r="J590" i="7"/>
  <c r="H590" i="7"/>
  <c r="J589" i="7"/>
  <c r="H589" i="7"/>
  <c r="J588" i="7"/>
  <c r="H588" i="7"/>
  <c r="J587" i="7"/>
  <c r="H587" i="7"/>
  <c r="J586" i="7"/>
  <c r="H586" i="7"/>
  <c r="J585" i="7"/>
  <c r="H585" i="7"/>
  <c r="J584" i="7"/>
  <c r="H584" i="7"/>
  <c r="J583" i="7"/>
  <c r="H583" i="7"/>
  <c r="J582" i="7"/>
  <c r="H582" i="7"/>
  <c r="J581" i="7"/>
  <c r="H581" i="7"/>
  <c r="J580" i="7"/>
  <c r="H580" i="7"/>
  <c r="J579" i="7"/>
  <c r="H579" i="7"/>
  <c r="J578" i="7"/>
  <c r="H578" i="7"/>
  <c r="J577" i="7"/>
  <c r="H577" i="7"/>
  <c r="J576" i="7"/>
  <c r="H576" i="7"/>
  <c r="J575" i="7"/>
  <c r="H575" i="7"/>
  <c r="J574" i="7"/>
  <c r="H574" i="7"/>
  <c r="J573" i="7"/>
  <c r="H573" i="7"/>
  <c r="J572" i="7"/>
  <c r="H572" i="7"/>
  <c r="J571" i="7"/>
  <c r="H571" i="7"/>
  <c r="I571" i="7" s="1"/>
  <c r="J570" i="7"/>
  <c r="H570" i="7"/>
  <c r="E568" i="7"/>
  <c r="J565" i="7"/>
  <c r="H565" i="7"/>
  <c r="J564" i="7"/>
  <c r="H564" i="7"/>
  <c r="J563" i="7"/>
  <c r="H563" i="7"/>
  <c r="J562" i="7"/>
  <c r="H562" i="7"/>
  <c r="J561" i="7"/>
  <c r="H561" i="7"/>
  <c r="J560" i="7"/>
  <c r="H560" i="7"/>
  <c r="J559" i="7"/>
  <c r="H559" i="7"/>
  <c r="H558" i="7"/>
  <c r="J557" i="7"/>
  <c r="H557" i="7"/>
  <c r="J556" i="7"/>
  <c r="H556" i="7"/>
  <c r="J555" i="7"/>
  <c r="H555" i="7"/>
  <c r="J554" i="7"/>
  <c r="H554" i="7"/>
  <c r="J553" i="7"/>
  <c r="H553" i="7"/>
  <c r="J552" i="7"/>
  <c r="H552" i="7"/>
  <c r="J551" i="7"/>
  <c r="H551" i="7"/>
  <c r="J550" i="7"/>
  <c r="H550" i="7"/>
  <c r="J549" i="7"/>
  <c r="H549" i="7"/>
  <c r="J548" i="7"/>
  <c r="H548" i="7"/>
  <c r="J547" i="7"/>
  <c r="H547" i="7"/>
  <c r="J546" i="7"/>
  <c r="H546" i="7"/>
  <c r="J545" i="7"/>
  <c r="H545" i="7"/>
  <c r="J544" i="7"/>
  <c r="H544" i="7"/>
  <c r="J543" i="7"/>
  <c r="H543" i="7"/>
  <c r="J542" i="7"/>
  <c r="H542" i="7"/>
  <c r="J541" i="7"/>
  <c r="H541" i="7"/>
  <c r="J540" i="7"/>
  <c r="H540" i="7"/>
  <c r="J539" i="7"/>
  <c r="H539" i="7"/>
  <c r="J538" i="7"/>
  <c r="H538" i="7"/>
  <c r="J537" i="7"/>
  <c r="H537" i="7"/>
  <c r="J536" i="7"/>
  <c r="H536" i="7"/>
  <c r="J535" i="7"/>
  <c r="H535" i="7"/>
  <c r="J534" i="7"/>
  <c r="H534" i="7"/>
  <c r="J533" i="7"/>
  <c r="H533" i="7"/>
  <c r="J532" i="7"/>
  <c r="H532" i="7"/>
  <c r="J531" i="7"/>
  <c r="H531" i="7"/>
  <c r="J530" i="7"/>
  <c r="H530" i="7"/>
  <c r="J529" i="7"/>
  <c r="H529" i="7"/>
  <c r="J528" i="7"/>
  <c r="H528" i="7"/>
  <c r="J527" i="7"/>
  <c r="H527" i="7"/>
  <c r="H524" i="7"/>
  <c r="E525" i="7"/>
  <c r="J522" i="7"/>
  <c r="H522" i="7"/>
  <c r="J521" i="7"/>
  <c r="H521" i="7"/>
  <c r="J520" i="7"/>
  <c r="H520" i="7"/>
  <c r="J519" i="7"/>
  <c r="H519" i="7"/>
  <c r="J518" i="7"/>
  <c r="H518" i="7"/>
  <c r="J517" i="7"/>
  <c r="H517" i="7"/>
  <c r="J516" i="7"/>
  <c r="H516" i="7"/>
  <c r="J515" i="7"/>
  <c r="H515" i="7"/>
  <c r="J514" i="7"/>
  <c r="H514" i="7"/>
  <c r="J513" i="7"/>
  <c r="H513" i="7"/>
  <c r="J512" i="7"/>
  <c r="H512" i="7"/>
  <c r="J511" i="7"/>
  <c r="H511" i="7"/>
  <c r="J510" i="7"/>
  <c r="H510" i="7"/>
  <c r="J509" i="7"/>
  <c r="H509" i="7"/>
  <c r="J508" i="7"/>
  <c r="H508" i="7"/>
  <c r="J507" i="7"/>
  <c r="H507" i="7"/>
  <c r="J506" i="7"/>
  <c r="H506" i="7"/>
  <c r="J505" i="7"/>
  <c r="H505" i="7"/>
  <c r="J504" i="7"/>
  <c r="H504" i="7"/>
  <c r="H501" i="7"/>
  <c r="E502" i="7"/>
  <c r="J499" i="7"/>
  <c r="H499" i="7"/>
  <c r="J498" i="7"/>
  <c r="H498" i="7"/>
  <c r="J497" i="7"/>
  <c r="H497" i="7"/>
  <c r="J496" i="7"/>
  <c r="H496" i="7"/>
  <c r="J495" i="7"/>
  <c r="H495" i="7"/>
  <c r="J494" i="7"/>
  <c r="H494" i="7"/>
  <c r="J493" i="7"/>
  <c r="H493" i="7"/>
  <c r="J492" i="7"/>
  <c r="H492" i="7"/>
  <c r="J491" i="7"/>
  <c r="H491" i="7"/>
  <c r="J490" i="7"/>
  <c r="H490" i="7"/>
  <c r="J489" i="7"/>
  <c r="H489" i="7"/>
  <c r="J488" i="7"/>
  <c r="H488" i="7"/>
  <c r="J487" i="7"/>
  <c r="H487" i="7"/>
  <c r="J486" i="7"/>
  <c r="H486" i="7"/>
  <c r="J485" i="7"/>
  <c r="H485" i="7"/>
  <c r="J484" i="7"/>
  <c r="H484" i="7"/>
  <c r="J483" i="7"/>
  <c r="H483" i="7"/>
  <c r="J482" i="7"/>
  <c r="H482" i="7"/>
  <c r="J481" i="7"/>
  <c r="H481" i="7"/>
  <c r="J480" i="7"/>
  <c r="H480" i="7"/>
  <c r="J479" i="7"/>
  <c r="H479" i="7"/>
  <c r="J478" i="7"/>
  <c r="H478" i="7"/>
  <c r="J477" i="7"/>
  <c r="H477" i="7"/>
  <c r="J476" i="7"/>
  <c r="H476" i="7"/>
  <c r="J475" i="7"/>
  <c r="H475" i="7"/>
  <c r="J474" i="7"/>
  <c r="H474" i="7"/>
  <c r="J473" i="7"/>
  <c r="H473" i="7"/>
  <c r="J472" i="7"/>
  <c r="H472" i="7"/>
  <c r="J471" i="7"/>
  <c r="H471" i="7"/>
  <c r="J470" i="7"/>
  <c r="H470" i="7"/>
  <c r="J469" i="7"/>
  <c r="H469" i="7"/>
  <c r="J468" i="7"/>
  <c r="H468" i="7"/>
  <c r="J467" i="7"/>
  <c r="H467" i="7"/>
  <c r="J466" i="7"/>
  <c r="H466" i="7"/>
  <c r="J465" i="7"/>
  <c r="H465" i="7"/>
  <c r="J464" i="7"/>
  <c r="H464" i="7"/>
  <c r="J463" i="7"/>
  <c r="H463" i="7"/>
  <c r="J462" i="7"/>
  <c r="H462" i="7"/>
  <c r="J461" i="7"/>
  <c r="H461" i="7"/>
  <c r="J460" i="7"/>
  <c r="H460" i="7"/>
  <c r="H457" i="7"/>
  <c r="E458" i="7"/>
  <c r="J455" i="7"/>
  <c r="H455" i="7"/>
  <c r="J454" i="7"/>
  <c r="H454" i="7"/>
  <c r="J453" i="7"/>
  <c r="H453" i="7"/>
  <c r="J452" i="7"/>
  <c r="H452" i="7"/>
  <c r="J451" i="7"/>
  <c r="H451" i="7"/>
  <c r="J450" i="7"/>
  <c r="H450" i="7"/>
  <c r="J449" i="7"/>
  <c r="H449" i="7"/>
  <c r="J448" i="7"/>
  <c r="H448" i="7"/>
  <c r="J447" i="7"/>
  <c r="H447" i="7"/>
  <c r="J446" i="7"/>
  <c r="H446" i="7"/>
  <c r="J445" i="7"/>
  <c r="H445" i="7"/>
  <c r="J444" i="7"/>
  <c r="H444" i="7"/>
  <c r="J443" i="7"/>
  <c r="H443" i="7"/>
  <c r="J442" i="7"/>
  <c r="H442" i="7"/>
  <c r="J441" i="7"/>
  <c r="H441" i="7"/>
  <c r="J440" i="7"/>
  <c r="H440" i="7"/>
  <c r="J439" i="7"/>
  <c r="H439" i="7"/>
  <c r="J438" i="7"/>
  <c r="H438" i="7"/>
  <c r="J437" i="7"/>
  <c r="H437" i="7"/>
  <c r="J436" i="7"/>
  <c r="H436" i="7"/>
  <c r="J435" i="7"/>
  <c r="H435" i="7"/>
  <c r="J434" i="7"/>
  <c r="H434" i="7"/>
  <c r="J433" i="7"/>
  <c r="H433" i="7"/>
  <c r="J432" i="7"/>
  <c r="H432" i="7"/>
  <c r="J431" i="7"/>
  <c r="H431" i="7"/>
  <c r="J430" i="7"/>
  <c r="H430" i="7"/>
  <c r="J429" i="7"/>
  <c r="H429" i="7"/>
  <c r="J428" i="7"/>
  <c r="H428" i="7"/>
  <c r="J427" i="7"/>
  <c r="H427" i="7"/>
  <c r="J426" i="7"/>
  <c r="H426" i="7"/>
  <c r="J425" i="7"/>
  <c r="H425" i="7"/>
  <c r="E423" i="7"/>
  <c r="J420" i="7"/>
  <c r="H420" i="7"/>
  <c r="J419" i="7"/>
  <c r="H419" i="7"/>
  <c r="J418" i="7"/>
  <c r="H418" i="7"/>
  <c r="J417" i="7"/>
  <c r="H417" i="7"/>
  <c r="J416" i="7"/>
  <c r="H416" i="7"/>
  <c r="J415" i="7"/>
  <c r="H415" i="7"/>
  <c r="J414" i="7"/>
  <c r="H414" i="7"/>
  <c r="J413" i="7"/>
  <c r="H413" i="7"/>
  <c r="J412" i="7"/>
  <c r="H412" i="7"/>
  <c r="J411" i="7"/>
  <c r="H411" i="7"/>
  <c r="J410" i="7"/>
  <c r="H410" i="7"/>
  <c r="J409" i="7"/>
  <c r="H409" i="7"/>
  <c r="J408" i="7"/>
  <c r="H408" i="7"/>
  <c r="J407" i="7"/>
  <c r="H407" i="7"/>
  <c r="J406" i="7"/>
  <c r="H406" i="7"/>
  <c r="J405" i="7"/>
  <c r="H405" i="7"/>
  <c r="J404" i="7"/>
  <c r="H404" i="7"/>
  <c r="J403" i="7"/>
  <c r="H403" i="7"/>
  <c r="J402" i="7"/>
  <c r="H402" i="7"/>
  <c r="J401" i="7"/>
  <c r="H401" i="7"/>
  <c r="J400" i="7"/>
  <c r="H400" i="7"/>
  <c r="J399" i="7"/>
  <c r="H399" i="7"/>
  <c r="J398" i="7"/>
  <c r="H398" i="7"/>
  <c r="J397" i="7"/>
  <c r="H397" i="7"/>
  <c r="J396" i="7"/>
  <c r="H396" i="7"/>
  <c r="J395" i="7"/>
  <c r="H395" i="7"/>
  <c r="J394" i="7"/>
  <c r="H394" i="7"/>
  <c r="J393" i="7"/>
  <c r="H393" i="7"/>
  <c r="J392" i="7"/>
  <c r="H392" i="7"/>
  <c r="J391" i="7"/>
  <c r="H391" i="7"/>
  <c r="J390" i="7"/>
  <c r="H390" i="7"/>
  <c r="J389" i="7"/>
  <c r="H389" i="7"/>
  <c r="H386" i="7"/>
  <c r="E387" i="7"/>
  <c r="J384" i="7"/>
  <c r="H384" i="7"/>
  <c r="J383" i="7"/>
  <c r="H383" i="7"/>
  <c r="J382" i="7"/>
  <c r="H382" i="7"/>
  <c r="J381" i="7"/>
  <c r="H381" i="7"/>
  <c r="J380" i="7"/>
  <c r="H380" i="7"/>
  <c r="J379" i="7"/>
  <c r="H379" i="7"/>
  <c r="J378" i="7"/>
  <c r="H378" i="7"/>
  <c r="J377" i="7"/>
  <c r="H377" i="7"/>
  <c r="J376" i="7"/>
  <c r="H376" i="7"/>
  <c r="J375" i="7"/>
  <c r="H375" i="7"/>
  <c r="J374" i="7"/>
  <c r="H374" i="7"/>
  <c r="H371" i="7"/>
  <c r="E372" i="7"/>
  <c r="J369" i="7"/>
  <c r="H369" i="7"/>
  <c r="J368" i="7"/>
  <c r="H368" i="7"/>
  <c r="J367" i="7"/>
  <c r="H367" i="7"/>
  <c r="J366" i="7"/>
  <c r="H366" i="7"/>
  <c r="J365" i="7"/>
  <c r="H365" i="7"/>
  <c r="J364" i="7"/>
  <c r="H364" i="7"/>
  <c r="J363" i="7"/>
  <c r="H363" i="7"/>
  <c r="J362" i="7"/>
  <c r="H362" i="7"/>
  <c r="J361" i="7"/>
  <c r="H361" i="7"/>
  <c r="J360" i="7"/>
  <c r="H360" i="7"/>
  <c r="J359" i="7"/>
  <c r="H359" i="7"/>
  <c r="J358" i="7"/>
  <c r="H358" i="7"/>
  <c r="J357" i="7"/>
  <c r="H357" i="7"/>
  <c r="J356" i="7"/>
  <c r="H356" i="7"/>
  <c r="J355" i="7"/>
  <c r="H355" i="7"/>
  <c r="J354" i="7"/>
  <c r="H354" i="7"/>
  <c r="J353" i="7"/>
  <c r="H353" i="7"/>
  <c r="J352" i="7"/>
  <c r="H352" i="7"/>
  <c r="J351" i="7"/>
  <c r="H351" i="7"/>
  <c r="J350" i="7"/>
  <c r="H350" i="7"/>
  <c r="J349" i="7"/>
  <c r="H349" i="7"/>
  <c r="J348" i="7"/>
  <c r="H348" i="7"/>
  <c r="J347" i="7"/>
  <c r="H347" i="7"/>
  <c r="J346" i="7"/>
  <c r="H346" i="7"/>
  <c r="J345" i="7"/>
  <c r="H345" i="7"/>
  <c r="J344" i="7"/>
  <c r="H344" i="7"/>
  <c r="J343" i="7"/>
  <c r="H343" i="7"/>
  <c r="I343" i="7" s="1"/>
  <c r="J342" i="7"/>
  <c r="H342" i="7"/>
  <c r="E340" i="7"/>
  <c r="J337" i="7"/>
  <c r="H337" i="7"/>
  <c r="J336" i="7"/>
  <c r="H336" i="7"/>
  <c r="J335" i="7"/>
  <c r="H335" i="7"/>
  <c r="J334" i="7"/>
  <c r="H334" i="7"/>
  <c r="J333" i="7"/>
  <c r="H333" i="7"/>
  <c r="J332" i="7"/>
  <c r="H332" i="7"/>
  <c r="J331" i="7"/>
  <c r="H331" i="7"/>
  <c r="J330" i="7"/>
  <c r="H330" i="7"/>
  <c r="J329" i="7"/>
  <c r="H329" i="7"/>
  <c r="J328" i="7"/>
  <c r="H328" i="7"/>
  <c r="J327" i="7"/>
  <c r="H327" i="7"/>
  <c r="J326" i="7"/>
  <c r="H326" i="7"/>
  <c r="J325" i="7"/>
  <c r="H325" i="7"/>
  <c r="J324" i="7"/>
  <c r="H324" i="7"/>
  <c r="J323" i="7"/>
  <c r="H323" i="7"/>
  <c r="J322" i="7"/>
  <c r="H322" i="7"/>
  <c r="J321" i="7"/>
  <c r="H321" i="7"/>
  <c r="J320" i="7"/>
  <c r="H320" i="7"/>
  <c r="J319" i="7"/>
  <c r="H319" i="7"/>
  <c r="J318" i="7"/>
  <c r="H318" i="7"/>
  <c r="J317" i="7"/>
  <c r="H317" i="7"/>
  <c r="J316" i="7"/>
  <c r="H316" i="7"/>
  <c r="H313" i="7"/>
  <c r="E314" i="7"/>
  <c r="J311" i="7"/>
  <c r="H311" i="7"/>
  <c r="J310" i="7"/>
  <c r="H310" i="7"/>
  <c r="J309" i="7"/>
  <c r="H309" i="7"/>
  <c r="J308" i="7"/>
  <c r="H308" i="7"/>
  <c r="J307" i="7"/>
  <c r="H307" i="7"/>
  <c r="J306" i="7"/>
  <c r="H306" i="7"/>
  <c r="J305" i="7"/>
  <c r="H305" i="7"/>
  <c r="J304" i="7"/>
  <c r="H304" i="7"/>
  <c r="J303" i="7"/>
  <c r="H303" i="7"/>
  <c r="J302" i="7"/>
  <c r="H302" i="7"/>
  <c r="J301" i="7"/>
  <c r="H301" i="7"/>
  <c r="J300" i="7"/>
  <c r="H300" i="7"/>
  <c r="J299" i="7"/>
  <c r="H299" i="7"/>
  <c r="J298" i="7"/>
  <c r="H298" i="7"/>
  <c r="J297" i="7"/>
  <c r="H297" i="7"/>
  <c r="J296" i="7"/>
  <c r="H296" i="7"/>
  <c r="J295" i="7"/>
  <c r="H295" i="7"/>
  <c r="J294" i="7"/>
  <c r="H294" i="7"/>
  <c r="J293" i="7"/>
  <c r="H293" i="7"/>
  <c r="J292" i="7"/>
  <c r="H292" i="7"/>
  <c r="J291" i="7"/>
  <c r="H291" i="7"/>
  <c r="J290" i="7"/>
  <c r="H290" i="7"/>
  <c r="J289" i="7"/>
  <c r="H289" i="7"/>
  <c r="J288" i="7"/>
  <c r="H288" i="7"/>
  <c r="J287" i="7"/>
  <c r="H287" i="7"/>
  <c r="H284" i="7"/>
  <c r="E285" i="7"/>
  <c r="J282" i="7"/>
  <c r="H282" i="7"/>
  <c r="J281" i="7"/>
  <c r="H281" i="7"/>
  <c r="J280" i="7"/>
  <c r="H280" i="7"/>
  <c r="J279" i="7"/>
  <c r="H279" i="7"/>
  <c r="J278" i="7"/>
  <c r="H278" i="7"/>
  <c r="J277" i="7"/>
  <c r="H277" i="7"/>
  <c r="J276" i="7"/>
  <c r="H276" i="7"/>
  <c r="J275" i="7"/>
  <c r="H275" i="7"/>
  <c r="J274" i="7"/>
  <c r="H274" i="7"/>
  <c r="J273" i="7"/>
  <c r="H273" i="7"/>
  <c r="J272" i="7"/>
  <c r="H272" i="7"/>
  <c r="J271" i="7"/>
  <c r="H271" i="7"/>
  <c r="J270" i="7"/>
  <c r="H270" i="7"/>
  <c r="J269" i="7"/>
  <c r="H269" i="7"/>
  <c r="J268" i="7"/>
  <c r="H268" i="7"/>
  <c r="J267" i="7"/>
  <c r="H267" i="7"/>
  <c r="J266" i="7"/>
  <c r="H266" i="7"/>
  <c r="J265" i="7"/>
  <c r="H265" i="7"/>
  <c r="J264" i="7"/>
  <c r="H264" i="7"/>
  <c r="J263" i="7"/>
  <c r="H263" i="7"/>
  <c r="J262" i="7"/>
  <c r="H262" i="7"/>
  <c r="J261" i="7"/>
  <c r="H261" i="7"/>
  <c r="J260" i="7"/>
  <c r="H260" i="7"/>
  <c r="H257" i="7"/>
  <c r="E258" i="7"/>
  <c r="J255" i="7"/>
  <c r="H255" i="7"/>
  <c r="J254" i="7"/>
  <c r="H254" i="7"/>
  <c r="J253" i="7"/>
  <c r="H253" i="7"/>
  <c r="J252" i="7"/>
  <c r="H252" i="7"/>
  <c r="J251" i="7"/>
  <c r="H251" i="7"/>
  <c r="J250" i="7"/>
  <c r="H250" i="7"/>
  <c r="J249" i="7"/>
  <c r="H249" i="7"/>
  <c r="J248" i="7"/>
  <c r="H248" i="7"/>
  <c r="J247" i="7"/>
  <c r="H247" i="7"/>
  <c r="J246" i="7"/>
  <c r="H246" i="7"/>
  <c r="J245" i="7"/>
  <c r="H245" i="7"/>
  <c r="J244" i="7"/>
  <c r="H244" i="7"/>
  <c r="J243" i="7"/>
  <c r="H243" i="7"/>
  <c r="J242" i="7"/>
  <c r="H242" i="7"/>
  <c r="J241" i="7"/>
  <c r="H241" i="7"/>
  <c r="J240" i="7"/>
  <c r="H240" i="7"/>
  <c r="J239" i="7"/>
  <c r="H239" i="7"/>
  <c r="J238" i="7"/>
  <c r="H238" i="7"/>
  <c r="D238" i="7"/>
  <c r="J237" i="7"/>
  <c r="H237" i="7"/>
  <c r="J236" i="7"/>
  <c r="H236" i="7"/>
  <c r="J235" i="7"/>
  <c r="H235" i="7"/>
  <c r="J234" i="7"/>
  <c r="H234" i="7"/>
  <c r="J233" i="7"/>
  <c r="H233" i="7"/>
  <c r="J232" i="7"/>
  <c r="H232" i="7"/>
  <c r="J231" i="7"/>
  <c r="H231" i="7"/>
  <c r="J230" i="7"/>
  <c r="H230" i="7"/>
  <c r="D230" i="7"/>
  <c r="J229" i="7"/>
  <c r="H229" i="7"/>
  <c r="D229" i="7"/>
  <c r="H226" i="7"/>
  <c r="E227" i="7"/>
  <c r="J224" i="7"/>
  <c r="H224" i="7"/>
  <c r="J223" i="7"/>
  <c r="H223" i="7"/>
  <c r="J222" i="7"/>
  <c r="H222" i="7"/>
  <c r="J221" i="7"/>
  <c r="H221" i="7"/>
  <c r="J220" i="7"/>
  <c r="H220" i="7"/>
  <c r="J219" i="7"/>
  <c r="H219" i="7"/>
  <c r="J218" i="7"/>
  <c r="H218" i="7"/>
  <c r="J217" i="7"/>
  <c r="H217" i="7"/>
  <c r="J216" i="7"/>
  <c r="H216" i="7"/>
  <c r="J215" i="7"/>
  <c r="H215" i="7"/>
  <c r="J214" i="7"/>
  <c r="H214" i="7"/>
  <c r="J213" i="7"/>
  <c r="H213" i="7"/>
  <c r="J212" i="7"/>
  <c r="H212" i="7"/>
  <c r="J211" i="7"/>
  <c r="H211" i="7"/>
  <c r="J210" i="7"/>
  <c r="H210" i="7"/>
  <c r="J209" i="7"/>
  <c r="H209" i="7"/>
  <c r="J208" i="7"/>
  <c r="H208" i="7"/>
  <c r="J207" i="7"/>
  <c r="H207" i="7"/>
  <c r="J206" i="7"/>
  <c r="H206" i="7"/>
  <c r="J205" i="7"/>
  <c r="H205" i="7"/>
  <c r="J204" i="7"/>
  <c r="H204" i="7"/>
  <c r="J203" i="7"/>
  <c r="H203" i="7"/>
  <c r="J202" i="7"/>
  <c r="H202" i="7"/>
  <c r="J201" i="7"/>
  <c r="H201" i="7"/>
  <c r="J200" i="7"/>
  <c r="H200" i="7"/>
  <c r="J199" i="7"/>
  <c r="H199" i="7"/>
  <c r="J198" i="7"/>
  <c r="H198" i="7"/>
  <c r="J197" i="7"/>
  <c r="H197" i="7"/>
  <c r="H194" i="7"/>
  <c r="E195" i="7"/>
  <c r="J192" i="7"/>
  <c r="H192" i="7"/>
  <c r="J191" i="7"/>
  <c r="H191" i="7"/>
  <c r="J190" i="7"/>
  <c r="H190" i="7"/>
  <c r="J189" i="7"/>
  <c r="H189" i="7"/>
  <c r="J188" i="7"/>
  <c r="H188" i="7"/>
  <c r="J187" i="7"/>
  <c r="H187" i="7"/>
  <c r="J186" i="7"/>
  <c r="H186" i="7"/>
  <c r="J185" i="7"/>
  <c r="H185" i="7"/>
  <c r="J184" i="7"/>
  <c r="H184" i="7"/>
  <c r="J183" i="7"/>
  <c r="H183" i="7"/>
  <c r="J182" i="7"/>
  <c r="H182" i="7"/>
  <c r="J181" i="7"/>
  <c r="H181" i="7"/>
  <c r="J180" i="7"/>
  <c r="H180" i="7"/>
  <c r="J179" i="7"/>
  <c r="H179" i="7"/>
  <c r="J178" i="7"/>
  <c r="H178" i="7"/>
  <c r="J177" i="7"/>
  <c r="H177" i="7"/>
  <c r="J176" i="7"/>
  <c r="H176" i="7"/>
  <c r="J175" i="7"/>
  <c r="H175" i="7"/>
  <c r="J174" i="7"/>
  <c r="H174" i="7"/>
  <c r="J173" i="7"/>
  <c r="H173" i="7"/>
  <c r="J172" i="7"/>
  <c r="H172" i="7"/>
  <c r="J171" i="7"/>
  <c r="H171" i="7"/>
  <c r="J170" i="7"/>
  <c r="H170" i="7"/>
  <c r="J169" i="7"/>
  <c r="H169" i="7"/>
  <c r="J168" i="7"/>
  <c r="H168" i="7"/>
  <c r="J167" i="7"/>
  <c r="H167" i="7"/>
  <c r="J166" i="7"/>
  <c r="H166" i="7"/>
  <c r="H163" i="7"/>
  <c r="E164" i="7"/>
  <c r="J161" i="7"/>
  <c r="H161" i="7"/>
  <c r="J160" i="7"/>
  <c r="H160" i="7"/>
  <c r="J159" i="7"/>
  <c r="H159" i="7"/>
  <c r="J158" i="7"/>
  <c r="H158" i="7"/>
  <c r="J157" i="7"/>
  <c r="H157" i="7"/>
  <c r="J156" i="7"/>
  <c r="H156" i="7"/>
  <c r="J155" i="7"/>
  <c r="H155" i="7"/>
  <c r="J154" i="7"/>
  <c r="H154" i="7"/>
  <c r="J153" i="7"/>
  <c r="H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J135" i="7"/>
  <c r="H135" i="7"/>
  <c r="J134" i="7"/>
  <c r="H134" i="7"/>
  <c r="J133" i="7"/>
  <c r="H133" i="7"/>
  <c r="J132" i="7"/>
  <c r="H132" i="7"/>
  <c r="J131" i="7"/>
  <c r="H131" i="7"/>
  <c r="J130" i="7"/>
  <c r="H130" i="7"/>
  <c r="J129" i="7"/>
  <c r="H129" i="7"/>
  <c r="J128" i="7"/>
  <c r="H128" i="7"/>
  <c r="J127" i="7"/>
  <c r="H127" i="7"/>
  <c r="J126" i="7"/>
  <c r="H126" i="7"/>
  <c r="J125" i="7"/>
  <c r="H125" i="7"/>
  <c r="H122" i="7"/>
  <c r="E123" i="7"/>
  <c r="J120" i="7"/>
  <c r="H120" i="7"/>
  <c r="J119" i="7"/>
  <c r="H119" i="7"/>
  <c r="J118" i="7"/>
  <c r="H118" i="7"/>
  <c r="J117" i="7"/>
  <c r="H117" i="7"/>
  <c r="J116" i="7"/>
  <c r="H116" i="7"/>
  <c r="J115" i="7"/>
  <c r="H115" i="7"/>
  <c r="J114" i="7"/>
  <c r="H114" i="7"/>
  <c r="J113" i="7"/>
  <c r="H113" i="7"/>
  <c r="J112" i="7"/>
  <c r="H112" i="7"/>
  <c r="J111" i="7"/>
  <c r="H111" i="7"/>
  <c r="J110" i="7"/>
  <c r="H110" i="7"/>
  <c r="J109" i="7"/>
  <c r="H109" i="7"/>
  <c r="J108" i="7"/>
  <c r="H108" i="7"/>
  <c r="J107" i="7"/>
  <c r="H107" i="7"/>
  <c r="J106" i="7"/>
  <c r="H106" i="7"/>
  <c r="J105" i="7"/>
  <c r="H105" i="7"/>
  <c r="J104" i="7"/>
  <c r="H104" i="7"/>
  <c r="J103" i="7"/>
  <c r="H103" i="7"/>
  <c r="J102" i="7"/>
  <c r="H102" i="7"/>
  <c r="J101" i="7"/>
  <c r="H101" i="7"/>
  <c r="J100" i="7"/>
  <c r="H100" i="7"/>
  <c r="J99" i="7"/>
  <c r="H99" i="7"/>
  <c r="J98" i="7"/>
  <c r="H98" i="7"/>
  <c r="J97" i="7"/>
  <c r="H97" i="7"/>
  <c r="J96" i="7"/>
  <c r="H96" i="7"/>
  <c r="J95" i="7"/>
  <c r="H95" i="7"/>
  <c r="J94" i="7"/>
  <c r="H94" i="7"/>
  <c r="J93" i="7"/>
  <c r="H93" i="7"/>
  <c r="H90" i="7"/>
  <c r="E91" i="7"/>
  <c r="J88" i="7"/>
  <c r="H88" i="7"/>
  <c r="J87" i="7"/>
  <c r="H87" i="7"/>
  <c r="J86" i="7"/>
  <c r="H86" i="7"/>
  <c r="J85" i="7"/>
  <c r="H85" i="7"/>
  <c r="J84" i="7"/>
  <c r="H84" i="7"/>
  <c r="J83" i="7"/>
  <c r="H83" i="7"/>
  <c r="J82" i="7"/>
  <c r="H82" i="7"/>
  <c r="H79" i="7"/>
  <c r="E80" i="7"/>
  <c r="J77" i="7"/>
  <c r="H77" i="7"/>
  <c r="J76" i="7"/>
  <c r="H76" i="7"/>
  <c r="J75" i="7"/>
  <c r="H75" i="7"/>
  <c r="J74" i="7"/>
  <c r="H74" i="7"/>
  <c r="J73" i="7"/>
  <c r="H73" i="7"/>
  <c r="J72" i="7"/>
  <c r="H72" i="7"/>
  <c r="J71" i="7"/>
  <c r="H71" i="7"/>
  <c r="J70" i="7"/>
  <c r="H70" i="7"/>
  <c r="J69" i="7"/>
  <c r="H69" i="7"/>
  <c r="J68" i="7"/>
  <c r="H68" i="7"/>
  <c r="J67" i="7"/>
  <c r="H67" i="7"/>
  <c r="J66" i="7"/>
  <c r="H66" i="7"/>
  <c r="J65" i="7"/>
  <c r="H65" i="7"/>
  <c r="J64" i="7"/>
  <c r="H64" i="7"/>
  <c r="H423" i="7" l="1"/>
  <c r="H372" i="7"/>
  <c r="I460" i="7"/>
  <c r="I462" i="7"/>
  <c r="I464" i="7"/>
  <c r="I466" i="7"/>
  <c r="I468" i="7"/>
  <c r="I470" i="7"/>
  <c r="I472" i="7"/>
  <c r="I474" i="7"/>
  <c r="I476" i="7"/>
  <c r="I478" i="7"/>
  <c r="I480" i="7"/>
  <c r="I482" i="7"/>
  <c r="I484" i="7"/>
  <c r="I486" i="7"/>
  <c r="I488" i="7"/>
  <c r="I490" i="7"/>
  <c r="I492" i="7"/>
  <c r="I494" i="7"/>
  <c r="I496" i="7"/>
  <c r="I498" i="7"/>
  <c r="E596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E313" i="7"/>
  <c r="I907" i="7"/>
  <c r="I909" i="7"/>
  <c r="I911" i="7"/>
  <c r="I913" i="7"/>
  <c r="I287" i="7"/>
  <c r="I289" i="7"/>
  <c r="I291" i="7"/>
  <c r="I293" i="7"/>
  <c r="I295" i="7"/>
  <c r="I297" i="7"/>
  <c r="I299" i="7"/>
  <c r="I301" i="7"/>
  <c r="I303" i="7"/>
  <c r="I305" i="7"/>
  <c r="I307" i="7"/>
  <c r="I309" i="7"/>
  <c r="I908" i="7"/>
  <c r="I910" i="7"/>
  <c r="I912" i="7"/>
  <c r="I549" i="7"/>
  <c r="I563" i="7"/>
  <c r="I481" i="7"/>
  <c r="I483" i="7"/>
  <c r="I499" i="7"/>
  <c r="I316" i="7"/>
  <c r="I318" i="7"/>
  <c r="I320" i="7"/>
  <c r="I322" i="7"/>
  <c r="E950" i="7"/>
  <c r="H905" i="7"/>
  <c r="H623" i="7"/>
  <c r="H597" i="7"/>
  <c r="I594" i="7"/>
  <c r="I592" i="7"/>
  <c r="I590" i="7"/>
  <c r="I588" i="7"/>
  <c r="I586" i="7"/>
  <c r="I584" i="7"/>
  <c r="I582" i="7"/>
  <c r="I580" i="7"/>
  <c r="I578" i="7"/>
  <c r="I576" i="7"/>
  <c r="I574" i="7"/>
  <c r="I572" i="7"/>
  <c r="I565" i="7"/>
  <c r="I561" i="7"/>
  <c r="I559" i="7"/>
  <c r="I557" i="7"/>
  <c r="I555" i="7"/>
  <c r="I553" i="7"/>
  <c r="I551" i="7"/>
  <c r="I547" i="7"/>
  <c r="I543" i="7"/>
  <c r="I541" i="7"/>
  <c r="I539" i="7"/>
  <c r="I537" i="7"/>
  <c r="I535" i="7"/>
  <c r="I533" i="7"/>
  <c r="I531" i="7"/>
  <c r="I529" i="7"/>
  <c r="I527" i="7"/>
  <c r="H502" i="7"/>
  <c r="I497" i="7"/>
  <c r="I495" i="7"/>
  <c r="I493" i="7"/>
  <c r="I491" i="7"/>
  <c r="I489" i="7"/>
  <c r="I487" i="7"/>
  <c r="I485" i="7"/>
  <c r="I479" i="7"/>
  <c r="I477" i="7"/>
  <c r="I475" i="7"/>
  <c r="I473" i="7"/>
  <c r="I471" i="7"/>
  <c r="I469" i="7"/>
  <c r="I467" i="7"/>
  <c r="I465" i="7"/>
  <c r="I463" i="7"/>
  <c r="I461" i="7"/>
  <c r="H458" i="7"/>
  <c r="H340" i="7"/>
  <c r="H314" i="7"/>
  <c r="H285" i="7"/>
  <c r="H164" i="7"/>
  <c r="I87" i="7"/>
  <c r="I127" i="7"/>
  <c r="I129" i="7"/>
  <c r="I131" i="7"/>
  <c r="I135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261" i="7"/>
  <c r="I133" i="7"/>
  <c r="D227" i="7"/>
  <c r="D226" i="7" s="1"/>
  <c r="I239" i="7"/>
  <c r="I241" i="7"/>
  <c r="I243" i="7"/>
  <c r="I245" i="7"/>
  <c r="I247" i="7"/>
  <c r="I249" i="7"/>
  <c r="I251" i="7"/>
  <c r="I253" i="7"/>
  <c r="I255" i="7"/>
  <c r="H258" i="7"/>
  <c r="H195" i="7"/>
  <c r="I83" i="7"/>
  <c r="I85" i="7"/>
  <c r="I125" i="7"/>
  <c r="I137" i="7"/>
  <c r="H80" i="7"/>
  <c r="H91" i="7"/>
  <c r="I82" i="7"/>
  <c r="I84" i="7"/>
  <c r="I126" i="7"/>
  <c r="I128" i="7"/>
  <c r="I130" i="7"/>
  <c r="I132" i="7"/>
  <c r="I134" i="7"/>
  <c r="I136" i="7"/>
  <c r="I138" i="7"/>
  <c r="I140" i="7"/>
  <c r="I142" i="7"/>
  <c r="I144" i="7"/>
  <c r="I146" i="7"/>
  <c r="I148" i="7"/>
  <c r="I150" i="7"/>
  <c r="I152" i="7"/>
  <c r="I154" i="7"/>
  <c r="I156" i="7"/>
  <c r="I158" i="7"/>
  <c r="I160" i="7"/>
  <c r="E194" i="7"/>
  <c r="I198" i="7"/>
  <c r="I200" i="7"/>
  <c r="I317" i="7"/>
  <c r="I319" i="7"/>
  <c r="I321" i="7"/>
  <c r="I323" i="7"/>
  <c r="I325" i="7"/>
  <c r="I327" i="7"/>
  <c r="I329" i="7"/>
  <c r="I331" i="7"/>
  <c r="I333" i="7"/>
  <c r="I335" i="7"/>
  <c r="I337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90" i="7"/>
  <c r="I392" i="7"/>
  <c r="I394" i="7"/>
  <c r="I396" i="7"/>
  <c r="I398" i="7"/>
  <c r="I400" i="7"/>
  <c r="I404" i="7"/>
  <c r="I406" i="7"/>
  <c r="I408" i="7"/>
  <c r="I410" i="7"/>
  <c r="I599" i="7"/>
  <c r="I601" i="7"/>
  <c r="I603" i="7"/>
  <c r="I605" i="7"/>
  <c r="I607" i="7"/>
  <c r="I609" i="7"/>
  <c r="I611" i="7"/>
  <c r="I613" i="7"/>
  <c r="I616" i="7"/>
  <c r="I617" i="7"/>
  <c r="I618" i="7"/>
  <c r="I620" i="7"/>
  <c r="E716" i="7"/>
  <c r="E846" i="7"/>
  <c r="E877" i="7"/>
  <c r="I311" i="7"/>
  <c r="H387" i="7"/>
  <c r="I263" i="7"/>
  <c r="I265" i="7"/>
  <c r="I267" i="7"/>
  <c r="I269" i="7"/>
  <c r="I271" i="7"/>
  <c r="I273" i="7"/>
  <c r="I275" i="7"/>
  <c r="I277" i="7"/>
  <c r="I279" i="7"/>
  <c r="I281" i="7"/>
  <c r="I324" i="7"/>
  <c r="I326" i="7"/>
  <c r="I328" i="7"/>
  <c r="I330" i="7"/>
  <c r="I332" i="7"/>
  <c r="I334" i="7"/>
  <c r="I336" i="7"/>
  <c r="I345" i="7"/>
  <c r="I347" i="7"/>
  <c r="I349" i="7"/>
  <c r="I351" i="7"/>
  <c r="I353" i="7"/>
  <c r="I355" i="7"/>
  <c r="I357" i="7"/>
  <c r="I359" i="7"/>
  <c r="I361" i="7"/>
  <c r="I363" i="7"/>
  <c r="I365" i="7"/>
  <c r="I600" i="7"/>
  <c r="I602" i="7"/>
  <c r="I604" i="7"/>
  <c r="I606" i="7"/>
  <c r="I608" i="7"/>
  <c r="I610" i="7"/>
  <c r="I612" i="7"/>
  <c r="I614" i="7"/>
  <c r="I615" i="7"/>
  <c r="I619" i="7"/>
  <c r="I626" i="7"/>
  <c r="I628" i="7"/>
  <c r="I630" i="7"/>
  <c r="I632" i="7"/>
  <c r="I634" i="7"/>
  <c r="I636" i="7"/>
  <c r="I638" i="7"/>
  <c r="I640" i="7"/>
  <c r="I642" i="7"/>
  <c r="I644" i="7"/>
  <c r="I646" i="7"/>
  <c r="I653" i="7"/>
  <c r="I655" i="7"/>
  <c r="I657" i="7"/>
  <c r="I659" i="7"/>
  <c r="I661" i="7"/>
  <c r="I663" i="7"/>
  <c r="I665" i="7"/>
  <c r="I667" i="7"/>
  <c r="I669" i="7"/>
  <c r="I671" i="7"/>
  <c r="I750" i="7"/>
  <c r="I752" i="7"/>
  <c r="I754" i="7"/>
  <c r="I756" i="7"/>
  <c r="I758" i="7"/>
  <c r="I760" i="7"/>
  <c r="I762" i="7"/>
  <c r="I764" i="7"/>
  <c r="I766" i="7"/>
  <c r="I770" i="7"/>
  <c r="I772" i="7"/>
  <c r="I774" i="7"/>
  <c r="I783" i="7"/>
  <c r="I785" i="7"/>
  <c r="I787" i="7"/>
  <c r="I789" i="7"/>
  <c r="I791" i="7"/>
  <c r="I793" i="7"/>
  <c r="I795" i="7"/>
  <c r="I797" i="7"/>
  <c r="I799" i="7"/>
  <c r="I801" i="7"/>
  <c r="I803" i="7"/>
  <c r="H847" i="7"/>
  <c r="H808" i="7"/>
  <c r="I782" i="7"/>
  <c r="I784" i="7"/>
  <c r="I786" i="7"/>
  <c r="I788" i="7"/>
  <c r="I790" i="7"/>
  <c r="I792" i="7"/>
  <c r="I794" i="7"/>
  <c r="I796" i="7"/>
  <c r="I798" i="7"/>
  <c r="I800" i="7"/>
  <c r="I802" i="7"/>
  <c r="I804" i="7"/>
  <c r="H778" i="7"/>
  <c r="I768" i="7"/>
  <c r="I751" i="7"/>
  <c r="I753" i="7"/>
  <c r="I755" i="7"/>
  <c r="I757" i="7"/>
  <c r="I759" i="7"/>
  <c r="I761" i="7"/>
  <c r="I763" i="7"/>
  <c r="I765" i="7"/>
  <c r="I767" i="7"/>
  <c r="I769" i="7"/>
  <c r="I771" i="7"/>
  <c r="I773" i="7"/>
  <c r="I775" i="7"/>
  <c r="H746" i="7"/>
  <c r="H717" i="7"/>
  <c r="H675" i="7"/>
  <c r="H650" i="7"/>
  <c r="I652" i="7"/>
  <c r="I654" i="7"/>
  <c r="I656" i="7"/>
  <c r="I658" i="7"/>
  <c r="I660" i="7"/>
  <c r="I662" i="7"/>
  <c r="I664" i="7"/>
  <c r="I625" i="7"/>
  <c r="I627" i="7"/>
  <c r="I629" i="7"/>
  <c r="I631" i="7"/>
  <c r="I633" i="7"/>
  <c r="I635" i="7"/>
  <c r="I637" i="7"/>
  <c r="I639" i="7"/>
  <c r="I641" i="7"/>
  <c r="I643" i="7"/>
  <c r="I645" i="7"/>
  <c r="I647" i="7"/>
  <c r="I573" i="7"/>
  <c r="I575" i="7"/>
  <c r="I577" i="7"/>
  <c r="I579" i="7"/>
  <c r="I581" i="7"/>
  <c r="I583" i="7"/>
  <c r="I585" i="7"/>
  <c r="I587" i="7"/>
  <c r="I589" i="7"/>
  <c r="I591" i="7"/>
  <c r="I593" i="7"/>
  <c r="H568" i="7"/>
  <c r="H525" i="7"/>
  <c r="I545" i="7"/>
  <c r="I528" i="7"/>
  <c r="I530" i="7"/>
  <c r="I532" i="7"/>
  <c r="I534" i="7"/>
  <c r="I536" i="7"/>
  <c r="I538" i="7"/>
  <c r="I540" i="7"/>
  <c r="I542" i="7"/>
  <c r="I544" i="7"/>
  <c r="I546" i="7"/>
  <c r="I548" i="7"/>
  <c r="I550" i="7"/>
  <c r="I552" i="7"/>
  <c r="I554" i="7"/>
  <c r="I556" i="7"/>
  <c r="I558" i="7"/>
  <c r="I560" i="7"/>
  <c r="I562" i="7"/>
  <c r="I564" i="7"/>
  <c r="I402" i="7"/>
  <c r="I389" i="7"/>
  <c r="I393" i="7"/>
  <c r="I399" i="7"/>
  <c r="I403" i="7"/>
  <c r="I407" i="7"/>
  <c r="I411" i="7"/>
  <c r="I415" i="7"/>
  <c r="I419" i="7"/>
  <c r="I395" i="7"/>
  <c r="I391" i="7"/>
  <c r="I397" i="7"/>
  <c r="I401" i="7"/>
  <c r="I405" i="7"/>
  <c r="I409" i="7"/>
  <c r="I413" i="7"/>
  <c r="I417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29" i="7"/>
  <c r="I238" i="7"/>
  <c r="I240" i="7"/>
  <c r="I242" i="7"/>
  <c r="I244" i="7"/>
  <c r="I246" i="7"/>
  <c r="I248" i="7"/>
  <c r="I250" i="7"/>
  <c r="I252" i="7"/>
  <c r="I254" i="7"/>
  <c r="H227" i="7"/>
  <c r="H123" i="7"/>
  <c r="I367" i="7"/>
  <c r="I369" i="7"/>
  <c r="I412" i="7"/>
  <c r="I414" i="7"/>
  <c r="I416" i="7"/>
  <c r="I418" i="7"/>
  <c r="I420" i="7"/>
  <c r="I666" i="7"/>
  <c r="I668" i="7"/>
  <c r="I670" i="7"/>
  <c r="H932" i="7"/>
  <c r="E226" i="7"/>
  <c r="I86" i="7"/>
  <c r="I88" i="7"/>
  <c r="I805" i="7"/>
  <c r="E904" i="7"/>
  <c r="I197" i="7"/>
  <c r="I199" i="7"/>
  <c r="H878" i="7"/>
  <c r="E931" i="7"/>
  <c r="I951" i="7"/>
  <c r="I934" i="7"/>
  <c r="I935" i="7"/>
  <c r="I936" i="7"/>
  <c r="I937" i="7"/>
  <c r="I938" i="7"/>
  <c r="I939" i="7"/>
  <c r="I940" i="7"/>
  <c r="I941" i="7"/>
  <c r="I942" i="7"/>
  <c r="I943" i="7"/>
  <c r="I944" i="7"/>
  <c r="I945" i="7"/>
  <c r="I946" i="7"/>
  <c r="I947" i="7"/>
  <c r="I948" i="7"/>
  <c r="I914" i="7"/>
  <c r="I915" i="7"/>
  <c r="I916" i="7"/>
  <c r="I917" i="7"/>
  <c r="I918" i="7"/>
  <c r="I919" i="7"/>
  <c r="I920" i="7"/>
  <c r="I921" i="7"/>
  <c r="I922" i="7"/>
  <c r="I923" i="7"/>
  <c r="I924" i="7"/>
  <c r="I925" i="7"/>
  <c r="I926" i="7"/>
  <c r="I927" i="7"/>
  <c r="I928" i="7"/>
  <c r="I929" i="7"/>
  <c r="I880" i="7"/>
  <c r="I881" i="7"/>
  <c r="I882" i="7"/>
  <c r="I883" i="7"/>
  <c r="I88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E807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H777" i="7"/>
  <c r="I779" i="7"/>
  <c r="I780" i="7"/>
  <c r="H745" i="7"/>
  <c r="E745" i="7" s="1"/>
  <c r="I747" i="7"/>
  <c r="I74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E674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E649" i="7"/>
  <c r="I672" i="7"/>
  <c r="E622" i="7"/>
  <c r="H567" i="7"/>
  <c r="I569" i="7"/>
  <c r="I570" i="7"/>
  <c r="E524" i="7"/>
  <c r="E501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E457" i="7"/>
  <c r="E422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E386" i="7"/>
  <c r="E371" i="7"/>
  <c r="I374" i="7"/>
  <c r="I375" i="7"/>
  <c r="I376" i="7"/>
  <c r="I377" i="7"/>
  <c r="I378" i="7"/>
  <c r="I379" i="7"/>
  <c r="I380" i="7"/>
  <c r="I381" i="7"/>
  <c r="I382" i="7"/>
  <c r="I383" i="7"/>
  <c r="I384" i="7"/>
  <c r="H339" i="7"/>
  <c r="I341" i="7"/>
  <c r="I342" i="7"/>
  <c r="E284" i="7"/>
  <c r="E257" i="7"/>
  <c r="I230" i="7"/>
  <c r="I231" i="7"/>
  <c r="I232" i="7"/>
  <c r="I233" i="7"/>
  <c r="I234" i="7"/>
  <c r="I235" i="7"/>
  <c r="I236" i="7"/>
  <c r="I237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E163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E122" i="7"/>
  <c r="E90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E79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J63" i="7"/>
  <c r="H63" i="7"/>
  <c r="J62" i="7"/>
  <c r="H62" i="7"/>
  <c r="J61" i="7"/>
  <c r="H61" i="7"/>
  <c r="J60" i="7"/>
  <c r="H60" i="7"/>
  <c r="J59" i="7"/>
  <c r="H59" i="7"/>
  <c r="J58" i="7"/>
  <c r="H58" i="7"/>
  <c r="J57" i="7"/>
  <c r="H57" i="7"/>
  <c r="J56" i="7"/>
  <c r="H56" i="7"/>
  <c r="J55" i="7"/>
  <c r="H55" i="7"/>
  <c r="J54" i="7"/>
  <c r="H54" i="7"/>
  <c r="J53" i="7"/>
  <c r="H53" i="7"/>
  <c r="J52" i="7"/>
  <c r="H52" i="7"/>
  <c r="H49" i="7"/>
  <c r="E50" i="7"/>
  <c r="J47" i="7"/>
  <c r="H47" i="7"/>
  <c r="J46" i="7"/>
  <c r="H46" i="7"/>
  <c r="N45" i="7"/>
  <c r="H43" i="7"/>
  <c r="E44" i="7"/>
  <c r="M43" i="7"/>
  <c r="I285" i="7" l="1"/>
  <c r="I597" i="7"/>
  <c r="I458" i="7"/>
  <c r="I314" i="7"/>
  <c r="I123" i="7"/>
  <c r="I46" i="7"/>
  <c r="H44" i="7"/>
  <c r="E43" i="7"/>
  <c r="I387" i="7"/>
  <c r="I258" i="7"/>
  <c r="I525" i="7"/>
  <c r="I650" i="7"/>
  <c r="I623" i="7"/>
  <c r="I80" i="7"/>
  <c r="I227" i="7"/>
  <c r="N43" i="7"/>
  <c r="I45" i="7"/>
  <c r="I43" i="7" s="1"/>
  <c r="I47" i="7"/>
  <c r="H50" i="7"/>
  <c r="H48" i="7" s="1"/>
  <c r="I932" i="7"/>
  <c r="I905" i="7"/>
  <c r="I878" i="7"/>
  <c r="I847" i="7"/>
  <c r="I808" i="7"/>
  <c r="E777" i="7"/>
  <c r="I717" i="7"/>
  <c r="I675" i="7"/>
  <c r="E567" i="7"/>
  <c r="I502" i="7"/>
  <c r="I423" i="7"/>
  <c r="I372" i="7"/>
  <c r="E339" i="7"/>
  <c r="I195" i="7"/>
  <c r="I164" i="7"/>
  <c r="I91" i="7"/>
  <c r="E49" i="7"/>
  <c r="I52" i="7"/>
  <c r="I53" i="7"/>
  <c r="I54" i="7"/>
  <c r="I55" i="7"/>
  <c r="I56" i="7"/>
  <c r="I57" i="7"/>
  <c r="I58" i="7"/>
  <c r="I59" i="7"/>
  <c r="I60" i="7"/>
  <c r="I61" i="7"/>
  <c r="I62" i="7"/>
  <c r="I63" i="7"/>
  <c r="J41" i="7"/>
  <c r="H41" i="7"/>
  <c r="J40" i="7"/>
  <c r="H40" i="7"/>
  <c r="J39" i="7"/>
  <c r="H39" i="7"/>
  <c r="J38" i="7"/>
  <c r="H38" i="7"/>
  <c r="J37" i="7"/>
  <c r="H37" i="7"/>
  <c r="J36" i="7"/>
  <c r="H36" i="7"/>
  <c r="J35" i="7"/>
  <c r="H35" i="7"/>
  <c r="J34" i="7"/>
  <c r="H34" i="7"/>
  <c r="J33" i="7"/>
  <c r="H33" i="7"/>
  <c r="J32" i="7"/>
  <c r="H32" i="7"/>
  <c r="J31" i="7"/>
  <c r="H31" i="7"/>
  <c r="H30" i="7"/>
  <c r="J29" i="7"/>
  <c r="H29" i="7"/>
  <c r="H28" i="7"/>
  <c r="J27" i="7"/>
  <c r="H27" i="7"/>
  <c r="J26" i="7"/>
  <c r="H26" i="7"/>
  <c r="J25" i="7"/>
  <c r="H25" i="7"/>
  <c r="H24" i="7"/>
  <c r="N23" i="7"/>
  <c r="H21" i="7"/>
  <c r="F22" i="7"/>
  <c r="E22" i="7"/>
  <c r="M21" i="7"/>
  <c r="F21" i="7"/>
  <c r="M19" i="7"/>
  <c r="H22" i="7" l="1"/>
  <c r="H19" i="7" s="1"/>
  <c r="N21" i="7"/>
  <c r="E21" i="7"/>
  <c r="E18" i="7" s="1"/>
  <c r="I26" i="7"/>
  <c r="I28" i="7"/>
  <c r="I30" i="7"/>
  <c r="I32" i="7"/>
  <c r="I34" i="7"/>
  <c r="I36" i="7"/>
  <c r="I38" i="7"/>
  <c r="I40" i="7"/>
  <c r="I25" i="7"/>
  <c r="I27" i="7"/>
  <c r="I29" i="7"/>
  <c r="I31" i="7"/>
  <c r="I33" i="7"/>
  <c r="I35" i="7"/>
  <c r="I37" i="7"/>
  <c r="I39" i="7"/>
  <c r="I41" i="7"/>
  <c r="I50" i="7"/>
  <c r="I21" i="7"/>
  <c r="I24" i="7"/>
  <c r="F19" i="7"/>
  <c r="E19" i="7"/>
  <c r="D19" i="7"/>
  <c r="L18" i="7"/>
  <c r="H18" i="7"/>
  <c r="F18" i="7"/>
  <c r="H1021" i="6"/>
  <c r="J1020" i="6"/>
  <c r="H1020" i="6"/>
  <c r="J1019" i="6"/>
  <c r="H1019" i="6"/>
  <c r="J1018" i="6"/>
  <c r="H1018" i="6"/>
  <c r="J1017" i="6"/>
  <c r="H1017" i="6"/>
  <c r="J1016" i="6"/>
  <c r="H1016" i="6"/>
  <c r="J1015" i="6"/>
  <c r="H1015" i="6"/>
  <c r="J1014" i="6"/>
  <c r="H1014" i="6"/>
  <c r="J1013" i="6"/>
  <c r="H1013" i="6"/>
  <c r="J1012" i="6"/>
  <c r="H1012" i="6"/>
  <c r="J1011" i="6"/>
  <c r="H1011" i="6"/>
  <c r="J1010" i="6"/>
  <c r="H1010" i="6"/>
  <c r="J1009" i="6"/>
  <c r="H1009" i="6"/>
  <c r="J1008" i="6"/>
  <c r="H1008" i="6"/>
  <c r="J1007" i="6"/>
  <c r="H1007" i="6"/>
  <c r="J1006" i="6"/>
  <c r="H1006" i="6"/>
  <c r="J1005" i="6"/>
  <c r="H1005" i="6"/>
  <c r="J1004" i="6"/>
  <c r="H1004" i="6"/>
  <c r="J1003" i="6"/>
  <c r="H1003" i="6"/>
  <c r="J1002" i="6"/>
  <c r="H1002" i="6"/>
  <c r="J1001" i="6"/>
  <c r="H1001" i="6"/>
  <c r="J1000" i="6"/>
  <c r="H1000" i="6"/>
  <c r="J999" i="6"/>
  <c r="H999" i="6"/>
  <c r="J998" i="6"/>
  <c r="H998" i="6"/>
  <c r="J997" i="6"/>
  <c r="H997" i="6"/>
  <c r="J996" i="6"/>
  <c r="H996" i="6"/>
  <c r="J995" i="6"/>
  <c r="H995" i="6"/>
  <c r="J994" i="6"/>
  <c r="H994" i="6"/>
  <c r="J993" i="6"/>
  <c r="H993" i="6"/>
  <c r="J992" i="6"/>
  <c r="H992" i="6"/>
  <c r="J991" i="6"/>
  <c r="H991" i="6"/>
  <c r="J990" i="6"/>
  <c r="H990" i="6"/>
  <c r="J989" i="6"/>
  <c r="H989" i="6"/>
  <c r="J988" i="6"/>
  <c r="H988" i="6"/>
  <c r="F986" i="6"/>
  <c r="H985" i="6" s="1"/>
  <c r="E986" i="6"/>
  <c r="J983" i="6"/>
  <c r="H983" i="6"/>
  <c r="I983" i="6" s="1"/>
  <c r="J982" i="6"/>
  <c r="H982" i="6"/>
  <c r="I982" i="6" s="1"/>
  <c r="J981" i="6"/>
  <c r="H981" i="6"/>
  <c r="I981" i="6" s="1"/>
  <c r="J980" i="6"/>
  <c r="H980" i="6"/>
  <c r="I980" i="6" s="1"/>
  <c r="J979" i="6"/>
  <c r="H979" i="6"/>
  <c r="I979" i="6" s="1"/>
  <c r="J978" i="6"/>
  <c r="H978" i="6"/>
  <c r="I978" i="6" s="1"/>
  <c r="J977" i="6"/>
  <c r="H977" i="6"/>
  <c r="I977" i="6" s="1"/>
  <c r="J976" i="6"/>
  <c r="H976" i="6"/>
  <c r="I976" i="6" s="1"/>
  <c r="J975" i="6"/>
  <c r="H975" i="6"/>
  <c r="I975" i="6" s="1"/>
  <c r="J974" i="6"/>
  <c r="H974" i="6"/>
  <c r="I974" i="6" s="1"/>
  <c r="J973" i="6"/>
  <c r="H973" i="6"/>
  <c r="I973" i="6" s="1"/>
  <c r="J972" i="6"/>
  <c r="H972" i="6"/>
  <c r="I972" i="6" s="1"/>
  <c r="J971" i="6"/>
  <c r="H971" i="6"/>
  <c r="I971" i="6" s="1"/>
  <c r="J970" i="6"/>
  <c r="H970" i="6"/>
  <c r="I970" i="6" s="1"/>
  <c r="J969" i="6"/>
  <c r="H969" i="6"/>
  <c r="I969" i="6" s="1"/>
  <c r="J968" i="6"/>
  <c r="H968" i="6"/>
  <c r="I968" i="6" s="1"/>
  <c r="J967" i="6"/>
  <c r="H967" i="6"/>
  <c r="I967" i="6" s="1"/>
  <c r="J966" i="6"/>
  <c r="H966" i="6"/>
  <c r="I966" i="6" s="1"/>
  <c r="J965" i="6"/>
  <c r="H965" i="6"/>
  <c r="I965" i="6" s="1"/>
  <c r="J964" i="6"/>
  <c r="H964" i="6"/>
  <c r="I964" i="6" s="1"/>
  <c r="J963" i="6"/>
  <c r="H963" i="6"/>
  <c r="I963" i="6" s="1"/>
  <c r="J962" i="6"/>
  <c r="H962" i="6"/>
  <c r="I962" i="6" s="1"/>
  <c r="J961" i="6"/>
  <c r="H961" i="6"/>
  <c r="I961" i="6" s="1"/>
  <c r="J960" i="6"/>
  <c r="H960" i="6"/>
  <c r="I960" i="6" s="1"/>
  <c r="J959" i="6"/>
  <c r="H959" i="6"/>
  <c r="I959" i="6" s="1"/>
  <c r="J958" i="6"/>
  <c r="H958" i="6"/>
  <c r="I958" i="6" s="1"/>
  <c r="J957" i="6"/>
  <c r="H957" i="6"/>
  <c r="I957" i="6" s="1"/>
  <c r="J956" i="6"/>
  <c r="H956" i="6"/>
  <c r="I956" i="6" s="1"/>
  <c r="J955" i="6"/>
  <c r="H955" i="6"/>
  <c r="I955" i="6" s="1"/>
  <c r="J954" i="6"/>
  <c r="H954" i="6"/>
  <c r="I954" i="6" s="1"/>
  <c r="J953" i="6"/>
  <c r="H953" i="6"/>
  <c r="I953" i="6" s="1"/>
  <c r="F951" i="6"/>
  <c r="H950" i="6" s="1"/>
  <c r="E951" i="6"/>
  <c r="J948" i="6"/>
  <c r="H948" i="6"/>
  <c r="I948" i="6" s="1"/>
  <c r="J947" i="6"/>
  <c r="H947" i="6"/>
  <c r="I947" i="6" s="1"/>
  <c r="J946" i="6"/>
  <c r="H946" i="6"/>
  <c r="I946" i="6" s="1"/>
  <c r="J945" i="6"/>
  <c r="H945" i="6"/>
  <c r="I945" i="6" s="1"/>
  <c r="J944" i="6"/>
  <c r="H944" i="6"/>
  <c r="I944" i="6" s="1"/>
  <c r="J943" i="6"/>
  <c r="H943" i="6"/>
  <c r="I943" i="6" s="1"/>
  <c r="J942" i="6"/>
  <c r="H942" i="6"/>
  <c r="I942" i="6" s="1"/>
  <c r="J941" i="6"/>
  <c r="H941" i="6"/>
  <c r="I941" i="6" s="1"/>
  <c r="J940" i="6"/>
  <c r="H940" i="6"/>
  <c r="I940" i="6" s="1"/>
  <c r="J939" i="6"/>
  <c r="H939" i="6"/>
  <c r="I939" i="6" s="1"/>
  <c r="J938" i="6"/>
  <c r="H938" i="6"/>
  <c r="I938" i="6" s="1"/>
  <c r="J937" i="6"/>
  <c r="H937" i="6"/>
  <c r="I937" i="6" s="1"/>
  <c r="J936" i="6"/>
  <c r="H936" i="6"/>
  <c r="I936" i="6" s="1"/>
  <c r="J935" i="6"/>
  <c r="D18" i="7" l="1"/>
  <c r="E985" i="6"/>
  <c r="I22" i="7"/>
  <c r="H986" i="6"/>
  <c r="E950" i="6"/>
  <c r="J19" i="7"/>
  <c r="K558" i="7" s="1"/>
  <c r="I951" i="6"/>
  <c r="H951" i="6"/>
  <c r="L10" i="7"/>
  <c r="H17" i="7"/>
  <c r="F17" i="7"/>
  <c r="I988" i="6"/>
  <c r="I990" i="6"/>
  <c r="I992" i="6"/>
  <c r="I994" i="6"/>
  <c r="I996" i="6"/>
  <c r="I998" i="6"/>
  <c r="I1000" i="6"/>
  <c r="I1002" i="6"/>
  <c r="I1004" i="6"/>
  <c r="I1006" i="6"/>
  <c r="I1008" i="6"/>
  <c r="I1010" i="6"/>
  <c r="I1012" i="6"/>
  <c r="I1014" i="6"/>
  <c r="I1016" i="6"/>
  <c r="I1018" i="6"/>
  <c r="I989" i="6"/>
  <c r="I991" i="6"/>
  <c r="I993" i="6"/>
  <c r="I995" i="6"/>
  <c r="I997" i="6"/>
  <c r="I999" i="6"/>
  <c r="I1001" i="6"/>
  <c r="I1003" i="6"/>
  <c r="I1005" i="6"/>
  <c r="I1007" i="6"/>
  <c r="I1009" i="6"/>
  <c r="I1011" i="6"/>
  <c r="I1013" i="6"/>
  <c r="I1015" i="6"/>
  <c r="I1017" i="6"/>
  <c r="I1019" i="6"/>
  <c r="I1020" i="6"/>
  <c r="H1023" i="6"/>
  <c r="H935" i="6"/>
  <c r="I935" i="6" s="1"/>
  <c r="J934" i="6"/>
  <c r="H934" i="6"/>
  <c r="F932" i="6"/>
  <c r="H931" i="6" s="1"/>
  <c r="E932" i="6"/>
  <c r="J929" i="6"/>
  <c r="H929" i="6"/>
  <c r="J928" i="6"/>
  <c r="H928" i="6"/>
  <c r="J927" i="6"/>
  <c r="H927" i="6"/>
  <c r="J926" i="6"/>
  <c r="H926" i="6"/>
  <c r="J925" i="6"/>
  <c r="H925" i="6"/>
  <c r="J924" i="6"/>
  <c r="H924" i="6"/>
  <c r="J923" i="6"/>
  <c r="H923" i="6"/>
  <c r="J922" i="6"/>
  <c r="H922" i="6"/>
  <c r="J921" i="6"/>
  <c r="H921" i="6"/>
  <c r="J920" i="6"/>
  <c r="H920" i="6"/>
  <c r="J919" i="6"/>
  <c r="H919" i="6"/>
  <c r="J918" i="6"/>
  <c r="H918" i="6"/>
  <c r="J917" i="6"/>
  <c r="H917" i="6"/>
  <c r="J916" i="6"/>
  <c r="H916" i="6"/>
  <c r="J915" i="6"/>
  <c r="H915" i="6"/>
  <c r="J914" i="6"/>
  <c r="H914" i="6"/>
  <c r="J913" i="6"/>
  <c r="H913" i="6"/>
  <c r="J912" i="6"/>
  <c r="H912" i="6"/>
  <c r="J911" i="6"/>
  <c r="H911" i="6"/>
  <c r="J910" i="6"/>
  <c r="H910" i="6"/>
  <c r="J909" i="6"/>
  <c r="H909" i="6"/>
  <c r="J908" i="6"/>
  <c r="H908" i="6"/>
  <c r="J907" i="6"/>
  <c r="H907" i="6"/>
  <c r="F905" i="6"/>
  <c r="H904" i="6" s="1"/>
  <c r="E905" i="6"/>
  <c r="J902" i="6"/>
  <c r="H902" i="6"/>
  <c r="J901" i="6"/>
  <c r="H901" i="6"/>
  <c r="J900" i="6"/>
  <c r="H900" i="6"/>
  <c r="J899" i="6"/>
  <c r="H899" i="6"/>
  <c r="J898" i="6"/>
  <c r="H898" i="6"/>
  <c r="J897" i="6"/>
  <c r="H897" i="6"/>
  <c r="J896" i="6"/>
  <c r="H896" i="6"/>
  <c r="J895" i="6"/>
  <c r="H895" i="6"/>
  <c r="J894" i="6"/>
  <c r="H894" i="6"/>
  <c r="J893" i="6"/>
  <c r="H893" i="6"/>
  <c r="J892" i="6"/>
  <c r="H892" i="6"/>
  <c r="J891" i="6"/>
  <c r="H891" i="6"/>
  <c r="J890" i="6"/>
  <c r="H890" i="6"/>
  <c r="J889" i="6"/>
  <c r="H889" i="6"/>
  <c r="J888" i="6"/>
  <c r="H888" i="6"/>
  <c r="J887" i="6"/>
  <c r="H887" i="6"/>
  <c r="J886" i="6"/>
  <c r="H886" i="6"/>
  <c r="J885" i="6"/>
  <c r="H885" i="6"/>
  <c r="J884" i="6"/>
  <c r="H884" i="6"/>
  <c r="J883" i="6"/>
  <c r="H883" i="6"/>
  <c r="J882" i="6"/>
  <c r="H882" i="6"/>
  <c r="J881" i="6"/>
  <c r="H881" i="6"/>
  <c r="J880" i="6"/>
  <c r="H880" i="6"/>
  <c r="F878" i="6"/>
  <c r="H877" i="6" s="1"/>
  <c r="E878" i="6"/>
  <c r="J875" i="6"/>
  <c r="H875" i="6"/>
  <c r="J874" i="6"/>
  <c r="H874" i="6"/>
  <c r="J873" i="6"/>
  <c r="H873" i="6"/>
  <c r="J872" i="6"/>
  <c r="H872" i="6"/>
  <c r="J871" i="6"/>
  <c r="H871" i="6"/>
  <c r="J870" i="6"/>
  <c r="H870" i="6"/>
  <c r="J869" i="6"/>
  <c r="H869" i="6"/>
  <c r="J868" i="6"/>
  <c r="H868" i="6"/>
  <c r="J867" i="6"/>
  <c r="H867" i="6"/>
  <c r="J866" i="6"/>
  <c r="H866" i="6"/>
  <c r="J865" i="6"/>
  <c r="H865" i="6"/>
  <c r="J864" i="6"/>
  <c r="H864" i="6"/>
  <c r="J863" i="6"/>
  <c r="H863" i="6"/>
  <c r="J862" i="6"/>
  <c r="H862" i="6"/>
  <c r="J861" i="6"/>
  <c r="H861" i="6"/>
  <c r="J860" i="6"/>
  <c r="H860" i="6"/>
  <c r="J859" i="6"/>
  <c r="H859" i="6"/>
  <c r="J858" i="6"/>
  <c r="H858" i="6"/>
  <c r="J857" i="6"/>
  <c r="H857" i="6"/>
  <c r="J856" i="6"/>
  <c r="H856" i="6"/>
  <c r="J855" i="6"/>
  <c r="H855" i="6"/>
  <c r="J854" i="6"/>
  <c r="H854" i="6"/>
  <c r="J853" i="6"/>
  <c r="H853" i="6"/>
  <c r="J852" i="6"/>
  <c r="H852" i="6"/>
  <c r="J851" i="6"/>
  <c r="H851" i="6"/>
  <c r="J850" i="6"/>
  <c r="H850" i="6"/>
  <c r="J849" i="6"/>
  <c r="H849" i="6"/>
  <c r="H846" i="6"/>
  <c r="E847" i="6"/>
  <c r="J844" i="6"/>
  <c r="H844" i="6"/>
  <c r="J843" i="6"/>
  <c r="H843" i="6"/>
  <c r="J842" i="6"/>
  <c r="H842" i="6"/>
  <c r="J841" i="6"/>
  <c r="H841" i="6"/>
  <c r="J840" i="6"/>
  <c r="H840" i="6"/>
  <c r="J839" i="6"/>
  <c r="H839" i="6"/>
  <c r="J838" i="6"/>
  <c r="H838" i="6"/>
  <c r="J837" i="6"/>
  <c r="H837" i="6"/>
  <c r="J836" i="6"/>
  <c r="H836" i="6"/>
  <c r="J835" i="6"/>
  <c r="H835" i="6"/>
  <c r="J834" i="6"/>
  <c r="H834" i="6"/>
  <c r="J833" i="6"/>
  <c r="H833" i="6"/>
  <c r="J832" i="6"/>
  <c r="H832" i="6"/>
  <c r="J831" i="6"/>
  <c r="H831" i="6"/>
  <c r="J830" i="6"/>
  <c r="H830" i="6"/>
  <c r="J829" i="6"/>
  <c r="H829" i="6"/>
  <c r="J828" i="6"/>
  <c r="H828" i="6"/>
  <c r="J827" i="6"/>
  <c r="H827" i="6"/>
  <c r="J826" i="6"/>
  <c r="H826" i="6"/>
  <c r="J825" i="6"/>
  <c r="H825" i="6"/>
  <c r="J824" i="6"/>
  <c r="H824" i="6"/>
  <c r="J823" i="6"/>
  <c r="H823" i="6"/>
  <c r="J822" i="6"/>
  <c r="H822" i="6"/>
  <c r="J821" i="6"/>
  <c r="H821" i="6"/>
  <c r="J820" i="6"/>
  <c r="H820" i="6"/>
  <c r="J819" i="6"/>
  <c r="H819" i="6"/>
  <c r="J818" i="6"/>
  <c r="H818" i="6"/>
  <c r="J817" i="6"/>
  <c r="H817" i="6"/>
  <c r="J816" i="6"/>
  <c r="H816" i="6"/>
  <c r="J815" i="6"/>
  <c r="H815" i="6"/>
  <c r="J814" i="6"/>
  <c r="H814" i="6"/>
  <c r="J813" i="6"/>
  <c r="H813" i="6"/>
  <c r="J812" i="6"/>
  <c r="H812" i="6"/>
  <c r="J811" i="6"/>
  <c r="H811" i="6"/>
  <c r="J810" i="6"/>
  <c r="H810" i="6"/>
  <c r="H807" i="6"/>
  <c r="E808" i="6"/>
  <c r="J805" i="6"/>
  <c r="H805" i="6"/>
  <c r="J804" i="6"/>
  <c r="H804" i="6"/>
  <c r="J803" i="6"/>
  <c r="H803" i="6"/>
  <c r="J802" i="6"/>
  <c r="H802" i="6"/>
  <c r="J801" i="6"/>
  <c r="H801" i="6"/>
  <c r="J800" i="6"/>
  <c r="H800" i="6"/>
  <c r="J799" i="6"/>
  <c r="H799" i="6"/>
  <c r="J798" i="6"/>
  <c r="H798" i="6"/>
  <c r="J797" i="6"/>
  <c r="H797" i="6"/>
  <c r="J796" i="6"/>
  <c r="H796" i="6"/>
  <c r="J795" i="6"/>
  <c r="H795" i="6"/>
  <c r="J794" i="6"/>
  <c r="H794" i="6"/>
  <c r="J793" i="6"/>
  <c r="H793" i="6"/>
  <c r="J792" i="6"/>
  <c r="H792" i="6"/>
  <c r="J791" i="6"/>
  <c r="H791" i="6"/>
  <c r="J790" i="6"/>
  <c r="H790" i="6"/>
  <c r="J789" i="6"/>
  <c r="H789" i="6"/>
  <c r="J788" i="6"/>
  <c r="H788" i="6"/>
  <c r="J787" i="6"/>
  <c r="H787" i="6"/>
  <c r="J786" i="6"/>
  <c r="H786" i="6"/>
  <c r="J785" i="6"/>
  <c r="H785" i="6"/>
  <c r="J784" i="6"/>
  <c r="H784" i="6"/>
  <c r="J783" i="6"/>
  <c r="H783" i="6"/>
  <c r="J782" i="6"/>
  <c r="H782" i="6"/>
  <c r="J781" i="6"/>
  <c r="H781" i="6"/>
  <c r="J780" i="6"/>
  <c r="H780" i="6"/>
  <c r="F778" i="6"/>
  <c r="H777" i="6" s="1"/>
  <c r="J775" i="6"/>
  <c r="H775" i="6"/>
  <c r="J774" i="6"/>
  <c r="H774" i="6"/>
  <c r="J773" i="6"/>
  <c r="H773" i="6"/>
  <c r="J772" i="6"/>
  <c r="H772" i="6"/>
  <c r="J771" i="6"/>
  <c r="H771" i="6"/>
  <c r="J770" i="6"/>
  <c r="H770" i="6"/>
  <c r="J769" i="6"/>
  <c r="H769" i="6"/>
  <c r="J768" i="6"/>
  <c r="H768" i="6"/>
  <c r="J767" i="6"/>
  <c r="H767" i="6"/>
  <c r="J766" i="6"/>
  <c r="H766" i="6"/>
  <c r="J765" i="6"/>
  <c r="H765" i="6"/>
  <c r="J764" i="6"/>
  <c r="H764" i="6"/>
  <c r="J763" i="6"/>
  <c r="H763" i="6"/>
  <c r="J762" i="6"/>
  <c r="H762" i="6"/>
  <c r="J761" i="6"/>
  <c r="H761" i="6"/>
  <c r="J760" i="6"/>
  <c r="H760" i="6"/>
  <c r="J759" i="6"/>
  <c r="H759" i="6"/>
  <c r="J758" i="6"/>
  <c r="H758" i="6"/>
  <c r="J757" i="6"/>
  <c r="H757" i="6"/>
  <c r="J756" i="6"/>
  <c r="H756" i="6"/>
  <c r="J755" i="6"/>
  <c r="H755" i="6"/>
  <c r="J754" i="6"/>
  <c r="H754" i="6"/>
  <c r="J753" i="6"/>
  <c r="H753" i="6"/>
  <c r="J752" i="6"/>
  <c r="H752" i="6"/>
  <c r="J751" i="6"/>
  <c r="H751" i="6"/>
  <c r="J750" i="6"/>
  <c r="H750" i="6"/>
  <c r="J749" i="6"/>
  <c r="H749" i="6"/>
  <c r="J748" i="6"/>
  <c r="H748" i="6"/>
  <c r="F746" i="6"/>
  <c r="H745" i="6" s="1"/>
  <c r="E746" i="6"/>
  <c r="J743" i="6"/>
  <c r="H743" i="6"/>
  <c r="J742" i="6"/>
  <c r="H742" i="6"/>
  <c r="J741" i="6"/>
  <c r="H741" i="6"/>
  <c r="J740" i="6"/>
  <c r="H740" i="6"/>
  <c r="J739" i="6"/>
  <c r="H739" i="6"/>
  <c r="J738" i="6"/>
  <c r="H738" i="6"/>
  <c r="J737" i="6"/>
  <c r="H737" i="6"/>
  <c r="J736" i="6"/>
  <c r="H736" i="6"/>
  <c r="J735" i="6"/>
  <c r="H735" i="6"/>
  <c r="J734" i="6"/>
  <c r="H734" i="6"/>
  <c r="J733" i="6"/>
  <c r="H733" i="6"/>
  <c r="J732" i="6"/>
  <c r="H732" i="6"/>
  <c r="J731" i="6"/>
  <c r="H731" i="6"/>
  <c r="J730" i="6"/>
  <c r="H730" i="6"/>
  <c r="J729" i="6"/>
  <c r="H729" i="6"/>
  <c r="J728" i="6"/>
  <c r="H728" i="6"/>
  <c r="J727" i="6"/>
  <c r="H727" i="6"/>
  <c r="J726" i="6"/>
  <c r="H726" i="6"/>
  <c r="J725" i="6"/>
  <c r="H725" i="6"/>
  <c r="J724" i="6"/>
  <c r="H724" i="6"/>
  <c r="J723" i="6"/>
  <c r="H723" i="6"/>
  <c r="J722" i="6"/>
  <c r="H722" i="6"/>
  <c r="J721" i="6"/>
  <c r="H721" i="6"/>
  <c r="J720" i="6"/>
  <c r="H720" i="6"/>
  <c r="J719" i="6"/>
  <c r="H719" i="6"/>
  <c r="F717" i="6"/>
  <c r="H716" i="6" s="1"/>
  <c r="E717" i="6"/>
  <c r="J714" i="6"/>
  <c r="H714" i="6"/>
  <c r="J713" i="6"/>
  <c r="H713" i="6"/>
  <c r="J712" i="6"/>
  <c r="H712" i="6"/>
  <c r="J711" i="6"/>
  <c r="H711" i="6"/>
  <c r="J710" i="6"/>
  <c r="H710" i="6"/>
  <c r="J709" i="6"/>
  <c r="H709" i="6"/>
  <c r="J708" i="6"/>
  <c r="H708" i="6"/>
  <c r="J707" i="6"/>
  <c r="H707" i="6"/>
  <c r="J706" i="6"/>
  <c r="H706" i="6"/>
  <c r="J705" i="6"/>
  <c r="H705" i="6"/>
  <c r="J704" i="6"/>
  <c r="H704" i="6"/>
  <c r="J703" i="6"/>
  <c r="H703" i="6"/>
  <c r="J702" i="6"/>
  <c r="H702" i="6"/>
  <c r="J701" i="6"/>
  <c r="H701" i="6"/>
  <c r="J700" i="6"/>
  <c r="H700" i="6"/>
  <c r="J699" i="6"/>
  <c r="H699" i="6"/>
  <c r="J698" i="6"/>
  <c r="H698" i="6"/>
  <c r="J697" i="6"/>
  <c r="H697" i="6"/>
  <c r="J696" i="6"/>
  <c r="H696" i="6"/>
  <c r="J695" i="6"/>
  <c r="H695" i="6"/>
  <c r="J694" i="6"/>
  <c r="H694" i="6"/>
  <c r="J693" i="6"/>
  <c r="H693" i="6"/>
  <c r="J692" i="6"/>
  <c r="H692" i="6"/>
  <c r="J691" i="6"/>
  <c r="H691" i="6"/>
  <c r="J690" i="6"/>
  <c r="H690" i="6"/>
  <c r="J689" i="6"/>
  <c r="H689" i="6"/>
  <c r="J688" i="6"/>
  <c r="H688" i="6"/>
  <c r="J687" i="6"/>
  <c r="H687" i="6"/>
  <c r="J686" i="6"/>
  <c r="H686" i="6"/>
  <c r="J685" i="6"/>
  <c r="H685" i="6"/>
  <c r="J684" i="6"/>
  <c r="H684" i="6"/>
  <c r="J683" i="6"/>
  <c r="H683" i="6"/>
  <c r="J682" i="6"/>
  <c r="H682" i="6"/>
  <c r="J681" i="6"/>
  <c r="H681" i="6"/>
  <c r="J680" i="6"/>
  <c r="H680" i="6"/>
  <c r="J679" i="6"/>
  <c r="H679" i="6"/>
  <c r="J678" i="6"/>
  <c r="H678" i="6"/>
  <c r="J677" i="6"/>
  <c r="H677" i="6"/>
  <c r="F675" i="6"/>
  <c r="H674" i="6" s="1"/>
  <c r="E675" i="6"/>
  <c r="J672" i="6"/>
  <c r="H672" i="6"/>
  <c r="J671" i="6"/>
  <c r="H671" i="6"/>
  <c r="J670" i="6"/>
  <c r="H670" i="6"/>
  <c r="J669" i="6"/>
  <c r="H669" i="6"/>
  <c r="J668" i="6"/>
  <c r="H668" i="6"/>
  <c r="J667" i="6"/>
  <c r="H667" i="6"/>
  <c r="J666" i="6"/>
  <c r="H666" i="6"/>
  <c r="J665" i="6"/>
  <c r="H665" i="6"/>
  <c r="J664" i="6"/>
  <c r="H664" i="6"/>
  <c r="J663" i="6"/>
  <c r="H663" i="6"/>
  <c r="J662" i="6"/>
  <c r="H662" i="6"/>
  <c r="J661" i="6"/>
  <c r="H661" i="6"/>
  <c r="J660" i="6"/>
  <c r="H660" i="6"/>
  <c r="J659" i="6"/>
  <c r="H659" i="6"/>
  <c r="J658" i="6"/>
  <c r="H658" i="6"/>
  <c r="J657" i="6"/>
  <c r="H657" i="6"/>
  <c r="J656" i="6"/>
  <c r="H656" i="6"/>
  <c r="J655" i="6"/>
  <c r="H655" i="6"/>
  <c r="J654" i="6"/>
  <c r="H654" i="6"/>
  <c r="J653" i="6"/>
  <c r="H653" i="6"/>
  <c r="J652" i="6"/>
  <c r="H652" i="6"/>
  <c r="F650" i="6"/>
  <c r="H649" i="6" s="1"/>
  <c r="E650" i="6"/>
  <c r="J647" i="6"/>
  <c r="H647" i="6"/>
  <c r="J646" i="6"/>
  <c r="H646" i="6"/>
  <c r="J645" i="6"/>
  <c r="H645" i="6"/>
  <c r="J644" i="6"/>
  <c r="H644" i="6"/>
  <c r="J643" i="6"/>
  <c r="H643" i="6"/>
  <c r="J642" i="6"/>
  <c r="H642" i="6"/>
  <c r="J641" i="6"/>
  <c r="H641" i="6"/>
  <c r="J640" i="6"/>
  <c r="H640" i="6"/>
  <c r="J639" i="6"/>
  <c r="H639" i="6"/>
  <c r="J638" i="6"/>
  <c r="H638" i="6"/>
  <c r="J637" i="6"/>
  <c r="H637" i="6"/>
  <c r="J636" i="6"/>
  <c r="H636" i="6"/>
  <c r="J635" i="6"/>
  <c r="H635" i="6"/>
  <c r="J634" i="6"/>
  <c r="H634" i="6"/>
  <c r="J633" i="6"/>
  <c r="H633" i="6"/>
  <c r="J632" i="6"/>
  <c r="H632" i="6"/>
  <c r="J631" i="6"/>
  <c r="H631" i="6"/>
  <c r="J630" i="6"/>
  <c r="H630" i="6"/>
  <c r="J629" i="6"/>
  <c r="H629" i="6"/>
  <c r="J628" i="6"/>
  <c r="H628" i="6"/>
  <c r="J627" i="6"/>
  <c r="H627" i="6"/>
  <c r="J626" i="6"/>
  <c r="H626" i="6"/>
  <c r="J625" i="6"/>
  <c r="H625" i="6"/>
  <c r="F623" i="6"/>
  <c r="H622" i="6" s="1"/>
  <c r="E623" i="6"/>
  <c r="J620" i="6"/>
  <c r="H620" i="6"/>
  <c r="J619" i="6"/>
  <c r="H619" i="6"/>
  <c r="J618" i="6"/>
  <c r="H618" i="6"/>
  <c r="J617" i="6"/>
  <c r="H617" i="6"/>
  <c r="J616" i="6"/>
  <c r="H616" i="6"/>
  <c r="J615" i="6"/>
  <c r="H615" i="6"/>
  <c r="J614" i="6"/>
  <c r="H614" i="6"/>
  <c r="J613" i="6"/>
  <c r="H613" i="6"/>
  <c r="J612" i="6"/>
  <c r="H612" i="6"/>
  <c r="J611" i="6"/>
  <c r="H611" i="6"/>
  <c r="J610" i="6"/>
  <c r="H610" i="6"/>
  <c r="J609" i="6"/>
  <c r="H609" i="6"/>
  <c r="J608" i="6"/>
  <c r="H608" i="6"/>
  <c r="J607" i="6"/>
  <c r="H607" i="6"/>
  <c r="J606" i="6"/>
  <c r="H606" i="6"/>
  <c r="J605" i="6"/>
  <c r="H605" i="6"/>
  <c r="J604" i="6"/>
  <c r="H604" i="6"/>
  <c r="J603" i="6"/>
  <c r="H603" i="6"/>
  <c r="J602" i="6"/>
  <c r="H602" i="6"/>
  <c r="J601" i="6"/>
  <c r="H601" i="6"/>
  <c r="J600" i="6"/>
  <c r="H600" i="6"/>
  <c r="J599" i="6"/>
  <c r="H599" i="6"/>
  <c r="H597" i="6" s="1"/>
  <c r="F597" i="6"/>
  <c r="H596" i="6" s="1"/>
  <c r="E597" i="6"/>
  <c r="J594" i="6"/>
  <c r="H594" i="6"/>
  <c r="J593" i="6"/>
  <c r="H593" i="6"/>
  <c r="J592" i="6"/>
  <c r="H592" i="6"/>
  <c r="J591" i="6"/>
  <c r="H591" i="6"/>
  <c r="J590" i="6"/>
  <c r="H590" i="6"/>
  <c r="J589" i="6"/>
  <c r="H589" i="6"/>
  <c r="J588" i="6"/>
  <c r="H588" i="6"/>
  <c r="J587" i="6"/>
  <c r="H587" i="6"/>
  <c r="J586" i="6"/>
  <c r="H586" i="6"/>
  <c r="J585" i="6"/>
  <c r="H585" i="6"/>
  <c r="J584" i="6"/>
  <c r="H584" i="6"/>
  <c r="J583" i="6"/>
  <c r="H583" i="6"/>
  <c r="J582" i="6"/>
  <c r="H582" i="6"/>
  <c r="J581" i="6"/>
  <c r="H581" i="6"/>
  <c r="J580" i="6"/>
  <c r="H580" i="6"/>
  <c r="J579" i="6"/>
  <c r="H579" i="6"/>
  <c r="J578" i="6"/>
  <c r="H578" i="6"/>
  <c r="J577" i="6"/>
  <c r="H577" i="6"/>
  <c r="J576" i="6"/>
  <c r="H576" i="6"/>
  <c r="J575" i="6"/>
  <c r="H575" i="6"/>
  <c r="J574" i="6"/>
  <c r="H574" i="6"/>
  <c r="J573" i="6"/>
  <c r="H573" i="6"/>
  <c r="J572" i="6"/>
  <c r="H572" i="6"/>
  <c r="J571" i="6"/>
  <c r="H571" i="6"/>
  <c r="J570" i="6"/>
  <c r="H570" i="6"/>
  <c r="H567" i="6"/>
  <c r="E568" i="6"/>
  <c r="J565" i="6"/>
  <c r="H565" i="6"/>
  <c r="J564" i="6"/>
  <c r="H564" i="6"/>
  <c r="J563" i="6"/>
  <c r="H563" i="6"/>
  <c r="J562" i="6"/>
  <c r="H562" i="6"/>
  <c r="J561" i="6"/>
  <c r="H561" i="6"/>
  <c r="J560" i="6"/>
  <c r="H560" i="6"/>
  <c r="J559" i="6"/>
  <c r="H559" i="6"/>
  <c r="J558" i="6"/>
  <c r="H558" i="6"/>
  <c r="J557" i="6"/>
  <c r="H557" i="6"/>
  <c r="J556" i="6"/>
  <c r="H556" i="6"/>
  <c r="J555" i="6"/>
  <c r="H555" i="6"/>
  <c r="J554" i="6"/>
  <c r="H554" i="6"/>
  <c r="J553" i="6"/>
  <c r="H553" i="6"/>
  <c r="J552" i="6"/>
  <c r="H552" i="6"/>
  <c r="J551" i="6"/>
  <c r="H551" i="6"/>
  <c r="J550" i="6"/>
  <c r="H550" i="6"/>
  <c r="J549" i="6"/>
  <c r="H549" i="6"/>
  <c r="J548" i="6"/>
  <c r="H548" i="6"/>
  <c r="J547" i="6"/>
  <c r="H547" i="6"/>
  <c r="J546" i="6"/>
  <c r="H546" i="6"/>
  <c r="J545" i="6"/>
  <c r="H545" i="6"/>
  <c r="J544" i="6"/>
  <c r="H544" i="6"/>
  <c r="J543" i="6"/>
  <c r="H543" i="6"/>
  <c r="J542" i="6"/>
  <c r="H542" i="6"/>
  <c r="J541" i="6"/>
  <c r="H541" i="6"/>
  <c r="J540" i="6"/>
  <c r="H540" i="6"/>
  <c r="J539" i="6"/>
  <c r="H539" i="6"/>
  <c r="J538" i="6"/>
  <c r="H538" i="6"/>
  <c r="J537" i="6"/>
  <c r="H537" i="6"/>
  <c r="J536" i="6"/>
  <c r="H536" i="6"/>
  <c r="J535" i="6"/>
  <c r="H535" i="6"/>
  <c r="J534" i="6"/>
  <c r="H534" i="6"/>
  <c r="J533" i="6"/>
  <c r="H533" i="6"/>
  <c r="J532" i="6"/>
  <c r="H532" i="6"/>
  <c r="J531" i="6"/>
  <c r="H531" i="6"/>
  <c r="J530" i="6"/>
  <c r="H530" i="6"/>
  <c r="J529" i="6"/>
  <c r="H529" i="6"/>
  <c r="J528" i="6"/>
  <c r="H528" i="6"/>
  <c r="J527" i="6"/>
  <c r="H527" i="6"/>
  <c r="F525" i="6"/>
  <c r="H524" i="6" s="1"/>
  <c r="E525" i="6"/>
  <c r="J522" i="6"/>
  <c r="H522" i="6"/>
  <c r="J521" i="6"/>
  <c r="H521" i="6"/>
  <c r="J520" i="6"/>
  <c r="H520" i="6"/>
  <c r="J519" i="6"/>
  <c r="H519" i="6"/>
  <c r="J518" i="6"/>
  <c r="H518" i="6"/>
  <c r="J517" i="6"/>
  <c r="H517" i="6"/>
  <c r="J516" i="6"/>
  <c r="H516" i="6"/>
  <c r="J515" i="6"/>
  <c r="H515" i="6"/>
  <c r="J514" i="6"/>
  <c r="H514" i="6"/>
  <c r="J513" i="6"/>
  <c r="H513" i="6"/>
  <c r="J512" i="6"/>
  <c r="H512" i="6"/>
  <c r="J511" i="6"/>
  <c r="H511" i="6"/>
  <c r="J510" i="6"/>
  <c r="H510" i="6"/>
  <c r="J509" i="6"/>
  <c r="H509" i="6"/>
  <c r="J508" i="6"/>
  <c r="H508" i="6"/>
  <c r="J507" i="6"/>
  <c r="H507" i="6"/>
  <c r="J506" i="6"/>
  <c r="H506" i="6"/>
  <c r="J505" i="6"/>
  <c r="H505" i="6"/>
  <c r="J504" i="6"/>
  <c r="H504" i="6"/>
  <c r="F502" i="6"/>
  <c r="H501" i="6" s="1"/>
  <c r="E502" i="6"/>
  <c r="J499" i="6"/>
  <c r="H499" i="6"/>
  <c r="J498" i="6"/>
  <c r="H498" i="6"/>
  <c r="J497" i="6"/>
  <c r="H497" i="6"/>
  <c r="J496" i="6"/>
  <c r="H496" i="6"/>
  <c r="J494" i="6"/>
  <c r="H494" i="6"/>
  <c r="J493" i="6"/>
  <c r="H493" i="6"/>
  <c r="J492" i="6"/>
  <c r="H492" i="6"/>
  <c r="J491" i="6"/>
  <c r="H491" i="6"/>
  <c r="J490" i="6"/>
  <c r="H490" i="6"/>
  <c r="J489" i="6"/>
  <c r="H489" i="6"/>
  <c r="J488" i="6"/>
  <c r="H488" i="6"/>
  <c r="J487" i="6"/>
  <c r="H487" i="6"/>
  <c r="J486" i="6"/>
  <c r="H486" i="6"/>
  <c r="J485" i="6"/>
  <c r="H485" i="6"/>
  <c r="J484" i="6"/>
  <c r="H484" i="6"/>
  <c r="J483" i="6"/>
  <c r="H483" i="6"/>
  <c r="J482" i="6"/>
  <c r="H482" i="6"/>
  <c r="J481" i="6"/>
  <c r="H481" i="6"/>
  <c r="J480" i="6"/>
  <c r="H480" i="6"/>
  <c r="J479" i="6"/>
  <c r="H479" i="6"/>
  <c r="J478" i="6"/>
  <c r="H478" i="6"/>
  <c r="J477" i="6"/>
  <c r="H477" i="6"/>
  <c r="J476" i="6"/>
  <c r="H476" i="6"/>
  <c r="J475" i="6"/>
  <c r="H475" i="6"/>
  <c r="J474" i="6"/>
  <c r="H474" i="6"/>
  <c r="J473" i="6"/>
  <c r="H473" i="6"/>
  <c r="J472" i="6"/>
  <c r="H472" i="6"/>
  <c r="J471" i="6"/>
  <c r="H471" i="6"/>
  <c r="J470" i="6"/>
  <c r="H470" i="6"/>
  <c r="J469" i="6"/>
  <c r="H469" i="6"/>
  <c r="J468" i="6"/>
  <c r="H468" i="6"/>
  <c r="J467" i="6"/>
  <c r="H467" i="6"/>
  <c r="J466" i="6"/>
  <c r="H466" i="6"/>
  <c r="J465" i="6"/>
  <c r="H465" i="6"/>
  <c r="J464" i="6"/>
  <c r="H464" i="6"/>
  <c r="J463" i="6"/>
  <c r="H463" i="6"/>
  <c r="J462" i="6"/>
  <c r="H462" i="6"/>
  <c r="J461" i="6"/>
  <c r="H461" i="6"/>
  <c r="J460" i="6"/>
  <c r="H460" i="6"/>
  <c r="F458" i="6"/>
  <c r="H457" i="6" s="1"/>
  <c r="E458" i="6"/>
  <c r="F423" i="6"/>
  <c r="H422" i="6" s="1"/>
  <c r="E423" i="6"/>
  <c r="J420" i="6"/>
  <c r="H420" i="6"/>
  <c r="J419" i="6"/>
  <c r="H419" i="6"/>
  <c r="J418" i="6"/>
  <c r="H418" i="6"/>
  <c r="J417" i="6"/>
  <c r="H417" i="6"/>
  <c r="J416" i="6"/>
  <c r="H416" i="6"/>
  <c r="J415" i="6"/>
  <c r="H415" i="6"/>
  <c r="J414" i="6"/>
  <c r="H414" i="6"/>
  <c r="J413" i="6"/>
  <c r="H413" i="6"/>
  <c r="J412" i="6"/>
  <c r="H412" i="6"/>
  <c r="J411" i="6"/>
  <c r="H411" i="6"/>
  <c r="J410" i="6"/>
  <c r="H410" i="6"/>
  <c r="J409" i="6"/>
  <c r="H409" i="6"/>
  <c r="J408" i="6"/>
  <c r="H408" i="6"/>
  <c r="J407" i="6"/>
  <c r="H407" i="6"/>
  <c r="J406" i="6"/>
  <c r="H406" i="6"/>
  <c r="J405" i="6"/>
  <c r="H405" i="6"/>
  <c r="J404" i="6"/>
  <c r="H404" i="6"/>
  <c r="J403" i="6"/>
  <c r="H403" i="6"/>
  <c r="J402" i="6"/>
  <c r="H402" i="6"/>
  <c r="J401" i="6"/>
  <c r="H401" i="6"/>
  <c r="J400" i="6"/>
  <c r="H400" i="6"/>
  <c r="J399" i="6"/>
  <c r="H399" i="6"/>
  <c r="J398" i="6"/>
  <c r="H398" i="6"/>
  <c r="J397" i="6"/>
  <c r="H397" i="6"/>
  <c r="J396" i="6"/>
  <c r="H396" i="6"/>
  <c r="J395" i="6"/>
  <c r="H395" i="6"/>
  <c r="J394" i="6"/>
  <c r="H394" i="6"/>
  <c r="J393" i="6"/>
  <c r="H393" i="6"/>
  <c r="J392" i="6"/>
  <c r="H392" i="6"/>
  <c r="J391" i="6"/>
  <c r="H391" i="6"/>
  <c r="J390" i="6"/>
  <c r="H390" i="6"/>
  <c r="J389" i="6"/>
  <c r="H389" i="6"/>
  <c r="F387" i="6"/>
  <c r="E387" i="6"/>
  <c r="J384" i="6"/>
  <c r="H384" i="6"/>
  <c r="J383" i="6"/>
  <c r="H383" i="6"/>
  <c r="J382" i="6"/>
  <c r="H382" i="6"/>
  <c r="J381" i="6"/>
  <c r="H381" i="6"/>
  <c r="J380" i="6"/>
  <c r="H380" i="6"/>
  <c r="J379" i="6"/>
  <c r="H379" i="6"/>
  <c r="J378" i="6"/>
  <c r="H378" i="6"/>
  <c r="J377" i="6"/>
  <c r="H377" i="6"/>
  <c r="J376" i="6"/>
  <c r="H376" i="6"/>
  <c r="J375" i="6"/>
  <c r="H375" i="6"/>
  <c r="J374" i="6"/>
  <c r="H374" i="6"/>
  <c r="F372" i="6"/>
  <c r="H371" i="6" s="1"/>
  <c r="E372" i="6"/>
  <c r="J369" i="6"/>
  <c r="H369" i="6"/>
  <c r="J368" i="6"/>
  <c r="H368" i="6"/>
  <c r="J367" i="6"/>
  <c r="H367" i="6"/>
  <c r="J366" i="6"/>
  <c r="H366" i="6"/>
  <c r="J365" i="6"/>
  <c r="H365" i="6"/>
  <c r="J364" i="6"/>
  <c r="H364" i="6"/>
  <c r="J363" i="6"/>
  <c r="H363" i="6"/>
  <c r="J362" i="6"/>
  <c r="H362" i="6"/>
  <c r="J361" i="6"/>
  <c r="H361" i="6"/>
  <c r="J360" i="6"/>
  <c r="H360" i="6"/>
  <c r="J359" i="6"/>
  <c r="H359" i="6"/>
  <c r="J358" i="6"/>
  <c r="H358" i="6"/>
  <c r="J357" i="6"/>
  <c r="H357" i="6"/>
  <c r="J356" i="6"/>
  <c r="H356" i="6"/>
  <c r="J355" i="6"/>
  <c r="H355" i="6"/>
  <c r="J354" i="6"/>
  <c r="H354" i="6"/>
  <c r="J353" i="6"/>
  <c r="H353" i="6"/>
  <c r="J352" i="6"/>
  <c r="H352" i="6"/>
  <c r="J351" i="6"/>
  <c r="H351" i="6"/>
  <c r="J350" i="6"/>
  <c r="H350" i="6"/>
  <c r="J349" i="6"/>
  <c r="H349" i="6"/>
  <c r="J348" i="6"/>
  <c r="H348" i="6"/>
  <c r="J347" i="6"/>
  <c r="H347" i="6"/>
  <c r="J346" i="6"/>
  <c r="H346" i="6"/>
  <c r="J345" i="6"/>
  <c r="H345" i="6"/>
  <c r="J344" i="6"/>
  <c r="H344" i="6"/>
  <c r="J343" i="6"/>
  <c r="H343" i="6"/>
  <c r="J342" i="6"/>
  <c r="H342" i="6"/>
  <c r="F340" i="6"/>
  <c r="H339" i="6" s="1"/>
  <c r="E340" i="6"/>
  <c r="J337" i="6"/>
  <c r="H337" i="6"/>
  <c r="J336" i="6"/>
  <c r="H336" i="6"/>
  <c r="J335" i="6"/>
  <c r="H335" i="6"/>
  <c r="J334" i="6"/>
  <c r="H334" i="6"/>
  <c r="J333" i="6"/>
  <c r="H333" i="6"/>
  <c r="J332" i="6"/>
  <c r="H332" i="6"/>
  <c r="J331" i="6"/>
  <c r="H331" i="6"/>
  <c r="J330" i="6"/>
  <c r="H330" i="6"/>
  <c r="J329" i="6"/>
  <c r="H329" i="6"/>
  <c r="J328" i="6"/>
  <c r="H328" i="6"/>
  <c r="J327" i="6"/>
  <c r="H327" i="6"/>
  <c r="J326" i="6"/>
  <c r="H326" i="6"/>
  <c r="J325" i="6"/>
  <c r="H325" i="6"/>
  <c r="J324" i="6"/>
  <c r="H324" i="6"/>
  <c r="J323" i="6"/>
  <c r="H323" i="6"/>
  <c r="J322" i="6"/>
  <c r="H322" i="6"/>
  <c r="J321" i="6"/>
  <c r="H321" i="6"/>
  <c r="J320" i="6"/>
  <c r="H320" i="6"/>
  <c r="J319" i="6"/>
  <c r="H319" i="6"/>
  <c r="J318" i="6"/>
  <c r="H318" i="6"/>
  <c r="J317" i="6"/>
  <c r="H317" i="6"/>
  <c r="J316" i="6"/>
  <c r="H316" i="6"/>
  <c r="F314" i="6"/>
  <c r="H313" i="6" s="1"/>
  <c r="E314" i="6"/>
  <c r="J311" i="6"/>
  <c r="H311" i="6"/>
  <c r="J310" i="6"/>
  <c r="H310" i="6"/>
  <c r="J309" i="6"/>
  <c r="H309" i="6"/>
  <c r="J308" i="6"/>
  <c r="H308" i="6"/>
  <c r="J307" i="6"/>
  <c r="H307" i="6"/>
  <c r="J306" i="6"/>
  <c r="H306" i="6"/>
  <c r="J305" i="6"/>
  <c r="H305" i="6"/>
  <c r="J304" i="6"/>
  <c r="H304" i="6"/>
  <c r="J303" i="6"/>
  <c r="H303" i="6"/>
  <c r="J302" i="6"/>
  <c r="H302" i="6"/>
  <c r="J301" i="6"/>
  <c r="H301" i="6"/>
  <c r="J300" i="6"/>
  <c r="H300" i="6"/>
  <c r="J299" i="6"/>
  <c r="H299" i="6"/>
  <c r="J298" i="6"/>
  <c r="H298" i="6"/>
  <c r="J297" i="6"/>
  <c r="H297" i="6"/>
  <c r="J296" i="6"/>
  <c r="H296" i="6"/>
  <c r="J295" i="6"/>
  <c r="H295" i="6"/>
  <c r="J294" i="6"/>
  <c r="H294" i="6"/>
  <c r="J293" i="6"/>
  <c r="H293" i="6"/>
  <c r="J292" i="6"/>
  <c r="H292" i="6"/>
  <c r="J291" i="6"/>
  <c r="H291" i="6"/>
  <c r="J290" i="6"/>
  <c r="H290" i="6"/>
  <c r="J289" i="6"/>
  <c r="H289" i="6"/>
  <c r="J288" i="6"/>
  <c r="H288" i="6"/>
  <c r="I288" i="6" s="1"/>
  <c r="J287" i="6"/>
  <c r="H287" i="6"/>
  <c r="F285" i="6"/>
  <c r="I286" i="6" s="1"/>
  <c r="E285" i="6"/>
  <c r="J282" i="6"/>
  <c r="H282" i="6"/>
  <c r="J281" i="6"/>
  <c r="H281" i="6"/>
  <c r="J280" i="6"/>
  <c r="H280" i="6"/>
  <c r="J279" i="6"/>
  <c r="H279" i="6"/>
  <c r="J278" i="6"/>
  <c r="H278" i="6"/>
  <c r="J277" i="6"/>
  <c r="H277" i="6"/>
  <c r="J276" i="6"/>
  <c r="H276" i="6"/>
  <c r="J275" i="6"/>
  <c r="H275" i="6"/>
  <c r="J274" i="6"/>
  <c r="H274" i="6"/>
  <c r="J273" i="6"/>
  <c r="H273" i="6"/>
  <c r="J272" i="6"/>
  <c r="H272" i="6"/>
  <c r="J271" i="6"/>
  <c r="H271" i="6"/>
  <c r="J270" i="6"/>
  <c r="H270" i="6"/>
  <c r="J269" i="6"/>
  <c r="H269" i="6"/>
  <c r="J268" i="6"/>
  <c r="H268" i="6"/>
  <c r="J267" i="6"/>
  <c r="H267" i="6"/>
  <c r="J266" i="6"/>
  <c r="H266" i="6"/>
  <c r="J265" i="6"/>
  <c r="H265" i="6"/>
  <c r="J264" i="6"/>
  <c r="H264" i="6"/>
  <c r="J263" i="6"/>
  <c r="H263" i="6"/>
  <c r="J262" i="6"/>
  <c r="H262" i="6"/>
  <c r="J261" i="6"/>
  <c r="H261" i="6"/>
  <c r="J260" i="6"/>
  <c r="H260" i="6"/>
  <c r="F258" i="6"/>
  <c r="H257" i="6" s="1"/>
  <c r="E258" i="6"/>
  <c r="J255" i="6"/>
  <c r="H255" i="6"/>
  <c r="J254" i="6"/>
  <c r="H254" i="6"/>
  <c r="J253" i="6"/>
  <c r="H253" i="6"/>
  <c r="J252" i="6"/>
  <c r="H252" i="6"/>
  <c r="J251" i="6"/>
  <c r="H251" i="6"/>
  <c r="J250" i="6"/>
  <c r="H250" i="6"/>
  <c r="J249" i="6"/>
  <c r="H249" i="6"/>
  <c r="J248" i="6"/>
  <c r="H248" i="6"/>
  <c r="J247" i="6"/>
  <c r="H247" i="6"/>
  <c r="J246" i="6"/>
  <c r="H246" i="6"/>
  <c r="J245" i="6"/>
  <c r="H245" i="6"/>
  <c r="J244" i="6"/>
  <c r="H244" i="6"/>
  <c r="J243" i="6"/>
  <c r="H243" i="6"/>
  <c r="J242" i="6"/>
  <c r="H242" i="6"/>
  <c r="J241" i="6"/>
  <c r="H241" i="6"/>
  <c r="J240" i="6"/>
  <c r="H240" i="6"/>
  <c r="J239" i="6"/>
  <c r="H239" i="6"/>
  <c r="J238" i="6"/>
  <c r="H238" i="6"/>
  <c r="D238" i="6"/>
  <c r="J237" i="6"/>
  <c r="H237" i="6"/>
  <c r="J236" i="6"/>
  <c r="H236" i="6"/>
  <c r="J235" i="6"/>
  <c r="H235" i="6"/>
  <c r="J234" i="6"/>
  <c r="H234" i="6"/>
  <c r="J233" i="6"/>
  <c r="H233" i="6"/>
  <c r="J232" i="6"/>
  <c r="H232" i="6"/>
  <c r="J231" i="6"/>
  <c r="H231" i="6"/>
  <c r="J230" i="6"/>
  <c r="H230" i="6"/>
  <c r="D230" i="6"/>
  <c r="J229" i="6"/>
  <c r="D229" i="6"/>
  <c r="F227" i="6"/>
  <c r="H226" i="6" s="1"/>
  <c r="E227" i="6"/>
  <c r="K864" i="7" l="1"/>
  <c r="K849" i="7"/>
  <c r="E501" i="6"/>
  <c r="I505" i="6"/>
  <c r="I507" i="6"/>
  <c r="I509" i="6"/>
  <c r="I511" i="6"/>
  <c r="I513" i="6"/>
  <c r="I515" i="6"/>
  <c r="I517" i="6"/>
  <c r="I519" i="6"/>
  <c r="I521" i="6"/>
  <c r="D227" i="6"/>
  <c r="D226" i="6" s="1"/>
  <c r="E846" i="6"/>
  <c r="E457" i="6"/>
  <c r="E422" i="6"/>
  <c r="E339" i="6"/>
  <c r="I856" i="6"/>
  <c r="I239" i="6"/>
  <c r="I241" i="6"/>
  <c r="I243" i="6"/>
  <c r="I245" i="6"/>
  <c r="I247" i="6"/>
  <c r="I249" i="6"/>
  <c r="I253" i="6"/>
  <c r="I255" i="6"/>
  <c r="K115" i="7"/>
  <c r="K189" i="7"/>
  <c r="K472" i="7"/>
  <c r="K223" i="7"/>
  <c r="K30" i="7"/>
  <c r="K265" i="7"/>
  <c r="K136" i="7"/>
  <c r="K276" i="7"/>
  <c r="K546" i="7"/>
  <c r="K54" i="7"/>
  <c r="K73" i="7"/>
  <c r="K152" i="7"/>
  <c r="K305" i="7"/>
  <c r="K790" i="7"/>
  <c r="K204" i="7"/>
  <c r="K99" i="7"/>
  <c r="K173" i="7"/>
  <c r="K400" i="7"/>
  <c r="K34" i="7"/>
  <c r="K58" i="7"/>
  <c r="K208" i="7"/>
  <c r="K241" i="7"/>
  <c r="K273" i="7"/>
  <c r="K77" i="7"/>
  <c r="K103" i="7"/>
  <c r="K119" i="7"/>
  <c r="K140" i="7"/>
  <c r="K156" i="7"/>
  <c r="K177" i="7"/>
  <c r="K197" i="7"/>
  <c r="K220" i="7"/>
  <c r="K342" i="7"/>
  <c r="K416" i="7"/>
  <c r="K488" i="7"/>
  <c r="K260" i="7"/>
  <c r="K789" i="7"/>
  <c r="K38" i="7"/>
  <c r="K62" i="7"/>
  <c r="K212" i="7"/>
  <c r="K246" i="7"/>
  <c r="K65" i="7"/>
  <c r="K86" i="7"/>
  <c r="K107" i="7"/>
  <c r="K128" i="7"/>
  <c r="K144" i="7"/>
  <c r="K160" i="7"/>
  <c r="K181" i="7"/>
  <c r="K233" i="7"/>
  <c r="K289" i="7"/>
  <c r="K358" i="7"/>
  <c r="K509" i="7"/>
  <c r="K577" i="7"/>
  <c r="K894" i="7"/>
  <c r="K26" i="7"/>
  <c r="K47" i="7"/>
  <c r="K166" i="7"/>
  <c r="K218" i="7"/>
  <c r="K252" i="7"/>
  <c r="K69" i="7"/>
  <c r="K95" i="7"/>
  <c r="K111" i="7"/>
  <c r="K132" i="7"/>
  <c r="K148" i="7"/>
  <c r="K169" i="7"/>
  <c r="K185" i="7"/>
  <c r="K255" i="7"/>
  <c r="K297" i="7"/>
  <c r="K379" i="7"/>
  <c r="K451" i="7"/>
  <c r="K530" i="7"/>
  <c r="K647" i="7"/>
  <c r="K27" i="7"/>
  <c r="K31" i="7"/>
  <c r="K35" i="7"/>
  <c r="K39" i="7"/>
  <c r="K52" i="7"/>
  <c r="K55" i="7"/>
  <c r="K59" i="7"/>
  <c r="K63" i="7"/>
  <c r="K198" i="7"/>
  <c r="K205" i="7"/>
  <c r="K209" i="7"/>
  <c r="K213" i="7"/>
  <c r="K219" i="7"/>
  <c r="K238" i="7"/>
  <c r="K243" i="7"/>
  <c r="K247" i="7"/>
  <c r="K254" i="7"/>
  <c r="K267" i="7"/>
  <c r="K275" i="7"/>
  <c r="K66" i="7"/>
  <c r="K70" i="7"/>
  <c r="K74" i="7"/>
  <c r="K83" i="7"/>
  <c r="K87" i="7"/>
  <c r="K96" i="7"/>
  <c r="K100" i="7"/>
  <c r="K104" i="7"/>
  <c r="K108" i="7"/>
  <c r="K112" i="7"/>
  <c r="K116" i="7"/>
  <c r="K120" i="7"/>
  <c r="K129" i="7"/>
  <c r="K133" i="7"/>
  <c r="K137" i="7"/>
  <c r="K141" i="7"/>
  <c r="K145" i="7"/>
  <c r="K149" i="7"/>
  <c r="K153" i="7"/>
  <c r="K157" i="7"/>
  <c r="K161" i="7"/>
  <c r="K170" i="7"/>
  <c r="K174" i="7"/>
  <c r="K178" i="7"/>
  <c r="K182" i="7"/>
  <c r="K186" i="7"/>
  <c r="K190" i="7"/>
  <c r="K229" i="7"/>
  <c r="K236" i="7"/>
  <c r="K266" i="7"/>
  <c r="K199" i="7"/>
  <c r="K279" i="7"/>
  <c r="K292" i="7"/>
  <c r="K300" i="7"/>
  <c r="K308" i="7"/>
  <c r="K346" i="7"/>
  <c r="K362" i="7"/>
  <c r="K383" i="7"/>
  <c r="K404" i="7"/>
  <c r="K420" i="7"/>
  <c r="K439" i="7"/>
  <c r="K455" i="7"/>
  <c r="K476" i="7"/>
  <c r="K492" i="7"/>
  <c r="K513" i="7"/>
  <c r="K534" i="7"/>
  <c r="K550" i="7"/>
  <c r="K323" i="7"/>
  <c r="K563" i="7"/>
  <c r="K668" i="7"/>
  <c r="K728" i="7"/>
  <c r="K811" i="7"/>
  <c r="K941" i="7"/>
  <c r="K24" i="7"/>
  <c r="K28" i="7"/>
  <c r="K32" i="7"/>
  <c r="K36" i="7"/>
  <c r="K40" i="7"/>
  <c r="K46" i="7"/>
  <c r="K56" i="7"/>
  <c r="K60" i="7"/>
  <c r="K93" i="7"/>
  <c r="K202" i="7"/>
  <c r="K206" i="7"/>
  <c r="K210" i="7"/>
  <c r="K215" i="7"/>
  <c r="K221" i="7"/>
  <c r="K239" i="7"/>
  <c r="K244" i="7"/>
  <c r="K248" i="7"/>
  <c r="K261" i="7"/>
  <c r="K269" i="7"/>
  <c r="K277" i="7"/>
  <c r="K67" i="7"/>
  <c r="K71" i="7"/>
  <c r="K75" i="7"/>
  <c r="K84" i="7"/>
  <c r="K88" i="7"/>
  <c r="K97" i="7"/>
  <c r="K101" i="7"/>
  <c r="K105" i="7"/>
  <c r="K109" i="7"/>
  <c r="K113" i="7"/>
  <c r="K117" i="7"/>
  <c r="K126" i="7"/>
  <c r="K130" i="7"/>
  <c r="K134" i="7"/>
  <c r="K138" i="7"/>
  <c r="K142" i="7"/>
  <c r="K146" i="7"/>
  <c r="K150" i="7"/>
  <c r="K154" i="7"/>
  <c r="K158" i="7"/>
  <c r="K167" i="7"/>
  <c r="K171" i="7"/>
  <c r="K175" i="7"/>
  <c r="K179" i="7"/>
  <c r="K183" i="7"/>
  <c r="K187" i="7"/>
  <c r="K191" i="7"/>
  <c r="K230" i="7"/>
  <c r="K237" i="7"/>
  <c r="K268" i="7"/>
  <c r="K200" i="7"/>
  <c r="K280" i="7"/>
  <c r="K293" i="7"/>
  <c r="K301" i="7"/>
  <c r="K309" i="7"/>
  <c r="K350" i="7"/>
  <c r="K366" i="7"/>
  <c r="K392" i="7"/>
  <c r="K408" i="7"/>
  <c r="K429" i="7"/>
  <c r="K443" i="7"/>
  <c r="K464" i="7"/>
  <c r="K480" i="7"/>
  <c r="K496" i="7"/>
  <c r="K517" i="7"/>
  <c r="K538" i="7"/>
  <c r="K554" i="7"/>
  <c r="K331" i="7"/>
  <c r="K613" i="7"/>
  <c r="K689" i="7"/>
  <c r="K748" i="7"/>
  <c r="K827" i="7"/>
  <c r="K1019" i="7"/>
  <c r="K909" i="7"/>
  <c r="K870" i="7"/>
  <c r="K862" i="7"/>
  <c r="K854" i="7"/>
  <c r="K948" i="7"/>
  <c r="K944" i="7"/>
  <c r="K940" i="7"/>
  <c r="K936" i="7"/>
  <c r="K901" i="7"/>
  <c r="K897" i="7"/>
  <c r="K893" i="7"/>
  <c r="K889" i="7"/>
  <c r="K885" i="7"/>
  <c r="K881" i="7"/>
  <c r="K842" i="7"/>
  <c r="K838" i="7"/>
  <c r="K834" i="7"/>
  <c r="K830" i="7"/>
  <c r="K826" i="7"/>
  <c r="K822" i="7"/>
  <c r="K818" i="7"/>
  <c r="K814" i="7"/>
  <c r="K805" i="7"/>
  <c r="K801" i="7"/>
  <c r="K797" i="7"/>
  <c r="K793" i="7"/>
  <c r="K787" i="7"/>
  <c r="K775" i="7"/>
  <c r="K771" i="7"/>
  <c r="K767" i="7"/>
  <c r="K763" i="7"/>
  <c r="K759" i="7"/>
  <c r="K755" i="7"/>
  <c r="K751" i="7"/>
  <c r="K743" i="7"/>
  <c r="K739" i="7"/>
  <c r="K735" i="7"/>
  <c r="K731" i="7"/>
  <c r="K727" i="7"/>
  <c r="K723" i="7"/>
  <c r="K677" i="7"/>
  <c r="K594" i="7"/>
  <c r="K788" i="7"/>
  <c r="K780" i="7"/>
  <c r="K712" i="7"/>
  <c r="K708" i="7"/>
  <c r="K704" i="7"/>
  <c r="K700" i="7"/>
  <c r="K696" i="7"/>
  <c r="K692" i="7"/>
  <c r="K688" i="7"/>
  <c r="K684" i="7"/>
  <c r="K680" i="7"/>
  <c r="K671" i="7"/>
  <c r="K667" i="7"/>
  <c r="K663" i="7"/>
  <c r="K659" i="7"/>
  <c r="K655" i="7"/>
  <c r="K646" i="7"/>
  <c r="K642" i="7"/>
  <c r="K638" i="7"/>
  <c r="K634" i="7"/>
  <c r="K630" i="7"/>
  <c r="K626" i="7"/>
  <c r="K615" i="7"/>
  <c r="K612" i="7"/>
  <c r="K608" i="7"/>
  <c r="K604" i="7"/>
  <c r="K600" i="7"/>
  <c r="K562" i="7"/>
  <c r="K589" i="7"/>
  <c r="K581" i="7"/>
  <c r="K573" i="7"/>
  <c r="K460" i="7"/>
  <c r="K337" i="7"/>
  <c r="K333" i="7"/>
  <c r="K329" i="7"/>
  <c r="K325" i="7"/>
  <c r="K321" i="7"/>
  <c r="K317" i="7"/>
  <c r="K588" i="7"/>
  <c r="K580" i="7"/>
  <c r="K572" i="7"/>
  <c r="K1020" i="7"/>
  <c r="K880" i="7"/>
  <c r="K868" i="7"/>
  <c r="K860" i="7"/>
  <c r="K852" i="7"/>
  <c r="K947" i="7"/>
  <c r="K943" i="7"/>
  <c r="K939" i="7"/>
  <c r="K935" i="7"/>
  <c r="K900" i="7"/>
  <c r="K896" i="7"/>
  <c r="K892" i="7"/>
  <c r="K888" i="7"/>
  <c r="K884" i="7"/>
  <c r="K841" i="7"/>
  <c r="K837" i="7"/>
  <c r="K833" i="7"/>
  <c r="K829" i="7"/>
  <c r="K825" i="7"/>
  <c r="K821" i="7"/>
  <c r="K817" i="7"/>
  <c r="K813" i="7"/>
  <c r="K804" i="7"/>
  <c r="K800" i="7"/>
  <c r="K796" i="7"/>
  <c r="K792" i="7"/>
  <c r="K785" i="7"/>
  <c r="K774" i="7"/>
  <c r="K770" i="7"/>
  <c r="K766" i="7"/>
  <c r="K762" i="7"/>
  <c r="K758" i="7"/>
  <c r="K754" i="7"/>
  <c r="K750" i="7"/>
  <c r="K742" i="7"/>
  <c r="K738" i="7"/>
  <c r="K734" i="7"/>
  <c r="K730" i="7"/>
  <c r="K726" i="7"/>
  <c r="K722" i="7"/>
  <c r="K652" i="7"/>
  <c r="K593" i="7"/>
  <c r="K786" i="7"/>
  <c r="K719" i="7"/>
  <c r="K711" i="7"/>
  <c r="K707" i="7"/>
  <c r="K703" i="7"/>
  <c r="K699" i="7"/>
  <c r="K695" i="7"/>
  <c r="K691" i="7"/>
  <c r="K687" i="7"/>
  <c r="K683" i="7"/>
  <c r="K679" i="7"/>
  <c r="K670" i="7"/>
  <c r="K666" i="7"/>
  <c r="K662" i="7"/>
  <c r="K658" i="7"/>
  <c r="K654" i="7"/>
  <c r="K645" i="7"/>
  <c r="K641" i="7"/>
  <c r="K637" i="7"/>
  <c r="K633" i="7"/>
  <c r="K629" i="7"/>
  <c r="K620" i="7"/>
  <c r="K617" i="7"/>
  <c r="K611" i="7"/>
  <c r="K607" i="7"/>
  <c r="K603" i="7"/>
  <c r="K565" i="7"/>
  <c r="K561" i="7"/>
  <c r="K557" i="7"/>
  <c r="K587" i="7"/>
  <c r="K579" i="7"/>
  <c r="K571" i="7"/>
  <c r="K425" i="7"/>
  <c r="K336" i="7"/>
  <c r="K332" i="7"/>
  <c r="K328" i="7"/>
  <c r="K324" i="7"/>
  <c r="K320" i="7"/>
  <c r="K287" i="7"/>
  <c r="K586" i="7"/>
  <c r="K578" i="7"/>
  <c r="K913" i="7"/>
  <c r="K874" i="7"/>
  <c r="K866" i="7"/>
  <c r="K858" i="7"/>
  <c r="K850" i="7"/>
  <c r="K946" i="7"/>
  <c r="K942" i="7"/>
  <c r="K938" i="7"/>
  <c r="K907" i="7"/>
  <c r="K899" i="7"/>
  <c r="K895" i="7"/>
  <c r="K891" i="7"/>
  <c r="K887" i="7"/>
  <c r="K883" i="7"/>
  <c r="K844" i="7"/>
  <c r="K840" i="7"/>
  <c r="K836" i="7"/>
  <c r="K832" i="7"/>
  <c r="K828" i="7"/>
  <c r="K824" i="7"/>
  <c r="K820" i="7"/>
  <c r="K816" i="7"/>
  <c r="K812" i="7"/>
  <c r="K803" i="7"/>
  <c r="K799" i="7"/>
  <c r="K795" i="7"/>
  <c r="K791" i="7"/>
  <c r="K783" i="7"/>
  <c r="K773" i="7"/>
  <c r="K769" i="7"/>
  <c r="K765" i="7"/>
  <c r="K761" i="7"/>
  <c r="K757" i="7"/>
  <c r="K753" i="7"/>
  <c r="K749" i="7"/>
  <c r="K741" i="7"/>
  <c r="K737" i="7"/>
  <c r="K733" i="7"/>
  <c r="K729" i="7"/>
  <c r="K725" i="7"/>
  <c r="K721" i="7"/>
  <c r="K625" i="7"/>
  <c r="K592" i="7"/>
  <c r="K784" i="7"/>
  <c r="K714" i="7"/>
  <c r="K710" i="7"/>
  <c r="K706" i="7"/>
  <c r="K702" i="7"/>
  <c r="K698" i="7"/>
  <c r="K694" i="7"/>
  <c r="K690" i="7"/>
  <c r="K686" i="7"/>
  <c r="K682" i="7"/>
  <c r="K678" i="7"/>
  <c r="K669" i="7"/>
  <c r="K665" i="7"/>
  <c r="K661" i="7"/>
  <c r="K657" i="7"/>
  <c r="K653" i="7"/>
  <c r="K644" i="7"/>
  <c r="K640" i="7"/>
  <c r="K636" i="7"/>
  <c r="K632" i="7"/>
  <c r="K628" i="7"/>
  <c r="K619" i="7"/>
  <c r="K614" i="7"/>
  <c r="K610" i="7"/>
  <c r="K606" i="7"/>
  <c r="K602" i="7"/>
  <c r="K564" i="7"/>
  <c r="K560" i="7"/>
  <c r="K556" i="7"/>
  <c r="K585" i="7"/>
  <c r="K856" i="7"/>
  <c r="K937" i="7"/>
  <c r="K890" i="7"/>
  <c r="K839" i="7"/>
  <c r="K823" i="7"/>
  <c r="K802" i="7"/>
  <c r="K781" i="7"/>
  <c r="K760" i="7"/>
  <c r="K740" i="7"/>
  <c r="K724" i="7"/>
  <c r="K782" i="7"/>
  <c r="K701" i="7"/>
  <c r="K685" i="7"/>
  <c r="K664" i="7"/>
  <c r="K643" i="7"/>
  <c r="K627" i="7"/>
  <c r="K609" i="7"/>
  <c r="K559" i="7"/>
  <c r="K575" i="7"/>
  <c r="K374" i="7"/>
  <c r="K330" i="7"/>
  <c r="K322" i="7"/>
  <c r="K590" i="7"/>
  <c r="K574" i="7"/>
  <c r="K553" i="7"/>
  <c r="K549" i="7"/>
  <c r="K545" i="7"/>
  <c r="K541" i="7"/>
  <c r="K537" i="7"/>
  <c r="K533" i="7"/>
  <c r="K529" i="7"/>
  <c r="K520" i="7"/>
  <c r="K516" i="7"/>
  <c r="K512" i="7"/>
  <c r="K508" i="7"/>
  <c r="K499" i="7"/>
  <c r="K495" i="7"/>
  <c r="K491" i="7"/>
  <c r="K487" i="7"/>
  <c r="K483" i="7"/>
  <c r="K479" i="7"/>
  <c r="K475" i="7"/>
  <c r="K471" i="7"/>
  <c r="K467" i="7"/>
  <c r="K463" i="7"/>
  <c r="K454" i="7"/>
  <c r="K450" i="7"/>
  <c r="K446" i="7"/>
  <c r="K442" i="7"/>
  <c r="K438" i="7"/>
  <c r="K435" i="7"/>
  <c r="K431" i="7"/>
  <c r="K428" i="7"/>
  <c r="K419" i="7"/>
  <c r="K415" i="7"/>
  <c r="K411" i="7"/>
  <c r="K407" i="7"/>
  <c r="K403" i="7"/>
  <c r="K399" i="7"/>
  <c r="K395" i="7"/>
  <c r="K391" i="7"/>
  <c r="K382" i="7"/>
  <c r="K378" i="7"/>
  <c r="K369" i="7"/>
  <c r="K365" i="7"/>
  <c r="K361" i="7"/>
  <c r="K357" i="7"/>
  <c r="K353" i="7"/>
  <c r="K349" i="7"/>
  <c r="K345" i="7"/>
  <c r="K911" i="7"/>
  <c r="K810" i="7"/>
  <c r="K902" i="7"/>
  <c r="K886" i="7"/>
  <c r="K835" i="7"/>
  <c r="K819" i="7"/>
  <c r="K798" i="7"/>
  <c r="K772" i="7"/>
  <c r="K756" i="7"/>
  <c r="K736" i="7"/>
  <c r="K720" i="7"/>
  <c r="K713" i="7"/>
  <c r="K697" i="7"/>
  <c r="K681" i="7"/>
  <c r="K660" i="7"/>
  <c r="K639" i="7"/>
  <c r="K618" i="7"/>
  <c r="K605" i="7"/>
  <c r="K591" i="7"/>
  <c r="K527" i="7"/>
  <c r="K335" i="7"/>
  <c r="K327" i="7"/>
  <c r="K319" i="7"/>
  <c r="K584" i="7"/>
  <c r="K570" i="7"/>
  <c r="K552" i="7"/>
  <c r="K548" i="7"/>
  <c r="K544" i="7"/>
  <c r="K540" i="7"/>
  <c r="K536" i="7"/>
  <c r="K532" i="7"/>
  <c r="K528" i="7"/>
  <c r="K519" i="7"/>
  <c r="K515" i="7"/>
  <c r="K511" i="7"/>
  <c r="K507" i="7"/>
  <c r="K498" i="7"/>
  <c r="K494" i="7"/>
  <c r="K490" i="7"/>
  <c r="K486" i="7"/>
  <c r="K482" i="7"/>
  <c r="K478" i="7"/>
  <c r="K474" i="7"/>
  <c r="K470" i="7"/>
  <c r="K466" i="7"/>
  <c r="K462" i="7"/>
  <c r="K453" i="7"/>
  <c r="K449" i="7"/>
  <c r="K445" i="7"/>
  <c r="K441" i="7"/>
  <c r="K437" i="7"/>
  <c r="K434" i="7"/>
  <c r="K430" i="7"/>
  <c r="K427" i="7"/>
  <c r="K418" i="7"/>
  <c r="K414" i="7"/>
  <c r="K410" i="7"/>
  <c r="K406" i="7"/>
  <c r="K402" i="7"/>
  <c r="K398" i="7"/>
  <c r="K394" i="7"/>
  <c r="K390" i="7"/>
  <c r="K381" i="7"/>
  <c r="K377" i="7"/>
  <c r="K368" i="7"/>
  <c r="K364" i="7"/>
  <c r="K360" i="7"/>
  <c r="K356" i="7"/>
  <c r="K352" i="7"/>
  <c r="K348" i="7"/>
  <c r="K344" i="7"/>
  <c r="K311" i="7"/>
  <c r="K307" i="7"/>
  <c r="K303" i="7"/>
  <c r="K299" i="7"/>
  <c r="K295" i="7"/>
  <c r="K291" i="7"/>
  <c r="K282" i="7"/>
  <c r="K242" i="7"/>
  <c r="K214" i="7"/>
  <c r="K82" i="7"/>
  <c r="K272" i="7"/>
  <c r="K264" i="7"/>
  <c r="K251" i="7"/>
  <c r="K235" i="7"/>
  <c r="K231" i="7"/>
  <c r="K872" i="7"/>
  <c r="K945" i="7"/>
  <c r="K898" i="7"/>
  <c r="K882" i="7"/>
  <c r="K831" i="7"/>
  <c r="K815" i="7"/>
  <c r="K794" i="7"/>
  <c r="K768" i="7"/>
  <c r="K752" i="7"/>
  <c r="K732" i="7"/>
  <c r="K599" i="7"/>
  <c r="K709" i="7"/>
  <c r="K693" i="7"/>
  <c r="K672" i="7"/>
  <c r="K656" i="7"/>
  <c r="K635" i="7"/>
  <c r="K616" i="7"/>
  <c r="K601" i="7"/>
  <c r="K583" i="7"/>
  <c r="K504" i="7"/>
  <c r="K334" i="7"/>
  <c r="K326" i="7"/>
  <c r="K318" i="7"/>
  <c r="K582" i="7"/>
  <c r="K555" i="7"/>
  <c r="K551" i="7"/>
  <c r="K547" i="7"/>
  <c r="K543" i="7"/>
  <c r="K539" i="7"/>
  <c r="K535" i="7"/>
  <c r="K531" i="7"/>
  <c r="K522" i="7"/>
  <c r="K518" i="7"/>
  <c r="K514" i="7"/>
  <c r="K510" i="7"/>
  <c r="K506" i="7"/>
  <c r="K497" i="7"/>
  <c r="K493" i="7"/>
  <c r="K489" i="7"/>
  <c r="K485" i="7"/>
  <c r="K481" i="7"/>
  <c r="K477" i="7"/>
  <c r="K473" i="7"/>
  <c r="K469" i="7"/>
  <c r="K465" i="7"/>
  <c r="K461" i="7"/>
  <c r="K452" i="7"/>
  <c r="K448" i="7"/>
  <c r="K444" i="7"/>
  <c r="K440" i="7"/>
  <c r="K436" i="7"/>
  <c r="K433" i="7"/>
  <c r="K426" i="7"/>
  <c r="K417" i="7"/>
  <c r="K413" i="7"/>
  <c r="K409" i="7"/>
  <c r="K405" i="7"/>
  <c r="K401" i="7"/>
  <c r="K397" i="7"/>
  <c r="K393" i="7"/>
  <c r="K384" i="7"/>
  <c r="K380" i="7"/>
  <c r="K376" i="7"/>
  <c r="K367" i="7"/>
  <c r="K363" i="7"/>
  <c r="K359" i="7"/>
  <c r="K355" i="7"/>
  <c r="K351" i="7"/>
  <c r="K347" i="7"/>
  <c r="K343" i="7"/>
  <c r="K310" i="7"/>
  <c r="K306" i="7"/>
  <c r="K302" i="7"/>
  <c r="K298" i="7"/>
  <c r="K294" i="7"/>
  <c r="K290" i="7"/>
  <c r="K281" i="7"/>
  <c r="K224" i="7"/>
  <c r="K201" i="7"/>
  <c r="K278" i="7"/>
  <c r="K270" i="7"/>
  <c r="K262" i="7"/>
  <c r="K249" i="7"/>
  <c r="K234" i="7"/>
  <c r="K25" i="7"/>
  <c r="K29" i="7"/>
  <c r="K33" i="7"/>
  <c r="K37" i="7"/>
  <c r="K41" i="7"/>
  <c r="K53" i="7"/>
  <c r="K57" i="7"/>
  <c r="K61" i="7"/>
  <c r="K125" i="7"/>
  <c r="K203" i="7"/>
  <c r="K207" i="7"/>
  <c r="K211" i="7"/>
  <c r="K217" i="7"/>
  <c r="K222" i="7"/>
  <c r="K240" i="7"/>
  <c r="K245" i="7"/>
  <c r="K250" i="7"/>
  <c r="K263" i="7"/>
  <c r="K271" i="7"/>
  <c r="K64" i="7"/>
  <c r="K68" i="7"/>
  <c r="K72" i="7"/>
  <c r="K76" i="7"/>
  <c r="K85" i="7"/>
  <c r="K94" i="7"/>
  <c r="K98" i="7"/>
  <c r="K102" i="7"/>
  <c r="K106" i="7"/>
  <c r="K110" i="7"/>
  <c r="K114" i="7"/>
  <c r="K118" i="7"/>
  <c r="K127" i="7"/>
  <c r="K131" i="7"/>
  <c r="K135" i="7"/>
  <c r="K139" i="7"/>
  <c r="K143" i="7"/>
  <c r="K147" i="7"/>
  <c r="K151" i="7"/>
  <c r="K155" i="7"/>
  <c r="K159" i="7"/>
  <c r="K168" i="7"/>
  <c r="K172" i="7"/>
  <c r="K176" i="7"/>
  <c r="K180" i="7"/>
  <c r="K184" i="7"/>
  <c r="K188" i="7"/>
  <c r="K192" i="7"/>
  <c r="K232" i="7"/>
  <c r="K253" i="7"/>
  <c r="K274" i="7"/>
  <c r="K216" i="7"/>
  <c r="K288" i="7"/>
  <c r="K296" i="7"/>
  <c r="K304" i="7"/>
  <c r="K316" i="7"/>
  <c r="K354" i="7"/>
  <c r="K375" i="7"/>
  <c r="K396" i="7"/>
  <c r="K412" i="7"/>
  <c r="K432" i="7"/>
  <c r="K447" i="7"/>
  <c r="K468" i="7"/>
  <c r="K484" i="7"/>
  <c r="K505" i="7"/>
  <c r="K521" i="7"/>
  <c r="K542" i="7"/>
  <c r="K576" i="7"/>
  <c r="K389" i="7"/>
  <c r="K631" i="7"/>
  <c r="K705" i="7"/>
  <c r="K764" i="7"/>
  <c r="K843" i="7"/>
  <c r="I872" i="6"/>
  <c r="I870" i="6"/>
  <c r="I868" i="6"/>
  <c r="I866" i="6"/>
  <c r="I864" i="6"/>
  <c r="I862" i="6"/>
  <c r="I860" i="6"/>
  <c r="I858" i="6"/>
  <c r="I854" i="6"/>
  <c r="I852" i="6"/>
  <c r="I850" i="6"/>
  <c r="H847" i="6"/>
  <c r="H808" i="6"/>
  <c r="H525" i="6"/>
  <c r="H340" i="6"/>
  <c r="H285" i="6"/>
  <c r="K853" i="7"/>
  <c r="K857" i="7"/>
  <c r="K861" i="7"/>
  <c r="K865" i="7"/>
  <c r="K869" i="7"/>
  <c r="K873" i="7"/>
  <c r="K908" i="7"/>
  <c r="K912" i="7"/>
  <c r="K851" i="7"/>
  <c r="K855" i="7"/>
  <c r="K859" i="7"/>
  <c r="K863" i="7"/>
  <c r="K867" i="7"/>
  <c r="K871" i="7"/>
  <c r="K875" i="7"/>
  <c r="K910" i="7"/>
  <c r="K915" i="7"/>
  <c r="K914" i="7"/>
  <c r="K917" i="7"/>
  <c r="K916" i="7"/>
  <c r="K920" i="7"/>
  <c r="K918" i="7"/>
  <c r="K924" i="7"/>
  <c r="K922" i="7"/>
  <c r="K953" i="7"/>
  <c r="K921" i="7"/>
  <c r="K927" i="7"/>
  <c r="K919" i="7"/>
  <c r="K923" i="7"/>
  <c r="K957" i="7"/>
  <c r="K925" i="7"/>
  <c r="K955" i="7"/>
  <c r="K929" i="7"/>
  <c r="K961" i="7"/>
  <c r="K959" i="7"/>
  <c r="K965" i="7"/>
  <c r="K963" i="7"/>
  <c r="K968" i="7"/>
  <c r="K928" i="7"/>
  <c r="K954" i="7"/>
  <c r="K958" i="7"/>
  <c r="K962" i="7"/>
  <c r="K967" i="7"/>
  <c r="K926" i="7"/>
  <c r="K934" i="7"/>
  <c r="K956" i="7"/>
  <c r="K960" i="7"/>
  <c r="K964" i="7"/>
  <c r="K971" i="7"/>
  <c r="K969" i="7"/>
  <c r="K973" i="7"/>
  <c r="K972" i="7"/>
  <c r="K966" i="7"/>
  <c r="K970" i="7"/>
  <c r="K975" i="7"/>
  <c r="K974" i="7"/>
  <c r="K977" i="7"/>
  <c r="K976" i="7"/>
  <c r="K979" i="7"/>
  <c r="K978" i="7"/>
  <c r="K983" i="7"/>
  <c r="E524" i="6"/>
  <c r="K981" i="7"/>
  <c r="K1007" i="7"/>
  <c r="K980" i="7"/>
  <c r="K988" i="7"/>
  <c r="K982" i="7"/>
  <c r="K1009" i="7"/>
  <c r="K1008" i="7"/>
  <c r="K1012" i="7"/>
  <c r="K1010" i="7"/>
  <c r="K1014" i="7"/>
  <c r="K1013" i="7"/>
  <c r="K990" i="7"/>
  <c r="K1011" i="7"/>
  <c r="K989" i="7"/>
  <c r="K992" i="7"/>
  <c r="K991" i="7"/>
  <c r="K994" i="7"/>
  <c r="K993" i="7"/>
  <c r="K996" i="7"/>
  <c r="K995" i="7"/>
  <c r="K999" i="7"/>
  <c r="K997" i="7"/>
  <c r="K1001" i="7"/>
  <c r="K998" i="7"/>
  <c r="K1000" i="7"/>
  <c r="K1003" i="7"/>
  <c r="K1002" i="7"/>
  <c r="K1004" i="7"/>
  <c r="K1016" i="7"/>
  <c r="K1005" i="7"/>
  <c r="K1018" i="7"/>
  <c r="K1017" i="7"/>
  <c r="K1015" i="7"/>
  <c r="I601" i="6"/>
  <c r="I603" i="6"/>
  <c r="I605" i="6"/>
  <c r="I607" i="6"/>
  <c r="I609" i="6"/>
  <c r="I611" i="6"/>
  <c r="I613" i="6"/>
  <c r="I616" i="6"/>
  <c r="I617" i="6"/>
  <c r="I618" i="6"/>
  <c r="I620" i="6"/>
  <c r="I652" i="6"/>
  <c r="I654" i="6"/>
  <c r="I656" i="6"/>
  <c r="I658" i="6"/>
  <c r="I660" i="6"/>
  <c r="I662" i="6"/>
  <c r="I664" i="6"/>
  <c r="I666" i="6"/>
  <c r="I668" i="6"/>
  <c r="I670" i="6"/>
  <c r="I672" i="6"/>
  <c r="I677" i="6"/>
  <c r="I679" i="6"/>
  <c r="I681" i="6"/>
  <c r="I683" i="6"/>
  <c r="I685" i="6"/>
  <c r="I687" i="6"/>
  <c r="I689" i="6"/>
  <c r="I691" i="6"/>
  <c r="I693" i="6"/>
  <c r="I695" i="6"/>
  <c r="I699" i="6"/>
  <c r="I701" i="6"/>
  <c r="E716" i="6"/>
  <c r="I720" i="6"/>
  <c r="I722" i="6"/>
  <c r="I724" i="6"/>
  <c r="E226" i="6"/>
  <c r="H650" i="6"/>
  <c r="H717" i="6"/>
  <c r="E877" i="6"/>
  <c r="E904" i="6"/>
  <c r="E931" i="6"/>
  <c r="I251" i="6"/>
  <c r="H878" i="6"/>
  <c r="H905" i="6"/>
  <c r="L11" i="7"/>
  <c r="I934" i="6"/>
  <c r="I932" i="6" s="1"/>
  <c r="H746" i="6"/>
  <c r="I697" i="6"/>
  <c r="H675" i="6"/>
  <c r="I599" i="6"/>
  <c r="H502" i="6"/>
  <c r="I461" i="6"/>
  <c r="I463" i="6"/>
  <c r="I465" i="6"/>
  <c r="I467" i="6"/>
  <c r="I469" i="6"/>
  <c r="I471" i="6"/>
  <c r="I473" i="6"/>
  <c r="I475" i="6"/>
  <c r="I477" i="6"/>
  <c r="I479" i="6"/>
  <c r="I481" i="6"/>
  <c r="I483" i="6"/>
  <c r="I485" i="6"/>
  <c r="I487" i="6"/>
  <c r="I489" i="6"/>
  <c r="I491" i="6"/>
  <c r="I493" i="6"/>
  <c r="I495" i="6"/>
  <c r="I497" i="6"/>
  <c r="I499" i="6"/>
  <c r="H458" i="6"/>
  <c r="I389" i="6"/>
  <c r="I391" i="6"/>
  <c r="I393" i="6"/>
  <c r="I395" i="6"/>
  <c r="I397" i="6"/>
  <c r="I399" i="6"/>
  <c r="I401" i="6"/>
  <c r="I403" i="6"/>
  <c r="I405" i="6"/>
  <c r="I407" i="6"/>
  <c r="I409" i="6"/>
  <c r="I411" i="6"/>
  <c r="I413" i="6"/>
  <c r="I415" i="6"/>
  <c r="I417" i="6"/>
  <c r="I419" i="6"/>
  <c r="H387" i="6"/>
  <c r="I230" i="6"/>
  <c r="I292" i="6"/>
  <c r="I296" i="6"/>
  <c r="I300" i="6"/>
  <c r="I304" i="6"/>
  <c r="I306" i="6"/>
  <c r="I308" i="6"/>
  <c r="I310" i="6"/>
  <c r="I528" i="6"/>
  <c r="I530" i="6"/>
  <c r="I532" i="6"/>
  <c r="I534" i="6"/>
  <c r="I536" i="6"/>
  <c r="I538" i="6"/>
  <c r="I540" i="6"/>
  <c r="I542" i="6"/>
  <c r="I544" i="6"/>
  <c r="I546" i="6"/>
  <c r="I548" i="6"/>
  <c r="I550" i="6"/>
  <c r="I552" i="6"/>
  <c r="I554" i="6"/>
  <c r="I556" i="6"/>
  <c r="I558" i="6"/>
  <c r="I560" i="6"/>
  <c r="I562" i="6"/>
  <c r="I564" i="6"/>
  <c r="E567" i="6"/>
  <c r="E596" i="6"/>
  <c r="E622" i="6"/>
  <c r="E649" i="6"/>
  <c r="E674" i="6"/>
  <c r="I748" i="6"/>
  <c r="I750" i="6"/>
  <c r="I752" i="6"/>
  <c r="I754" i="6"/>
  <c r="I756" i="6"/>
  <c r="I758" i="6"/>
  <c r="I760" i="6"/>
  <c r="I762" i="6"/>
  <c r="I764" i="6"/>
  <c r="I766" i="6"/>
  <c r="I768" i="6"/>
  <c r="I770" i="6"/>
  <c r="I772" i="6"/>
  <c r="I774" i="6"/>
  <c r="H932" i="6"/>
  <c r="I232" i="6"/>
  <c r="I234" i="6"/>
  <c r="I236" i="6"/>
  <c r="H284" i="6"/>
  <c r="E284" i="6" s="1"/>
  <c r="I290" i="6"/>
  <c r="I294" i="6"/>
  <c r="I298" i="6"/>
  <c r="I302" i="6"/>
  <c r="E313" i="6"/>
  <c r="I229" i="6"/>
  <c r="H227" i="6"/>
  <c r="E257" i="6"/>
  <c r="I261" i="6"/>
  <c r="I263" i="6"/>
  <c r="I265" i="6"/>
  <c r="I267" i="6"/>
  <c r="I269" i="6"/>
  <c r="I271" i="6"/>
  <c r="I273" i="6"/>
  <c r="I275" i="6"/>
  <c r="I277" i="6"/>
  <c r="I279" i="6"/>
  <c r="I281" i="6"/>
  <c r="H314" i="6"/>
  <c r="I342" i="6"/>
  <c r="I344" i="6"/>
  <c r="I346" i="6"/>
  <c r="I348" i="6"/>
  <c r="I350" i="6"/>
  <c r="I352" i="6"/>
  <c r="I354" i="6"/>
  <c r="I356" i="6"/>
  <c r="I358" i="6"/>
  <c r="I360" i="6"/>
  <c r="I362" i="6"/>
  <c r="I364" i="6"/>
  <c r="I366" i="6"/>
  <c r="I368" i="6"/>
  <c r="E371" i="6"/>
  <c r="H568" i="6"/>
  <c r="I726" i="6"/>
  <c r="I728" i="6"/>
  <c r="I730" i="6"/>
  <c r="I732" i="6"/>
  <c r="I734" i="6"/>
  <c r="I736" i="6"/>
  <c r="I738" i="6"/>
  <c r="I740" i="6"/>
  <c r="I742" i="6"/>
  <c r="E745" i="6"/>
  <c r="H778" i="6"/>
  <c r="I810" i="6"/>
  <c r="I812" i="6"/>
  <c r="I814" i="6"/>
  <c r="I816" i="6"/>
  <c r="I818" i="6"/>
  <c r="I820" i="6"/>
  <c r="I822" i="6"/>
  <c r="I824" i="6"/>
  <c r="I826" i="6"/>
  <c r="I828" i="6"/>
  <c r="I830" i="6"/>
  <c r="I832" i="6"/>
  <c r="I834" i="6"/>
  <c r="I836" i="6"/>
  <c r="I838" i="6"/>
  <c r="I840" i="6"/>
  <c r="I842" i="6"/>
  <c r="I844" i="6"/>
  <c r="H258" i="6"/>
  <c r="H372" i="6"/>
  <c r="E807" i="6"/>
  <c r="I986" i="6"/>
  <c r="I908" i="6"/>
  <c r="I910" i="6"/>
  <c r="I912" i="6"/>
  <c r="I914" i="6"/>
  <c r="I916" i="6"/>
  <c r="I918" i="6"/>
  <c r="I920" i="6"/>
  <c r="I922" i="6"/>
  <c r="I928" i="6"/>
  <c r="I880" i="6"/>
  <c r="I882" i="6"/>
  <c r="I884" i="6"/>
  <c r="I886" i="6"/>
  <c r="I888" i="6"/>
  <c r="I890" i="6"/>
  <c r="I892" i="6"/>
  <c r="I894" i="6"/>
  <c r="I896" i="6"/>
  <c r="I898" i="6"/>
  <c r="I900" i="6"/>
  <c r="I902" i="6"/>
  <c r="I874" i="6"/>
  <c r="I780" i="6"/>
  <c r="I782" i="6"/>
  <c r="I784" i="6"/>
  <c r="I786" i="6"/>
  <c r="I788" i="6"/>
  <c r="I790" i="6"/>
  <c r="I792" i="6"/>
  <c r="I794" i="6"/>
  <c r="I796" i="6"/>
  <c r="I798" i="6"/>
  <c r="I800" i="6"/>
  <c r="I802" i="6"/>
  <c r="I804" i="6"/>
  <c r="I703" i="6"/>
  <c r="I705" i="6"/>
  <c r="I707" i="6"/>
  <c r="I709" i="6"/>
  <c r="I711" i="6"/>
  <c r="I713" i="6"/>
  <c r="I625" i="6"/>
  <c r="H623" i="6"/>
  <c r="I627" i="6"/>
  <c r="I629" i="6"/>
  <c r="I631" i="6"/>
  <c r="I633" i="6"/>
  <c r="I635" i="6"/>
  <c r="I637" i="6"/>
  <c r="I639" i="6"/>
  <c r="I641" i="6"/>
  <c r="I643" i="6"/>
  <c r="I645" i="6"/>
  <c r="I647" i="6"/>
  <c r="I570" i="6"/>
  <c r="I572" i="6"/>
  <c r="I574" i="6"/>
  <c r="I576" i="6"/>
  <c r="I578" i="6"/>
  <c r="I580" i="6"/>
  <c r="I582" i="6"/>
  <c r="I584" i="6"/>
  <c r="I586" i="6"/>
  <c r="I588" i="6"/>
  <c r="I590" i="6"/>
  <c r="I592" i="6"/>
  <c r="I594" i="6"/>
  <c r="I374" i="6"/>
  <c r="I376" i="6"/>
  <c r="I378" i="6"/>
  <c r="I380" i="6"/>
  <c r="I382" i="6"/>
  <c r="I384" i="6"/>
  <c r="I316" i="6"/>
  <c r="I318" i="6"/>
  <c r="I320" i="6"/>
  <c r="I322" i="6"/>
  <c r="I324" i="6"/>
  <c r="I326" i="6"/>
  <c r="I328" i="6"/>
  <c r="I330" i="6"/>
  <c r="I332" i="6"/>
  <c r="I334" i="6"/>
  <c r="I336" i="6"/>
  <c r="I287" i="6"/>
  <c r="I388" i="6"/>
  <c r="H386" i="6"/>
  <c r="E386" i="6" s="1"/>
  <c r="I231" i="6"/>
  <c r="I233" i="6"/>
  <c r="I235" i="6"/>
  <c r="I237" i="6"/>
  <c r="I238" i="6"/>
  <c r="I240" i="6"/>
  <c r="I242" i="6"/>
  <c r="I244" i="6"/>
  <c r="I246" i="6"/>
  <c r="I248" i="6"/>
  <c r="I250" i="6"/>
  <c r="I252" i="6"/>
  <c r="I254" i="6"/>
  <c r="I260" i="6"/>
  <c r="I262" i="6"/>
  <c r="I264" i="6"/>
  <c r="I266" i="6"/>
  <c r="I268" i="6"/>
  <c r="I270" i="6"/>
  <c r="I272" i="6"/>
  <c r="I274" i="6"/>
  <c r="I276" i="6"/>
  <c r="I278" i="6"/>
  <c r="I280" i="6"/>
  <c r="I282" i="6"/>
  <c r="I289" i="6"/>
  <c r="I291" i="6"/>
  <c r="I293" i="6"/>
  <c r="I295" i="6"/>
  <c r="I297" i="6"/>
  <c r="I299" i="6"/>
  <c r="I301" i="6"/>
  <c r="I303" i="6"/>
  <c r="I305" i="6"/>
  <c r="I307" i="6"/>
  <c r="I309" i="6"/>
  <c r="I311" i="6"/>
  <c r="I317" i="6"/>
  <c r="I319" i="6"/>
  <c r="I321" i="6"/>
  <c r="I323" i="6"/>
  <c r="I325" i="6"/>
  <c r="I327" i="6"/>
  <c r="I329" i="6"/>
  <c r="I331" i="6"/>
  <c r="I333" i="6"/>
  <c r="I335" i="6"/>
  <c r="I337" i="6"/>
  <c r="I343" i="6"/>
  <c r="I345" i="6"/>
  <c r="I347" i="6"/>
  <c r="I349" i="6"/>
  <c r="I351" i="6"/>
  <c r="I353" i="6"/>
  <c r="I355" i="6"/>
  <c r="I357" i="6"/>
  <c r="I359" i="6"/>
  <c r="I361" i="6"/>
  <c r="I363" i="6"/>
  <c r="I365" i="6"/>
  <c r="I367" i="6"/>
  <c r="I369" i="6"/>
  <c r="I375" i="6"/>
  <c r="I377" i="6"/>
  <c r="I379" i="6"/>
  <c r="I381" i="6"/>
  <c r="I383" i="6"/>
  <c r="I390" i="6"/>
  <c r="I392" i="6"/>
  <c r="I394" i="6"/>
  <c r="I396" i="6"/>
  <c r="I398" i="6"/>
  <c r="I400" i="6"/>
  <c r="I402" i="6"/>
  <c r="I404" i="6"/>
  <c r="I406" i="6"/>
  <c r="I408" i="6"/>
  <c r="I410" i="6"/>
  <c r="I412" i="6"/>
  <c r="I414" i="6"/>
  <c r="I416" i="6"/>
  <c r="I418" i="6"/>
  <c r="I420" i="6"/>
  <c r="I460" i="6"/>
  <c r="I462" i="6"/>
  <c r="I464" i="6"/>
  <c r="I466" i="6"/>
  <c r="I468" i="6"/>
  <c r="I470" i="6"/>
  <c r="I472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498" i="6"/>
  <c r="I504" i="6"/>
  <c r="I506" i="6"/>
  <c r="I508" i="6"/>
  <c r="I510" i="6"/>
  <c r="I512" i="6"/>
  <c r="I514" i="6"/>
  <c r="I516" i="6"/>
  <c r="I518" i="6"/>
  <c r="I520" i="6"/>
  <c r="I522" i="6"/>
  <c r="I527" i="6"/>
  <c r="I529" i="6"/>
  <c r="I531" i="6"/>
  <c r="I533" i="6"/>
  <c r="I535" i="6"/>
  <c r="I537" i="6"/>
  <c r="I539" i="6"/>
  <c r="I541" i="6"/>
  <c r="I543" i="6"/>
  <c r="I545" i="6"/>
  <c r="I547" i="6"/>
  <c r="I549" i="6"/>
  <c r="I551" i="6"/>
  <c r="I553" i="6"/>
  <c r="I555" i="6"/>
  <c r="I557" i="6"/>
  <c r="I559" i="6"/>
  <c r="I561" i="6"/>
  <c r="I563" i="6"/>
  <c r="I565" i="6"/>
  <c r="I571" i="6"/>
  <c r="I573" i="6"/>
  <c r="I575" i="6"/>
  <c r="I577" i="6"/>
  <c r="I579" i="6"/>
  <c r="I581" i="6"/>
  <c r="I583" i="6"/>
  <c r="I585" i="6"/>
  <c r="I587" i="6"/>
  <c r="I589" i="6"/>
  <c r="I591" i="6"/>
  <c r="I593" i="6"/>
  <c r="I600" i="6"/>
  <c r="I602" i="6"/>
  <c r="I604" i="6"/>
  <c r="I606" i="6"/>
  <c r="I608" i="6"/>
  <c r="I610" i="6"/>
  <c r="I612" i="6"/>
  <c r="I614" i="6"/>
  <c r="I615" i="6"/>
  <c r="I619" i="6"/>
  <c r="I626" i="6"/>
  <c r="I628" i="6"/>
  <c r="I630" i="6"/>
  <c r="I632" i="6"/>
  <c r="I634" i="6"/>
  <c r="I636" i="6"/>
  <c r="I638" i="6"/>
  <c r="I640" i="6"/>
  <c r="I642" i="6"/>
  <c r="I644" i="6"/>
  <c r="I646" i="6"/>
  <c r="I653" i="6"/>
  <c r="I655" i="6"/>
  <c r="I657" i="6"/>
  <c r="I659" i="6"/>
  <c r="I661" i="6"/>
  <c r="I663" i="6"/>
  <c r="I665" i="6"/>
  <c r="I667" i="6"/>
  <c r="I669" i="6"/>
  <c r="I671" i="6"/>
  <c r="I678" i="6"/>
  <c r="I680" i="6"/>
  <c r="I682" i="6"/>
  <c r="I684" i="6"/>
  <c r="I686" i="6"/>
  <c r="I688" i="6"/>
  <c r="I690" i="6"/>
  <c r="I692" i="6"/>
  <c r="I694" i="6"/>
  <c r="I696" i="6"/>
  <c r="I698" i="6"/>
  <c r="I700" i="6"/>
  <c r="I702" i="6"/>
  <c r="I704" i="6"/>
  <c r="I706" i="6"/>
  <c r="I708" i="6"/>
  <c r="I710" i="6"/>
  <c r="I712" i="6"/>
  <c r="I714" i="6"/>
  <c r="I719" i="6"/>
  <c r="I721" i="6"/>
  <c r="I723" i="6"/>
  <c r="I725" i="6"/>
  <c r="I727" i="6"/>
  <c r="I729" i="6"/>
  <c r="I731" i="6"/>
  <c r="I733" i="6"/>
  <c r="I735" i="6"/>
  <c r="I737" i="6"/>
  <c r="I739" i="6"/>
  <c r="I741" i="6"/>
  <c r="I743" i="6"/>
  <c r="I749" i="6"/>
  <c r="I751" i="6"/>
  <c r="I753" i="6"/>
  <c r="I755" i="6"/>
  <c r="I757" i="6"/>
  <c r="I759" i="6"/>
  <c r="I761" i="6"/>
  <c r="I763" i="6"/>
  <c r="I765" i="6"/>
  <c r="I767" i="6"/>
  <c r="I769" i="6"/>
  <c r="I771" i="6"/>
  <c r="I773" i="6"/>
  <c r="I775" i="6"/>
  <c r="I781" i="6"/>
  <c r="I783" i="6"/>
  <c r="I785" i="6"/>
  <c r="I787" i="6"/>
  <c r="I789" i="6"/>
  <c r="I791" i="6"/>
  <c r="I793" i="6"/>
  <c r="I795" i="6"/>
  <c r="I797" i="6"/>
  <c r="I799" i="6"/>
  <c r="I801" i="6"/>
  <c r="I803" i="6"/>
  <c r="I805" i="6"/>
  <c r="I811" i="6"/>
  <c r="I813" i="6"/>
  <c r="I815" i="6"/>
  <c r="I817" i="6"/>
  <c r="I819" i="6"/>
  <c r="I821" i="6"/>
  <c r="I823" i="6"/>
  <c r="I825" i="6"/>
  <c r="I827" i="6"/>
  <c r="I829" i="6"/>
  <c r="I831" i="6"/>
  <c r="I833" i="6"/>
  <c r="I835" i="6"/>
  <c r="I837" i="6"/>
  <c r="I839" i="6"/>
  <c r="I841" i="6"/>
  <c r="I843" i="6"/>
  <c r="I849" i="6"/>
  <c r="I851" i="6"/>
  <c r="I853" i="6"/>
  <c r="I855" i="6"/>
  <c r="I857" i="6"/>
  <c r="I859" i="6"/>
  <c r="I861" i="6"/>
  <c r="I863" i="6"/>
  <c r="I865" i="6"/>
  <c r="I867" i="6"/>
  <c r="I869" i="6"/>
  <c r="I871" i="6"/>
  <c r="I873" i="6"/>
  <c r="I875" i="6"/>
  <c r="I881" i="6"/>
  <c r="I883" i="6"/>
  <c r="I885" i="6"/>
  <c r="I887" i="6"/>
  <c r="I889" i="6"/>
  <c r="I891" i="6"/>
  <c r="I893" i="6"/>
  <c r="I895" i="6"/>
  <c r="I897" i="6"/>
  <c r="I899" i="6"/>
  <c r="I901" i="6"/>
  <c r="I907" i="6"/>
  <c r="I909" i="6"/>
  <c r="I911" i="6"/>
  <c r="I913" i="6"/>
  <c r="I915" i="6"/>
  <c r="I917" i="6"/>
  <c r="I919" i="6"/>
  <c r="I921" i="6"/>
  <c r="I923" i="6"/>
  <c r="I925" i="6"/>
  <c r="I927" i="6"/>
  <c r="I929" i="6"/>
  <c r="I924" i="6"/>
  <c r="I926" i="6"/>
  <c r="J224" i="6"/>
  <c r="H224" i="6"/>
  <c r="J223" i="6"/>
  <c r="H223" i="6"/>
  <c r="J222" i="6"/>
  <c r="H222" i="6"/>
  <c r="J221" i="6"/>
  <c r="H221" i="6"/>
  <c r="J220" i="6"/>
  <c r="H220" i="6"/>
  <c r="J219" i="6"/>
  <c r="H219" i="6"/>
  <c r="J218" i="6"/>
  <c r="H218" i="6"/>
  <c r="J217" i="6"/>
  <c r="H217" i="6"/>
  <c r="J216" i="6"/>
  <c r="H216" i="6"/>
  <c r="J215" i="6"/>
  <c r="H215" i="6"/>
  <c r="J214" i="6"/>
  <c r="H214" i="6"/>
  <c r="J213" i="6"/>
  <c r="H213" i="6"/>
  <c r="J212" i="6"/>
  <c r="H212" i="6"/>
  <c r="J211" i="6"/>
  <c r="H211" i="6"/>
  <c r="J210" i="6"/>
  <c r="H210" i="6"/>
  <c r="J209" i="6"/>
  <c r="H209" i="6"/>
  <c r="J208" i="6"/>
  <c r="H208" i="6"/>
  <c r="J207" i="6"/>
  <c r="H207" i="6"/>
  <c r="J206" i="6"/>
  <c r="H206" i="6"/>
  <c r="J205" i="6"/>
  <c r="H205" i="6"/>
  <c r="J204" i="6"/>
  <c r="H204" i="6"/>
  <c r="J203" i="6"/>
  <c r="H203" i="6"/>
  <c r="J202" i="6"/>
  <c r="H202" i="6"/>
  <c r="J201" i="6"/>
  <c r="H201" i="6"/>
  <c r="J200" i="6"/>
  <c r="H200" i="6"/>
  <c r="J199" i="6"/>
  <c r="H199" i="6"/>
  <c r="J198" i="6"/>
  <c r="H198" i="6"/>
  <c r="I198" i="6" s="1"/>
  <c r="J197" i="6"/>
  <c r="H197" i="6"/>
  <c r="F195" i="6"/>
  <c r="E195" i="6"/>
  <c r="I878" i="6" l="1"/>
  <c r="I808" i="6"/>
  <c r="I778" i="6"/>
  <c r="I746" i="6"/>
  <c r="I568" i="6"/>
  <c r="I423" i="6"/>
  <c r="I372" i="6"/>
  <c r="I340" i="6"/>
  <c r="I314" i="6"/>
  <c r="H195" i="6"/>
  <c r="I199" i="6"/>
  <c r="I201" i="6"/>
  <c r="I203" i="6"/>
  <c r="I205" i="6"/>
  <c r="I207" i="6"/>
  <c r="I209" i="6"/>
  <c r="I211" i="6"/>
  <c r="I213" i="6"/>
  <c r="I215" i="6"/>
  <c r="I217" i="6"/>
  <c r="I219" i="6"/>
  <c r="I221" i="6"/>
  <c r="I223" i="6"/>
  <c r="I197" i="6"/>
  <c r="I200" i="6"/>
  <c r="I202" i="6"/>
  <c r="I204" i="6"/>
  <c r="I206" i="6"/>
  <c r="I208" i="6"/>
  <c r="I210" i="6"/>
  <c r="I212" i="6"/>
  <c r="I214" i="6"/>
  <c r="I216" i="6"/>
  <c r="I218" i="6"/>
  <c r="I220" i="6"/>
  <c r="I222" i="6"/>
  <c r="I224" i="6"/>
  <c r="I905" i="6"/>
  <c r="I502" i="6"/>
  <c r="I458" i="6"/>
  <c r="I227" i="6"/>
  <c r="I847" i="6"/>
  <c r="I387" i="6"/>
  <c r="I258" i="6"/>
  <c r="H194" i="6"/>
  <c r="E194" i="6" s="1"/>
  <c r="J192" i="6"/>
  <c r="H192" i="6"/>
  <c r="J191" i="6"/>
  <c r="H191" i="6"/>
  <c r="J190" i="6"/>
  <c r="H190" i="6"/>
  <c r="J189" i="6"/>
  <c r="H189" i="6"/>
  <c r="J188" i="6"/>
  <c r="H188" i="6"/>
  <c r="J187" i="6"/>
  <c r="H187" i="6"/>
  <c r="J186" i="6"/>
  <c r="H186" i="6"/>
  <c r="J185" i="6"/>
  <c r="H185" i="6"/>
  <c r="J184" i="6"/>
  <c r="H184" i="6"/>
  <c r="J183" i="6"/>
  <c r="H183" i="6"/>
  <c r="J182" i="6"/>
  <c r="H182" i="6"/>
  <c r="J181" i="6"/>
  <c r="H181" i="6"/>
  <c r="J180" i="6"/>
  <c r="H180" i="6"/>
  <c r="J179" i="6"/>
  <c r="H179" i="6"/>
  <c r="J178" i="6"/>
  <c r="H178" i="6"/>
  <c r="J177" i="6"/>
  <c r="H177" i="6"/>
  <c r="J176" i="6"/>
  <c r="H176" i="6"/>
  <c r="J175" i="6"/>
  <c r="H175" i="6"/>
  <c r="J174" i="6"/>
  <c r="H174" i="6"/>
  <c r="J173" i="6"/>
  <c r="H173" i="6"/>
  <c r="J172" i="6"/>
  <c r="H172" i="6"/>
  <c r="J171" i="6"/>
  <c r="H171" i="6"/>
  <c r="J170" i="6"/>
  <c r="H170" i="6"/>
  <c r="J169" i="6"/>
  <c r="H169" i="6"/>
  <c r="J168" i="6"/>
  <c r="H168" i="6"/>
  <c r="J167" i="6"/>
  <c r="H167" i="6"/>
  <c r="J166" i="6"/>
  <c r="H166" i="6"/>
  <c r="F164" i="6"/>
  <c r="E164" i="6"/>
  <c r="H164" i="6" l="1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2" i="6"/>
  <c r="I167" i="6"/>
  <c r="I169" i="6"/>
  <c r="I171" i="6"/>
  <c r="I173" i="6"/>
  <c r="I175" i="6"/>
  <c r="I177" i="6"/>
  <c r="I179" i="6"/>
  <c r="I181" i="6"/>
  <c r="I183" i="6"/>
  <c r="I185" i="6"/>
  <c r="I187" i="6"/>
  <c r="I189" i="6"/>
  <c r="I191" i="6"/>
  <c r="H163" i="6"/>
  <c r="E163" i="6" s="1"/>
  <c r="J161" i="6"/>
  <c r="H161" i="6"/>
  <c r="J160" i="6"/>
  <c r="H160" i="6"/>
  <c r="J159" i="6"/>
  <c r="H159" i="6"/>
  <c r="J158" i="6"/>
  <c r="H158" i="6"/>
  <c r="J157" i="6"/>
  <c r="H157" i="6"/>
  <c r="J156" i="6"/>
  <c r="H156" i="6"/>
  <c r="J155" i="6"/>
  <c r="H155" i="6"/>
  <c r="J154" i="6"/>
  <c r="H154" i="6"/>
  <c r="J153" i="6"/>
  <c r="H153" i="6"/>
  <c r="J152" i="6"/>
  <c r="H152" i="6"/>
  <c r="J151" i="6"/>
  <c r="H151" i="6"/>
  <c r="J150" i="6"/>
  <c r="H150" i="6"/>
  <c r="J149" i="6"/>
  <c r="H149" i="6"/>
  <c r="J148" i="6"/>
  <c r="H148" i="6"/>
  <c r="J147" i="6"/>
  <c r="H147" i="6"/>
  <c r="J146" i="6"/>
  <c r="H146" i="6"/>
  <c r="J145" i="6"/>
  <c r="H145" i="6"/>
  <c r="J144" i="6"/>
  <c r="H144" i="6"/>
  <c r="J143" i="6"/>
  <c r="H143" i="6"/>
  <c r="J142" i="6"/>
  <c r="H142" i="6"/>
  <c r="J141" i="6"/>
  <c r="H141" i="6"/>
  <c r="J140" i="6"/>
  <c r="H140" i="6"/>
  <c r="J139" i="6"/>
  <c r="H139" i="6"/>
  <c r="J138" i="6"/>
  <c r="H138" i="6"/>
  <c r="J137" i="6"/>
  <c r="H137" i="6"/>
  <c r="J136" i="6"/>
  <c r="H136" i="6"/>
  <c r="J135" i="6"/>
  <c r="H135" i="6"/>
  <c r="J134" i="6"/>
  <c r="H134" i="6"/>
  <c r="J133" i="6"/>
  <c r="H133" i="6"/>
  <c r="J132" i="6"/>
  <c r="H132" i="6"/>
  <c r="J131" i="6"/>
  <c r="H131" i="6"/>
  <c r="J130" i="6"/>
  <c r="H130" i="6"/>
  <c r="J129" i="6"/>
  <c r="H129" i="6"/>
  <c r="J128" i="6"/>
  <c r="J127" i="6"/>
  <c r="J126" i="6"/>
  <c r="F123" i="6"/>
  <c r="H122" i="6" s="1"/>
  <c r="E123" i="6"/>
  <c r="J98" i="6"/>
  <c r="J96" i="6"/>
  <c r="J95" i="6"/>
  <c r="J94" i="6"/>
  <c r="J93" i="6"/>
  <c r="F91" i="6"/>
  <c r="H90" i="6" s="1"/>
  <c r="E91" i="6"/>
  <c r="J88" i="6"/>
  <c r="J87" i="6"/>
  <c r="J86" i="6"/>
  <c r="J85" i="6"/>
  <c r="J84" i="6"/>
  <c r="J83" i="6"/>
  <c r="J82" i="6"/>
  <c r="F80" i="6"/>
  <c r="E80" i="6"/>
  <c r="J77" i="6"/>
  <c r="H77" i="6"/>
  <c r="J76" i="6"/>
  <c r="H76" i="6"/>
  <c r="J75" i="6"/>
  <c r="H75" i="6"/>
  <c r="J74" i="6"/>
  <c r="H74" i="6"/>
  <c r="J73" i="6"/>
  <c r="H73" i="6"/>
  <c r="J72" i="6"/>
  <c r="H72" i="6"/>
  <c r="J71" i="6"/>
  <c r="H71" i="6"/>
  <c r="J70" i="6"/>
  <c r="H70" i="6"/>
  <c r="J69" i="6"/>
  <c r="H69" i="6"/>
  <c r="J68" i="6"/>
  <c r="H68" i="6"/>
  <c r="J67" i="6"/>
  <c r="H67" i="6"/>
  <c r="J66" i="6"/>
  <c r="H66" i="6"/>
  <c r="J65" i="6"/>
  <c r="H65" i="6"/>
  <c r="J64" i="6"/>
  <c r="H64" i="6"/>
  <c r="J63" i="6"/>
  <c r="H63" i="6"/>
  <c r="J62" i="6"/>
  <c r="H62" i="6"/>
  <c r="J61" i="6"/>
  <c r="H61" i="6"/>
  <c r="J60" i="6"/>
  <c r="H60" i="6"/>
  <c r="J59" i="6"/>
  <c r="H59" i="6"/>
  <c r="J58" i="6"/>
  <c r="H58" i="6"/>
  <c r="J57" i="6"/>
  <c r="H57" i="6"/>
  <c r="J56" i="6"/>
  <c r="H56" i="6"/>
  <c r="J55" i="6"/>
  <c r="H55" i="6"/>
  <c r="J54" i="6"/>
  <c r="H54" i="6"/>
  <c r="J53" i="6"/>
  <c r="H53" i="6"/>
  <c r="H52" i="6"/>
  <c r="F50" i="6"/>
  <c r="H49" i="6" s="1"/>
  <c r="E50" i="6"/>
  <c r="J47" i="6"/>
  <c r="H47" i="6"/>
  <c r="H46" i="6"/>
  <c r="N45" i="6"/>
  <c r="E122" i="6" l="1"/>
  <c r="H80" i="6"/>
  <c r="I54" i="6"/>
  <c r="I56" i="6"/>
  <c r="I58" i="6"/>
  <c r="I60" i="6"/>
  <c r="I52" i="6"/>
  <c r="H91" i="6"/>
  <c r="H50" i="6"/>
  <c r="I46" i="6"/>
  <c r="H123" i="6"/>
  <c r="I93" i="6"/>
  <c r="I97" i="6"/>
  <c r="E49" i="6"/>
  <c r="E90" i="6"/>
  <c r="I45" i="6"/>
  <c r="I47" i="6"/>
  <c r="I164" i="6"/>
  <c r="I125" i="6"/>
  <c r="I127" i="6"/>
  <c r="I129" i="6"/>
  <c r="I131" i="6"/>
  <c r="I133" i="6"/>
  <c r="I135" i="6"/>
  <c r="I137" i="6"/>
  <c r="I139" i="6"/>
  <c r="I141" i="6"/>
  <c r="I143" i="6"/>
  <c r="I145" i="6"/>
  <c r="I147" i="6"/>
  <c r="I149" i="6"/>
  <c r="I151" i="6"/>
  <c r="I153" i="6"/>
  <c r="I155" i="6"/>
  <c r="I157" i="6"/>
  <c r="I159" i="6"/>
  <c r="I161" i="6"/>
  <c r="I83" i="6"/>
  <c r="I85" i="6"/>
  <c r="I87" i="6"/>
  <c r="I62" i="6"/>
  <c r="I64" i="6"/>
  <c r="I66" i="6"/>
  <c r="I68" i="6"/>
  <c r="I70" i="6"/>
  <c r="I72" i="6"/>
  <c r="I74" i="6"/>
  <c r="I76" i="6"/>
  <c r="I81" i="6"/>
  <c r="H79" i="6"/>
  <c r="E79" i="6" s="1"/>
  <c r="I53" i="6"/>
  <c r="I55" i="6"/>
  <c r="I57" i="6"/>
  <c r="I59" i="6"/>
  <c r="I61" i="6"/>
  <c r="I63" i="6"/>
  <c r="I65" i="6"/>
  <c r="I67" i="6"/>
  <c r="I69" i="6"/>
  <c r="I71" i="6"/>
  <c r="I73" i="6"/>
  <c r="I75" i="6"/>
  <c r="I77" i="6"/>
  <c r="I82" i="6"/>
  <c r="I84" i="6"/>
  <c r="I86" i="6"/>
  <c r="I88" i="6"/>
  <c r="I94" i="6"/>
  <c r="I96" i="6"/>
  <c r="I126" i="6"/>
  <c r="I128" i="6"/>
  <c r="I130" i="6"/>
  <c r="I132" i="6"/>
  <c r="I134" i="6"/>
  <c r="I136" i="6"/>
  <c r="I138" i="6"/>
  <c r="I140" i="6"/>
  <c r="I142" i="6"/>
  <c r="I144" i="6"/>
  <c r="I146" i="6"/>
  <c r="I148" i="6"/>
  <c r="I150" i="6"/>
  <c r="I152" i="6"/>
  <c r="I154" i="6"/>
  <c r="I156" i="6"/>
  <c r="I158" i="6"/>
  <c r="I160" i="6"/>
  <c r="H44" i="6"/>
  <c r="F44" i="6"/>
  <c r="E44" i="6"/>
  <c r="M43" i="6"/>
  <c r="H43" i="6"/>
  <c r="F43" i="6"/>
  <c r="I44" i="6" l="1"/>
  <c r="I43" i="6"/>
  <c r="N43" i="6"/>
  <c r="I123" i="6"/>
  <c r="I91" i="6"/>
  <c r="I50" i="6"/>
  <c r="E43" i="6"/>
  <c r="I80" i="6"/>
  <c r="G42" i="6"/>
  <c r="J41" i="6"/>
  <c r="H41" i="6"/>
  <c r="J40" i="6"/>
  <c r="H40" i="6"/>
  <c r="J39" i="6"/>
  <c r="H39" i="6"/>
  <c r="J38" i="6"/>
  <c r="H38" i="6"/>
  <c r="J37" i="6"/>
  <c r="H37" i="6"/>
  <c r="J36" i="6"/>
  <c r="H36" i="6"/>
  <c r="J35" i="6"/>
  <c r="H35" i="6"/>
  <c r="J34" i="6"/>
  <c r="H34" i="6"/>
  <c r="J33" i="6"/>
  <c r="H33" i="6"/>
  <c r="J32" i="6"/>
  <c r="H32" i="6"/>
  <c r="J31" i="6"/>
  <c r="H31" i="6"/>
  <c r="J30" i="6"/>
  <c r="H30" i="6"/>
  <c r="J29" i="6"/>
  <c r="H29" i="6"/>
  <c r="J28" i="6"/>
  <c r="H28" i="6"/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J27" i="6"/>
  <c r="H27" i="6" l="1"/>
  <c r="I27" i="6" s="1"/>
  <c r="J26" i="6"/>
  <c r="H26" i="6"/>
  <c r="J25" i="6"/>
  <c r="H24" i="6"/>
  <c r="N23" i="6"/>
  <c r="F22" i="6"/>
  <c r="E22" i="6"/>
  <c r="M21" i="6"/>
  <c r="F21" i="6"/>
  <c r="M19" i="6"/>
  <c r="N21" i="6" l="1"/>
  <c r="H22" i="6"/>
  <c r="H19" i="6" s="1"/>
  <c r="F19" i="6" s="1"/>
  <c r="E21" i="6"/>
  <c r="E18" i="6" s="1"/>
  <c r="H21" i="6"/>
  <c r="H18" i="6" s="1"/>
  <c r="F18" i="6" s="1"/>
  <c r="I21" i="6"/>
  <c r="I24" i="6"/>
  <c r="I25" i="6"/>
  <c r="I26" i="6"/>
  <c r="E19" i="6"/>
  <c r="D19" i="6"/>
  <c r="L18" i="6"/>
  <c r="D18" i="6" l="1"/>
  <c r="J19" i="6"/>
  <c r="I22" i="6"/>
  <c r="F17" i="6"/>
  <c r="L10" i="6"/>
  <c r="J1020" i="5"/>
  <c r="H1020" i="5"/>
  <c r="J1019" i="5"/>
  <c r="H1019" i="5"/>
  <c r="I1019" i="5" s="1"/>
  <c r="J1018" i="5"/>
  <c r="H1018" i="5"/>
  <c r="J1017" i="5"/>
  <c r="H1017" i="5"/>
  <c r="I1017" i="5" s="1"/>
  <c r="J1016" i="5"/>
  <c r="H1016" i="5"/>
  <c r="J1015" i="5"/>
  <c r="H1015" i="5"/>
  <c r="I1015" i="5" s="1"/>
  <c r="J1014" i="5"/>
  <c r="H1014" i="5"/>
  <c r="J1013" i="5"/>
  <c r="H1013" i="5"/>
  <c r="I1013" i="5" s="1"/>
  <c r="J1012" i="5"/>
  <c r="H1012" i="5"/>
  <c r="J1011" i="5"/>
  <c r="H1011" i="5"/>
  <c r="J1010" i="5"/>
  <c r="H1010" i="5"/>
  <c r="J1009" i="5"/>
  <c r="H1009" i="5"/>
  <c r="J1008" i="5"/>
  <c r="H1008" i="5"/>
  <c r="I1008" i="5" s="1"/>
  <c r="J1007" i="5"/>
  <c r="H1007" i="5"/>
  <c r="J1006" i="5"/>
  <c r="H1006" i="5"/>
  <c r="I1006" i="5" s="1"/>
  <c r="J1005" i="5"/>
  <c r="H1005" i="5"/>
  <c r="J1004" i="5"/>
  <c r="H1004" i="5"/>
  <c r="I1004" i="5" s="1"/>
  <c r="J1003" i="5"/>
  <c r="H1003" i="5"/>
  <c r="J1002" i="5"/>
  <c r="H1002" i="5"/>
  <c r="I1002" i="5" s="1"/>
  <c r="J1001" i="5"/>
  <c r="H1001" i="5"/>
  <c r="J1000" i="5"/>
  <c r="H1000" i="5"/>
  <c r="I1000" i="5" s="1"/>
  <c r="J999" i="5"/>
  <c r="H999" i="5"/>
  <c r="J998" i="5"/>
  <c r="H998" i="5"/>
  <c r="I998" i="5" s="1"/>
  <c r="J997" i="5"/>
  <c r="H997" i="5"/>
  <c r="J996" i="5"/>
  <c r="H996" i="5"/>
  <c r="I996" i="5" s="1"/>
  <c r="J995" i="5"/>
  <c r="H995" i="5"/>
  <c r="J994" i="5"/>
  <c r="H994" i="5"/>
  <c r="I994" i="5" s="1"/>
  <c r="J993" i="5"/>
  <c r="H993" i="5"/>
  <c r="J992" i="5"/>
  <c r="H992" i="5"/>
  <c r="I992" i="5" s="1"/>
  <c r="J991" i="5"/>
  <c r="H991" i="5"/>
  <c r="J990" i="5"/>
  <c r="H990" i="5"/>
  <c r="I990" i="5" s="1"/>
  <c r="J989" i="5"/>
  <c r="H989" i="5"/>
  <c r="J988" i="5"/>
  <c r="H988" i="5"/>
  <c r="I988" i="5" s="1"/>
  <c r="F986" i="5"/>
  <c r="H985" i="5" s="1"/>
  <c r="E986" i="5"/>
  <c r="J983" i="5"/>
  <c r="H983" i="5"/>
  <c r="I983" i="5" s="1"/>
  <c r="J982" i="5"/>
  <c r="H982" i="5"/>
  <c r="J981" i="5"/>
  <c r="H981" i="5"/>
  <c r="I981" i="5" s="1"/>
  <c r="J980" i="5"/>
  <c r="H980" i="5"/>
  <c r="J979" i="5"/>
  <c r="H979" i="5"/>
  <c r="I979" i="5" s="1"/>
  <c r="J978" i="5"/>
  <c r="H978" i="5"/>
  <c r="J977" i="5"/>
  <c r="H977" i="5"/>
  <c r="J976" i="5"/>
  <c r="H976" i="5"/>
  <c r="J975" i="5"/>
  <c r="H975" i="5"/>
  <c r="I975" i="5" s="1"/>
  <c r="J974" i="5"/>
  <c r="H974" i="5"/>
  <c r="J973" i="5"/>
  <c r="H973" i="5"/>
  <c r="I973" i="5" s="1"/>
  <c r="J972" i="5"/>
  <c r="H972" i="5"/>
  <c r="J971" i="5"/>
  <c r="H971" i="5"/>
  <c r="I971" i="5" s="1"/>
  <c r="K74" i="6" l="1"/>
  <c r="K441" i="6"/>
  <c r="I1016" i="5"/>
  <c r="K390" i="6"/>
  <c r="K239" i="6"/>
  <c r="K176" i="6"/>
  <c r="K100" i="6"/>
  <c r="K311" i="6"/>
  <c r="K32" i="6"/>
  <c r="K460" i="6"/>
  <c r="K204" i="6"/>
  <c r="K690" i="6"/>
  <c r="K135" i="6"/>
  <c r="K517" i="6"/>
  <c r="K363" i="6"/>
  <c r="K760" i="6"/>
  <c r="K666" i="6"/>
  <c r="K240" i="6"/>
  <c r="K57" i="6"/>
  <c r="K539" i="6"/>
  <c r="K544" i="6"/>
  <c r="K792" i="6"/>
  <c r="K863" i="6"/>
  <c r="K874" i="6"/>
  <c r="K355" i="6"/>
  <c r="K616" i="6"/>
  <c r="K738" i="6"/>
  <c r="K1019" i="6"/>
  <c r="L11" i="6"/>
  <c r="K515" i="6"/>
  <c r="K815" i="6"/>
  <c r="K492" i="6"/>
  <c r="K350" i="6"/>
  <c r="K277" i="6"/>
  <c r="K222" i="6"/>
  <c r="K99" i="6"/>
  <c r="K60" i="6"/>
  <c r="K575" i="6"/>
  <c r="K477" i="6"/>
  <c r="K582" i="6"/>
  <c r="K725" i="6"/>
  <c r="K701" i="6"/>
  <c r="K828" i="6"/>
  <c r="K967" i="6"/>
  <c r="K439" i="6"/>
  <c r="K696" i="6"/>
  <c r="K972" i="6"/>
  <c r="K672" i="6"/>
  <c r="K1018" i="6"/>
  <c r="K426" i="6"/>
  <c r="K274" i="6"/>
  <c r="K302" i="6"/>
  <c r="K167" i="6"/>
  <c r="K136" i="6"/>
  <c r="K407" i="6"/>
  <c r="K508" i="6"/>
  <c r="K653" i="6"/>
  <c r="K630" i="6"/>
  <c r="K775" i="6"/>
  <c r="K934" i="6"/>
  <c r="K1008" i="6"/>
  <c r="K542" i="6"/>
  <c r="K798" i="6"/>
  <c r="K359" i="6"/>
  <c r="K440" i="6"/>
  <c r="K366" i="6"/>
  <c r="K295" i="6"/>
  <c r="K361" i="6"/>
  <c r="K323" i="6"/>
  <c r="K213" i="6"/>
  <c r="K183" i="6"/>
  <c r="K115" i="6"/>
  <c r="K152" i="6"/>
  <c r="K76" i="6"/>
  <c r="K24" i="6"/>
  <c r="K555" i="6"/>
  <c r="K391" i="6"/>
  <c r="K461" i="6"/>
  <c r="K608" i="6"/>
  <c r="K560" i="6"/>
  <c r="K633" i="6"/>
  <c r="K706" i="6"/>
  <c r="K780" i="6"/>
  <c r="K685" i="6"/>
  <c r="K759" i="6"/>
  <c r="K812" i="6"/>
  <c r="K895" i="6"/>
  <c r="K914" i="6"/>
  <c r="K943" i="6"/>
  <c r="K405" i="6"/>
  <c r="K506" i="6"/>
  <c r="K647" i="6"/>
  <c r="K749" i="6"/>
  <c r="K888" i="6"/>
  <c r="K438" i="6"/>
  <c r="K321" i="6"/>
  <c r="K364" i="6"/>
  <c r="K211" i="6"/>
  <c r="K476" i="6"/>
  <c r="K406" i="6"/>
  <c r="K330" i="6"/>
  <c r="K255" i="6"/>
  <c r="K261" i="6"/>
  <c r="K237" i="6"/>
  <c r="K192" i="6"/>
  <c r="K151" i="6"/>
  <c r="K75" i="6"/>
  <c r="K116" i="6"/>
  <c r="K40" i="6"/>
  <c r="K496" i="6"/>
  <c r="K591" i="6"/>
  <c r="K427" i="6"/>
  <c r="K493" i="6"/>
  <c r="K528" i="6"/>
  <c r="K601" i="6"/>
  <c r="K669" i="6"/>
  <c r="K741" i="6"/>
  <c r="K646" i="6"/>
  <c r="K722" i="6"/>
  <c r="K795" i="6"/>
  <c r="K844" i="6"/>
  <c r="K837" i="6"/>
  <c r="K983" i="6"/>
  <c r="K573" i="6"/>
  <c r="K475" i="6"/>
  <c r="K580" i="6"/>
  <c r="K766" i="6"/>
  <c r="K869" i="6"/>
  <c r="K961" i="6"/>
  <c r="K293" i="6"/>
  <c r="K113" i="6"/>
  <c r="K533" i="6"/>
  <c r="K468" i="6"/>
  <c r="K433" i="6"/>
  <c r="K398" i="6"/>
  <c r="K358" i="6"/>
  <c r="K322" i="6"/>
  <c r="K282" i="6"/>
  <c r="K247" i="6"/>
  <c r="K343" i="6"/>
  <c r="K248" i="6"/>
  <c r="K310" i="6"/>
  <c r="K224" i="6"/>
  <c r="K205" i="6"/>
  <c r="K184" i="6"/>
  <c r="K175" i="6"/>
  <c r="K143" i="6"/>
  <c r="K107" i="6"/>
  <c r="K67" i="6"/>
  <c r="K144" i="6"/>
  <c r="K108" i="6"/>
  <c r="K68" i="6"/>
  <c r="K36" i="6"/>
  <c r="K547" i="6"/>
  <c r="K583" i="6"/>
  <c r="K379" i="6"/>
  <c r="K415" i="6"/>
  <c r="K449" i="6"/>
  <c r="K485" i="6"/>
  <c r="K600" i="6"/>
  <c r="K516" i="6"/>
  <c r="K552" i="6"/>
  <c r="K590" i="6"/>
  <c r="K625" i="6"/>
  <c r="K661" i="6"/>
  <c r="K698" i="6"/>
  <c r="K733" i="6"/>
  <c r="K768" i="6"/>
  <c r="K638" i="6"/>
  <c r="K677" i="6"/>
  <c r="K709" i="6"/>
  <c r="K751" i="6"/>
  <c r="K787" i="6"/>
  <c r="K800" i="6"/>
  <c r="K836" i="6"/>
  <c r="K875" i="6"/>
  <c r="K821" i="6"/>
  <c r="K894" i="6"/>
  <c r="K975" i="6"/>
  <c r="K935" i="6"/>
  <c r="K553" i="6"/>
  <c r="K389" i="6"/>
  <c r="K455" i="6"/>
  <c r="K606" i="6"/>
  <c r="K558" i="6"/>
  <c r="K631" i="6"/>
  <c r="K731" i="6"/>
  <c r="K707" i="6"/>
  <c r="K834" i="6"/>
  <c r="K852" i="6"/>
  <c r="K997" i="6"/>
  <c r="K474" i="6"/>
  <c r="K328" i="6"/>
  <c r="K254" i="6"/>
  <c r="K190" i="6"/>
  <c r="K73" i="6"/>
  <c r="K181" i="6"/>
  <c r="K150" i="6"/>
  <c r="K484" i="6"/>
  <c r="K448" i="6"/>
  <c r="K414" i="6"/>
  <c r="K378" i="6"/>
  <c r="K342" i="6"/>
  <c r="K303" i="6"/>
  <c r="K266" i="6"/>
  <c r="K230" i="6"/>
  <c r="K269" i="6"/>
  <c r="K331" i="6"/>
  <c r="K294" i="6"/>
  <c r="K221" i="6"/>
  <c r="K214" i="6"/>
  <c r="K191" i="6"/>
  <c r="K159" i="6"/>
  <c r="K127" i="6"/>
  <c r="K87" i="6"/>
  <c r="K160" i="6"/>
  <c r="K128" i="6"/>
  <c r="K88" i="6"/>
  <c r="K52" i="6"/>
  <c r="K31" i="6"/>
  <c r="K531" i="6"/>
  <c r="K563" i="6"/>
  <c r="K347" i="6"/>
  <c r="K399" i="6"/>
  <c r="K434" i="6"/>
  <c r="K469" i="6"/>
  <c r="K509" i="6"/>
  <c r="K497" i="6"/>
  <c r="K536" i="6"/>
  <c r="K574" i="6"/>
  <c r="K609" i="6"/>
  <c r="K641" i="6"/>
  <c r="K682" i="6"/>
  <c r="K714" i="6"/>
  <c r="K752" i="6"/>
  <c r="K658" i="6"/>
  <c r="K693" i="6"/>
  <c r="K730" i="6"/>
  <c r="K767" i="6"/>
  <c r="K784" i="6"/>
  <c r="K820" i="6"/>
  <c r="K855" i="6"/>
  <c r="K915" i="6"/>
  <c r="K858" i="6"/>
  <c r="K954" i="6"/>
  <c r="K1003" i="6"/>
  <c r="K992" i="6"/>
  <c r="K589" i="6"/>
  <c r="K425" i="6"/>
  <c r="K491" i="6"/>
  <c r="K522" i="6"/>
  <c r="K599" i="6"/>
  <c r="K667" i="6"/>
  <c r="K636" i="6"/>
  <c r="K785" i="6"/>
  <c r="K909" i="6"/>
  <c r="K924" i="6"/>
  <c r="K948" i="6"/>
  <c r="K404" i="6"/>
  <c r="K253" i="6"/>
  <c r="K235" i="6"/>
  <c r="K149" i="6"/>
  <c r="K545" i="6"/>
  <c r="K33" i="6"/>
  <c r="K41" i="6"/>
  <c r="K62" i="6"/>
  <c r="K82" i="6"/>
  <c r="K102" i="6"/>
  <c r="K118" i="6"/>
  <c r="K138" i="6"/>
  <c r="K154" i="6"/>
  <c r="K59" i="6"/>
  <c r="K77" i="6"/>
  <c r="K101" i="6"/>
  <c r="K117" i="6"/>
  <c r="K137" i="6"/>
  <c r="K153" i="6"/>
  <c r="K169" i="6"/>
  <c r="K185" i="6"/>
  <c r="K178" i="6"/>
  <c r="K198" i="6"/>
  <c r="K199" i="6"/>
  <c r="K215" i="6"/>
  <c r="K206" i="6"/>
  <c r="K288" i="6"/>
  <c r="K304" i="6"/>
  <c r="K325" i="6"/>
  <c r="K242" i="6"/>
  <c r="K263" i="6"/>
  <c r="K279" i="6"/>
  <c r="K375" i="6"/>
  <c r="K241" i="6"/>
  <c r="K260" i="6"/>
  <c r="K276" i="6"/>
  <c r="K297" i="6"/>
  <c r="K316" i="6"/>
  <c r="K332" i="6"/>
  <c r="K352" i="6"/>
  <c r="K368" i="6"/>
  <c r="K392" i="6"/>
  <c r="K408" i="6"/>
  <c r="K428" i="6"/>
  <c r="K442" i="6"/>
  <c r="K462" i="6"/>
  <c r="K478" i="6"/>
  <c r="K494" i="6"/>
  <c r="K1014" i="6"/>
  <c r="K998" i="6"/>
  <c r="K946" i="6"/>
  <c r="K938" i="6"/>
  <c r="K956" i="6"/>
  <c r="K1009" i="6"/>
  <c r="K993" i="6"/>
  <c r="K978" i="6"/>
  <c r="K970" i="6"/>
  <c r="K959" i="6"/>
  <c r="K920" i="6"/>
  <c r="K900" i="6"/>
  <c r="K884" i="6"/>
  <c r="K864" i="6"/>
  <c r="K843" i="6"/>
  <c r="K827" i="6"/>
  <c r="K811" i="6"/>
  <c r="K921" i="6"/>
  <c r="K901" i="6"/>
  <c r="K885" i="6"/>
  <c r="K865" i="6"/>
  <c r="K849" i="6"/>
  <c r="K830" i="6"/>
  <c r="K814" i="6"/>
  <c r="K794" i="6"/>
  <c r="K797" i="6"/>
  <c r="K781" i="6"/>
  <c r="K761" i="6"/>
  <c r="K740" i="6"/>
  <c r="K724" i="6"/>
  <c r="K703" i="6"/>
  <c r="K687" i="6"/>
  <c r="K668" i="6"/>
  <c r="K652" i="6"/>
  <c r="K632" i="6"/>
  <c r="K782" i="6"/>
  <c r="K762" i="6"/>
  <c r="K743" i="6"/>
  <c r="K727" i="6"/>
  <c r="K708" i="6"/>
  <c r="K692" i="6"/>
  <c r="K28" i="6"/>
  <c r="K37" i="6"/>
  <c r="K54" i="6"/>
  <c r="K70" i="6"/>
  <c r="K94" i="6"/>
  <c r="K110" i="6"/>
  <c r="K130" i="6"/>
  <c r="K146" i="6"/>
  <c r="K47" i="6"/>
  <c r="K69" i="6"/>
  <c r="K93" i="6"/>
  <c r="K109" i="6"/>
  <c r="K129" i="6"/>
  <c r="K145" i="6"/>
  <c r="K161" i="6"/>
  <c r="K177" i="6"/>
  <c r="K166" i="6"/>
  <c r="K186" i="6"/>
  <c r="K216" i="6"/>
  <c r="K207" i="6"/>
  <c r="K223" i="6"/>
  <c r="K231" i="6"/>
  <c r="K296" i="6"/>
  <c r="K317" i="6"/>
  <c r="K333" i="6"/>
  <c r="K250" i="6"/>
  <c r="K271" i="6"/>
  <c r="K349" i="6"/>
  <c r="K232" i="6"/>
  <c r="K249" i="6"/>
  <c r="K268" i="6"/>
  <c r="K289" i="6"/>
  <c r="K305" i="6"/>
  <c r="K324" i="6"/>
  <c r="K344" i="6"/>
  <c r="K360" i="6"/>
  <c r="K380" i="6"/>
  <c r="K400" i="6"/>
  <c r="K416" i="6"/>
  <c r="K435" i="6"/>
  <c r="K450" i="6"/>
  <c r="K470" i="6"/>
  <c r="K486" i="6"/>
  <c r="K537" i="6"/>
  <c r="K1006" i="6"/>
  <c r="K990" i="6"/>
  <c r="K942" i="6"/>
  <c r="K963" i="6"/>
  <c r="K1017" i="6"/>
  <c r="K1001" i="6"/>
  <c r="K982" i="6"/>
  <c r="K974" i="6"/>
  <c r="K966" i="6"/>
  <c r="K928" i="6"/>
  <c r="K912" i="6"/>
  <c r="K892" i="6"/>
  <c r="K872" i="6"/>
  <c r="K856" i="6"/>
  <c r="K835" i="6"/>
  <c r="K819" i="6"/>
  <c r="K929" i="6"/>
  <c r="K913" i="6"/>
  <c r="K893" i="6"/>
  <c r="K873" i="6"/>
  <c r="K857" i="6"/>
  <c r="K838" i="6"/>
  <c r="K822" i="6"/>
  <c r="K802" i="6"/>
  <c r="K786" i="6"/>
  <c r="K789" i="6"/>
  <c r="K769" i="6"/>
  <c r="K753" i="6"/>
  <c r="K732" i="6"/>
  <c r="K711" i="6"/>
  <c r="K695" i="6"/>
  <c r="K679" i="6"/>
  <c r="K660" i="6"/>
  <c r="K640" i="6"/>
  <c r="K619" i="6"/>
  <c r="K770" i="6"/>
  <c r="K754" i="6"/>
  <c r="K735" i="6"/>
  <c r="K719" i="6"/>
  <c r="K700" i="6"/>
  <c r="K684" i="6"/>
  <c r="K27" i="6"/>
  <c r="K61" i="6"/>
  <c r="K86" i="6"/>
  <c r="K126" i="6"/>
  <c r="K158" i="6"/>
  <c r="K85" i="6"/>
  <c r="K125" i="6"/>
  <c r="K157" i="6"/>
  <c r="K189" i="6"/>
  <c r="K208" i="6"/>
  <c r="K219" i="6"/>
  <c r="K292" i="6"/>
  <c r="K329" i="6"/>
  <c r="K267" i="6"/>
  <c r="K229" i="6"/>
  <c r="K264" i="6"/>
  <c r="K301" i="6"/>
  <c r="K336" i="6"/>
  <c r="K376" i="6"/>
  <c r="K412" i="6"/>
  <c r="K446" i="6"/>
  <c r="K482" i="6"/>
  <c r="K1010" i="6"/>
  <c r="K944" i="6"/>
  <c r="K1020" i="6"/>
  <c r="K989" i="6"/>
  <c r="K968" i="6"/>
  <c r="K916" i="6"/>
  <c r="K880" i="6"/>
  <c r="K839" i="6"/>
  <c r="K803" i="6"/>
  <c r="K897" i="6"/>
  <c r="K861" i="6"/>
  <c r="K826" i="6"/>
  <c r="K790" i="6"/>
  <c r="K773" i="6"/>
  <c r="K736" i="6"/>
  <c r="K699" i="6"/>
  <c r="K664" i="6"/>
  <c r="K628" i="6"/>
  <c r="K758" i="6"/>
  <c r="K723" i="6"/>
  <c r="K688" i="6"/>
  <c r="K663" i="6"/>
  <c r="K643" i="6"/>
  <c r="K627" i="6"/>
  <c r="K611" i="6"/>
  <c r="K592" i="6"/>
  <c r="K576" i="6"/>
  <c r="K554" i="6"/>
  <c r="K538" i="6"/>
  <c r="K518" i="6"/>
  <c r="K499" i="6"/>
  <c r="K602" i="6"/>
  <c r="K511" i="6"/>
  <c r="K487" i="6"/>
  <c r="K471" i="6"/>
  <c r="K451" i="6"/>
  <c r="K417" i="6"/>
  <c r="K401" i="6"/>
  <c r="K381" i="6"/>
  <c r="K351" i="6"/>
  <c r="K585" i="6"/>
  <c r="K565" i="6"/>
  <c r="K549" i="6"/>
  <c r="K1004" i="6"/>
  <c r="K988" i="6"/>
  <c r="K941" i="6"/>
  <c r="K962" i="6"/>
  <c r="K1015" i="6"/>
  <c r="K999" i="6"/>
  <c r="K981" i="6"/>
  <c r="K973" i="6"/>
  <c r="K965" i="6"/>
  <c r="K926" i="6"/>
  <c r="K910" i="6"/>
  <c r="K890" i="6"/>
  <c r="K870" i="6"/>
  <c r="K854" i="6"/>
  <c r="K833" i="6"/>
  <c r="K817" i="6"/>
  <c r="K927" i="6"/>
  <c r="K911" i="6"/>
  <c r="K891" i="6"/>
  <c r="K871" i="6"/>
  <c r="K35" i="6"/>
  <c r="K66" i="6"/>
  <c r="K106" i="6"/>
  <c r="K142" i="6"/>
  <c r="K65" i="6"/>
  <c r="K105" i="6"/>
  <c r="K141" i="6"/>
  <c r="K173" i="6"/>
  <c r="K182" i="6"/>
  <c r="K203" i="6"/>
  <c r="K212" i="6"/>
  <c r="K308" i="6"/>
  <c r="K246" i="6"/>
  <c r="K287" i="6"/>
  <c r="K245" i="6"/>
  <c r="K280" i="6"/>
  <c r="K320" i="6"/>
  <c r="K356" i="6"/>
  <c r="K396" i="6"/>
  <c r="K431" i="6"/>
  <c r="K466" i="6"/>
  <c r="K529" i="6"/>
  <c r="K994" i="6"/>
  <c r="K936" i="6"/>
  <c r="K1005" i="6"/>
  <c r="K976" i="6"/>
  <c r="K955" i="6"/>
  <c r="K896" i="6"/>
  <c r="K860" i="6"/>
  <c r="K823" i="6"/>
  <c r="K917" i="6"/>
  <c r="K881" i="6"/>
  <c r="K842" i="6"/>
  <c r="K810" i="6"/>
  <c r="K793" i="6"/>
  <c r="K757" i="6"/>
  <c r="K720" i="6"/>
  <c r="K683" i="6"/>
  <c r="K644" i="6"/>
  <c r="K774" i="6"/>
  <c r="K739" i="6"/>
  <c r="K704" i="6"/>
  <c r="K671" i="6"/>
  <c r="K655" i="6"/>
  <c r="K635" i="6"/>
  <c r="K617" i="6"/>
  <c r="K603" i="6"/>
  <c r="K584" i="6"/>
  <c r="K562" i="6"/>
  <c r="K546" i="6"/>
  <c r="K530" i="6"/>
  <c r="K510" i="6"/>
  <c r="K610" i="6"/>
  <c r="K519" i="6"/>
  <c r="K495" i="6"/>
  <c r="K479" i="6"/>
  <c r="K463" i="6"/>
  <c r="K443" i="6"/>
  <c r="K429" i="6"/>
  <c r="K409" i="6"/>
  <c r="K393" i="6"/>
  <c r="K365" i="6"/>
  <c r="K593" i="6"/>
  <c r="K577" i="6"/>
  <c r="K557" i="6"/>
  <c r="K1012" i="6"/>
  <c r="K996" i="6"/>
  <c r="K945" i="6"/>
  <c r="K937" i="6"/>
  <c r="K953" i="6"/>
  <c r="K1007" i="6"/>
  <c r="K991" i="6"/>
  <c r="K977" i="6"/>
  <c r="K969" i="6"/>
  <c r="K958" i="6"/>
  <c r="K918" i="6"/>
  <c r="K898" i="6"/>
  <c r="K882" i="6"/>
  <c r="K862" i="6"/>
  <c r="K841" i="6"/>
  <c r="K825" i="6"/>
  <c r="K805" i="6"/>
  <c r="K919" i="6"/>
  <c r="K899" i="6"/>
  <c r="K883" i="6"/>
  <c r="K498" i="6"/>
  <c r="K480" i="6"/>
  <c r="K464" i="6"/>
  <c r="K444" i="6"/>
  <c r="K410" i="6"/>
  <c r="K394" i="6"/>
  <c r="K374" i="6"/>
  <c r="K354" i="6"/>
  <c r="K334" i="6"/>
  <c r="K318" i="6"/>
  <c r="K299" i="6"/>
  <c r="K278" i="6"/>
  <c r="K262" i="6"/>
  <c r="K243" i="6"/>
  <c r="K377" i="6"/>
  <c r="K281" i="6"/>
  <c r="K265" i="6"/>
  <c r="K244" i="6"/>
  <c r="K327" i="6"/>
  <c r="K306" i="6"/>
  <c r="K290" i="6"/>
  <c r="K210" i="6"/>
  <c r="K217" i="6"/>
  <c r="K201" i="6"/>
  <c r="K200" i="6"/>
  <c r="K180" i="6"/>
  <c r="K187" i="6"/>
  <c r="K171" i="6"/>
  <c r="K155" i="6"/>
  <c r="K139" i="6"/>
  <c r="K119" i="6"/>
  <c r="K103" i="6"/>
  <c r="K83" i="6"/>
  <c r="K63" i="6"/>
  <c r="K156" i="6"/>
  <c r="K140" i="6"/>
  <c r="K120" i="6"/>
  <c r="K104" i="6"/>
  <c r="K84" i="6"/>
  <c r="K64" i="6"/>
  <c r="K46" i="6"/>
  <c r="K34" i="6"/>
  <c r="K26" i="6"/>
  <c r="K527" i="6"/>
  <c r="K543" i="6"/>
  <c r="K559" i="6"/>
  <c r="K579" i="6"/>
  <c r="K337" i="6"/>
  <c r="K367" i="6"/>
  <c r="K395" i="6"/>
  <c r="K411" i="6"/>
  <c r="K430" i="6"/>
  <c r="K445" i="6"/>
  <c r="K465" i="6"/>
  <c r="K481" i="6"/>
  <c r="K505" i="6"/>
  <c r="K521" i="6"/>
  <c r="K612" i="6"/>
  <c r="K512" i="6"/>
  <c r="K532" i="6"/>
  <c r="K548" i="6"/>
  <c r="K564" i="6"/>
  <c r="K586" i="6"/>
  <c r="K605" i="6"/>
  <c r="K618" i="6"/>
  <c r="K637" i="6"/>
  <c r="K657" i="6"/>
  <c r="K678" i="6"/>
  <c r="K694" i="6"/>
  <c r="K710" i="6"/>
  <c r="K729" i="6"/>
  <c r="K748" i="6"/>
  <c r="K764" i="6"/>
  <c r="K615" i="6"/>
  <c r="K634" i="6"/>
  <c r="K654" i="6"/>
  <c r="K670" i="6"/>
  <c r="K689" i="6"/>
  <c r="K705" i="6"/>
  <c r="K726" i="6"/>
  <c r="K742" i="6"/>
  <c r="K763" i="6"/>
  <c r="K783" i="6"/>
  <c r="K799" i="6"/>
  <c r="K796" i="6"/>
  <c r="K816" i="6"/>
  <c r="K832" i="6"/>
  <c r="K851" i="6"/>
  <c r="K867" i="6"/>
  <c r="K907" i="6"/>
  <c r="K813" i="6"/>
  <c r="K850" i="6"/>
  <c r="K886" i="6"/>
  <c r="K922" i="6"/>
  <c r="K971" i="6"/>
  <c r="K995" i="6"/>
  <c r="K957" i="6"/>
  <c r="K947" i="6"/>
  <c r="K1016" i="6"/>
  <c r="K581" i="6"/>
  <c r="K369" i="6"/>
  <c r="K413" i="6"/>
  <c r="K447" i="6"/>
  <c r="K483" i="6"/>
  <c r="K570" i="6"/>
  <c r="K514" i="6"/>
  <c r="K550" i="6"/>
  <c r="K588" i="6"/>
  <c r="K620" i="6"/>
  <c r="K659" i="6"/>
  <c r="K712" i="6"/>
  <c r="K691" i="6"/>
  <c r="K765" i="6"/>
  <c r="K818" i="6"/>
  <c r="K889" i="6"/>
  <c r="K831" i="6"/>
  <c r="K908" i="6"/>
  <c r="K980" i="6"/>
  <c r="K940" i="6"/>
  <c r="K490" i="6"/>
  <c r="K420" i="6"/>
  <c r="K348" i="6"/>
  <c r="K272" i="6"/>
  <c r="K275" i="6"/>
  <c r="K300" i="6"/>
  <c r="K220" i="6"/>
  <c r="K172" i="6"/>
  <c r="K97" i="6"/>
  <c r="K134" i="6"/>
  <c r="K58" i="6"/>
  <c r="K114" i="6"/>
  <c r="K39" i="6"/>
  <c r="K541" i="6"/>
  <c r="K488" i="6"/>
  <c r="K472" i="6"/>
  <c r="K452" i="6"/>
  <c r="K436" i="6"/>
  <c r="K418" i="6"/>
  <c r="K402" i="6"/>
  <c r="K382" i="6"/>
  <c r="K362" i="6"/>
  <c r="K346" i="6"/>
  <c r="K326" i="6"/>
  <c r="K307" i="6"/>
  <c r="K291" i="6"/>
  <c r="K270" i="6"/>
  <c r="K251" i="6"/>
  <c r="K234" i="6"/>
  <c r="K357" i="6"/>
  <c r="K273" i="6"/>
  <c r="K252" i="6"/>
  <c r="K335" i="6"/>
  <c r="K319" i="6"/>
  <c r="K298" i="6"/>
  <c r="K233" i="6"/>
  <c r="K197" i="6"/>
  <c r="K209" i="6"/>
  <c r="K218" i="6"/>
  <c r="K188" i="6"/>
  <c r="K170" i="6"/>
  <c r="K179" i="6"/>
  <c r="K168" i="6"/>
  <c r="K147" i="6"/>
  <c r="K131" i="6"/>
  <c r="K111" i="6"/>
  <c r="K95" i="6"/>
  <c r="K71" i="6"/>
  <c r="K53" i="6"/>
  <c r="K148" i="6"/>
  <c r="K132" i="6"/>
  <c r="K112" i="6"/>
  <c r="K96" i="6"/>
  <c r="K72" i="6"/>
  <c r="K56" i="6"/>
  <c r="K38" i="6"/>
  <c r="K29" i="6"/>
  <c r="K535" i="6"/>
  <c r="K551" i="6"/>
  <c r="K571" i="6"/>
  <c r="K587" i="6"/>
  <c r="K353" i="6"/>
  <c r="K383" i="6"/>
  <c r="K403" i="6"/>
  <c r="K419" i="6"/>
  <c r="K437" i="6"/>
  <c r="K453" i="6"/>
  <c r="K473" i="6"/>
  <c r="K489" i="6"/>
  <c r="K513" i="6"/>
  <c r="K604" i="6"/>
  <c r="K504" i="6"/>
  <c r="K520" i="6"/>
  <c r="K540" i="6"/>
  <c r="K556" i="6"/>
  <c r="K578" i="6"/>
  <c r="K594" i="6"/>
  <c r="K613" i="6"/>
  <c r="K629" i="6"/>
  <c r="K645" i="6"/>
  <c r="K665" i="6"/>
  <c r="K686" i="6"/>
  <c r="K702" i="6"/>
  <c r="K721" i="6"/>
  <c r="K737" i="6"/>
  <c r="K756" i="6"/>
  <c r="K772" i="6"/>
  <c r="K626" i="6"/>
  <c r="K642" i="6"/>
  <c r="K662" i="6"/>
  <c r="K681" i="6"/>
  <c r="K697" i="6"/>
  <c r="K713" i="6"/>
  <c r="K734" i="6"/>
  <c r="K755" i="6"/>
  <c r="K771" i="6"/>
  <c r="K791" i="6"/>
  <c r="K788" i="6"/>
  <c r="K804" i="6"/>
  <c r="K824" i="6"/>
  <c r="K840" i="6"/>
  <c r="K859" i="6"/>
  <c r="K887" i="6"/>
  <c r="K923" i="6"/>
  <c r="K829" i="6"/>
  <c r="K866" i="6"/>
  <c r="K902" i="6"/>
  <c r="K960" i="6"/>
  <c r="K979" i="6"/>
  <c r="K1011" i="6"/>
  <c r="K939" i="6"/>
  <c r="K1000" i="6"/>
  <c r="K561" i="6"/>
  <c r="K345" i="6"/>
  <c r="K397" i="6"/>
  <c r="K432" i="6"/>
  <c r="K467" i="6"/>
  <c r="K507" i="6"/>
  <c r="K614" i="6"/>
  <c r="K534" i="6"/>
  <c r="K572" i="6"/>
  <c r="K607" i="6"/>
  <c r="K639" i="6"/>
  <c r="K680" i="6"/>
  <c r="K750" i="6"/>
  <c r="K656" i="6"/>
  <c r="K728" i="6"/>
  <c r="K801" i="6"/>
  <c r="K853" i="6"/>
  <c r="K925" i="6"/>
  <c r="K868" i="6"/>
  <c r="K964" i="6"/>
  <c r="K1013" i="6"/>
  <c r="K1002" i="6"/>
  <c r="K454" i="6"/>
  <c r="K384" i="6"/>
  <c r="K309" i="6"/>
  <c r="K236" i="6"/>
  <c r="K238" i="6"/>
  <c r="K202" i="6"/>
  <c r="K174" i="6"/>
  <c r="K133" i="6"/>
  <c r="K55" i="6"/>
  <c r="K98" i="6"/>
  <c r="K30" i="6"/>
  <c r="I974" i="5"/>
  <c r="I997" i="5"/>
  <c r="E985" i="5"/>
  <c r="I989" i="5"/>
  <c r="I1005" i="5"/>
  <c r="I980" i="5"/>
  <c r="I993" i="5"/>
  <c r="I1001" i="5"/>
  <c r="I1009" i="5"/>
  <c r="I1010" i="5"/>
  <c r="I1011" i="5"/>
  <c r="I1012" i="5"/>
  <c r="I1020" i="5"/>
  <c r="I972" i="5"/>
  <c r="I976" i="5"/>
  <c r="I977" i="5"/>
  <c r="I978" i="5"/>
  <c r="I982" i="5"/>
  <c r="H986" i="5"/>
  <c r="I991" i="5"/>
  <c r="I995" i="5"/>
  <c r="I999" i="5"/>
  <c r="I1003" i="5"/>
  <c r="I1007" i="5"/>
  <c r="I1014" i="5"/>
  <c r="I1018" i="5"/>
  <c r="J970" i="5"/>
  <c r="H970" i="5"/>
  <c r="J969" i="5"/>
  <c r="H969" i="5"/>
  <c r="I969" i="5" s="1"/>
  <c r="J968" i="5"/>
  <c r="H968" i="5"/>
  <c r="J967" i="5"/>
  <c r="H967" i="5"/>
  <c r="I967" i="5" s="1"/>
  <c r="J966" i="5"/>
  <c r="H966" i="5"/>
  <c r="J965" i="5"/>
  <c r="H965" i="5"/>
  <c r="I965" i="5" s="1"/>
  <c r="J964" i="5"/>
  <c r="H964" i="5"/>
  <c r="J963" i="5"/>
  <c r="H963" i="5"/>
  <c r="I963" i="5" s="1"/>
  <c r="J962" i="5"/>
  <c r="H962" i="5"/>
  <c r="J961" i="5"/>
  <c r="H961" i="5"/>
  <c r="I961" i="5" s="1"/>
  <c r="J960" i="5"/>
  <c r="H960" i="5"/>
  <c r="J959" i="5"/>
  <c r="H959" i="5"/>
  <c r="I959" i="5" s="1"/>
  <c r="J958" i="5"/>
  <c r="H958" i="5"/>
  <c r="J957" i="5"/>
  <c r="H957" i="5"/>
  <c r="I957" i="5" s="1"/>
  <c r="J956" i="5"/>
  <c r="H956" i="5"/>
  <c r="I956" i="5" s="1"/>
  <c r="J955" i="5"/>
  <c r="H955" i="5"/>
  <c r="I955" i="5" s="1"/>
  <c r="J954" i="5"/>
  <c r="H954" i="5"/>
  <c r="J953" i="5"/>
  <c r="H953" i="5"/>
  <c r="I953" i="5" s="1"/>
  <c r="H950" i="5"/>
  <c r="E951" i="5"/>
  <c r="J948" i="5"/>
  <c r="H948" i="5"/>
  <c r="I948" i="5" s="1"/>
  <c r="J947" i="5"/>
  <c r="H947" i="5"/>
  <c r="J946" i="5"/>
  <c r="H946" i="5"/>
  <c r="I946" i="5" s="1"/>
  <c r="J945" i="5"/>
  <c r="H945" i="5"/>
  <c r="J944" i="5"/>
  <c r="H944" i="5"/>
  <c r="I944" i="5" s="1"/>
  <c r="J943" i="5"/>
  <c r="H943" i="5"/>
  <c r="J942" i="5"/>
  <c r="H942" i="5"/>
  <c r="I942" i="5" s="1"/>
  <c r="J941" i="5"/>
  <c r="H941" i="5"/>
  <c r="J940" i="5"/>
  <c r="H940" i="5"/>
  <c r="I940" i="5" s="1"/>
  <c r="J939" i="5"/>
  <c r="H939" i="5"/>
  <c r="J938" i="5"/>
  <c r="H938" i="5"/>
  <c r="I938" i="5" s="1"/>
  <c r="J937" i="5"/>
  <c r="H937" i="5"/>
  <c r="J936" i="5"/>
  <c r="H936" i="5"/>
  <c r="I936" i="5" s="1"/>
  <c r="J935" i="5"/>
  <c r="H935" i="5"/>
  <c r="J934" i="5"/>
  <c r="H934" i="5"/>
  <c r="I934" i="5" s="1"/>
  <c r="K19" i="6" l="1"/>
  <c r="I960" i="5"/>
  <c r="I941" i="5"/>
  <c r="E950" i="5"/>
  <c r="I954" i="5"/>
  <c r="I968" i="5"/>
  <c r="I986" i="5"/>
  <c r="I937" i="5"/>
  <c r="I945" i="5"/>
  <c r="I964" i="5"/>
  <c r="I935" i="5"/>
  <c r="I939" i="5"/>
  <c r="I943" i="5"/>
  <c r="I947" i="5"/>
  <c r="H951" i="5"/>
  <c r="I958" i="5"/>
  <c r="I962" i="5"/>
  <c r="I966" i="5"/>
  <c r="I970" i="5"/>
  <c r="H932" i="5"/>
  <c r="F932" i="5"/>
  <c r="H931" i="5" s="1"/>
  <c r="E932" i="5"/>
  <c r="J929" i="5"/>
  <c r="H929" i="5"/>
  <c r="I929" i="5" s="1"/>
  <c r="J928" i="5"/>
  <c r="H928" i="5"/>
  <c r="J927" i="5"/>
  <c r="H927" i="5"/>
  <c r="I927" i="5" s="1"/>
  <c r="J926" i="5"/>
  <c r="H926" i="5"/>
  <c r="J925" i="5"/>
  <c r="H925" i="5"/>
  <c r="I925" i="5" s="1"/>
  <c r="J924" i="5"/>
  <c r="H924" i="5"/>
  <c r="J923" i="5"/>
  <c r="H923" i="5"/>
  <c r="J922" i="5"/>
  <c r="H922" i="5"/>
  <c r="J921" i="5"/>
  <c r="H921" i="5"/>
  <c r="I921" i="5" s="1"/>
  <c r="J920" i="5"/>
  <c r="H920" i="5"/>
  <c r="J919" i="5"/>
  <c r="H919" i="5"/>
  <c r="I919" i="5" s="1"/>
  <c r="J918" i="5"/>
  <c r="H918" i="5"/>
  <c r="J917" i="5"/>
  <c r="H917" i="5"/>
  <c r="I917" i="5" s="1"/>
  <c r="J916" i="5"/>
  <c r="H916" i="5"/>
  <c r="J915" i="5"/>
  <c r="H915" i="5"/>
  <c r="I915" i="5" s="1"/>
  <c r="J914" i="5"/>
  <c r="H914" i="5"/>
  <c r="J913" i="5"/>
  <c r="H913" i="5"/>
  <c r="I913" i="5" s="1"/>
  <c r="J912" i="5"/>
  <c r="H912" i="5"/>
  <c r="J911" i="5"/>
  <c r="H911" i="5"/>
  <c r="I911" i="5" s="1"/>
  <c r="J910" i="5"/>
  <c r="H910" i="5"/>
  <c r="J909" i="5"/>
  <c r="H909" i="5"/>
  <c r="I909" i="5" s="1"/>
  <c r="J908" i="5"/>
  <c r="H908" i="5"/>
  <c r="J907" i="5"/>
  <c r="H907" i="5"/>
  <c r="I907" i="5" s="1"/>
  <c r="F905" i="5"/>
  <c r="H904" i="5" s="1"/>
  <c r="E905" i="5"/>
  <c r="J902" i="5"/>
  <c r="H902" i="5"/>
  <c r="I902" i="5" s="1"/>
  <c r="J901" i="5"/>
  <c r="H901" i="5"/>
  <c r="J900" i="5"/>
  <c r="H900" i="5"/>
  <c r="J899" i="5"/>
  <c r="H899" i="5"/>
  <c r="J898" i="5"/>
  <c r="H898" i="5"/>
  <c r="I898" i="5" s="1"/>
  <c r="J897" i="5"/>
  <c r="H897" i="5"/>
  <c r="J896" i="5"/>
  <c r="H896" i="5"/>
  <c r="I896" i="5" s="1"/>
  <c r="J895" i="5"/>
  <c r="H895" i="5"/>
  <c r="J894" i="5"/>
  <c r="H894" i="5"/>
  <c r="I894" i="5" s="1"/>
  <c r="J893" i="5"/>
  <c r="H893" i="5"/>
  <c r="J892" i="5"/>
  <c r="H892" i="5"/>
  <c r="I892" i="5" s="1"/>
  <c r="J891" i="5"/>
  <c r="H891" i="5"/>
  <c r="J890" i="5"/>
  <c r="H890" i="5"/>
  <c r="I890" i="5" s="1"/>
  <c r="J889" i="5"/>
  <c r="H889" i="5"/>
  <c r="J888" i="5"/>
  <c r="H888" i="5"/>
  <c r="I888" i="5" s="1"/>
  <c r="J887" i="5"/>
  <c r="H887" i="5"/>
  <c r="J886" i="5"/>
  <c r="H886" i="5"/>
  <c r="I886" i="5" s="1"/>
  <c r="J885" i="5"/>
  <c r="H885" i="5"/>
  <c r="J884" i="5"/>
  <c r="H884" i="5"/>
  <c r="I884" i="5" s="1"/>
  <c r="J883" i="5"/>
  <c r="H883" i="5"/>
  <c r="J882" i="5"/>
  <c r="H882" i="5"/>
  <c r="I882" i="5" s="1"/>
  <c r="J881" i="5"/>
  <c r="H881" i="5"/>
  <c r="J880" i="5"/>
  <c r="H880" i="5"/>
  <c r="I880" i="5" s="1"/>
  <c r="F878" i="5"/>
  <c r="H877" i="5" s="1"/>
  <c r="E878" i="5"/>
  <c r="J875" i="5"/>
  <c r="H875" i="5"/>
  <c r="I875" i="5" s="1"/>
  <c r="J874" i="5"/>
  <c r="H874" i="5"/>
  <c r="J873" i="5"/>
  <c r="H873" i="5"/>
  <c r="I873" i="5" s="1"/>
  <c r="J872" i="5"/>
  <c r="H872" i="5"/>
  <c r="J871" i="5"/>
  <c r="H871" i="5"/>
  <c r="I871" i="5" s="1"/>
  <c r="J870" i="5"/>
  <c r="H870" i="5"/>
  <c r="J869" i="5"/>
  <c r="H869" i="5"/>
  <c r="I869" i="5" s="1"/>
  <c r="J868" i="5"/>
  <c r="H868" i="5"/>
  <c r="J867" i="5"/>
  <c r="H867" i="5"/>
  <c r="I867" i="5" s="1"/>
  <c r="J866" i="5"/>
  <c r="H866" i="5"/>
  <c r="J865" i="5"/>
  <c r="H865" i="5"/>
  <c r="I865" i="5" s="1"/>
  <c r="J864" i="5"/>
  <c r="H864" i="5"/>
  <c r="J863" i="5"/>
  <c r="H863" i="5"/>
  <c r="I863" i="5" s="1"/>
  <c r="J862" i="5"/>
  <c r="H862" i="5"/>
  <c r="J861" i="5"/>
  <c r="H861" i="5"/>
  <c r="I861" i="5" s="1"/>
  <c r="J860" i="5"/>
  <c r="H860" i="5"/>
  <c r="J859" i="5"/>
  <c r="H859" i="5"/>
  <c r="I859" i="5" s="1"/>
  <c r="J858" i="5"/>
  <c r="H858" i="5"/>
  <c r="J857" i="5"/>
  <c r="H857" i="5"/>
  <c r="I857" i="5" s="1"/>
  <c r="J856" i="5"/>
  <c r="H856" i="5"/>
  <c r="J855" i="5"/>
  <c r="H855" i="5"/>
  <c r="I855" i="5" s="1"/>
  <c r="J854" i="5"/>
  <c r="H854" i="5"/>
  <c r="J853" i="5"/>
  <c r="H853" i="5"/>
  <c r="I853" i="5" s="1"/>
  <c r="J852" i="5"/>
  <c r="H852" i="5"/>
  <c r="J851" i="5"/>
  <c r="H851" i="5"/>
  <c r="I851" i="5" s="1"/>
  <c r="J850" i="5"/>
  <c r="H850" i="5"/>
  <c r="J849" i="5"/>
  <c r="H849" i="5"/>
  <c r="I849" i="5" s="1"/>
  <c r="F847" i="5"/>
  <c r="H846" i="5" s="1"/>
  <c r="E847" i="5"/>
  <c r="J844" i="5"/>
  <c r="H844" i="5"/>
  <c r="I844" i="5" s="1"/>
  <c r="J843" i="5"/>
  <c r="H843" i="5"/>
  <c r="J842" i="5"/>
  <c r="H842" i="5"/>
  <c r="J841" i="5"/>
  <c r="H841" i="5"/>
  <c r="J840" i="5"/>
  <c r="H840" i="5"/>
  <c r="I840" i="5" s="1"/>
  <c r="J839" i="5"/>
  <c r="H839" i="5"/>
  <c r="J838" i="5"/>
  <c r="H838" i="5"/>
  <c r="I838" i="5" s="1"/>
  <c r="J837" i="5"/>
  <c r="H837" i="5"/>
  <c r="J836" i="5"/>
  <c r="H836" i="5"/>
  <c r="I836" i="5" s="1"/>
  <c r="J835" i="5"/>
  <c r="H835" i="5"/>
  <c r="H834" i="5"/>
  <c r="I834" i="5" s="1"/>
  <c r="J833" i="5"/>
  <c r="H833" i="5"/>
  <c r="J832" i="5"/>
  <c r="H832" i="5"/>
  <c r="I832" i="5" s="1"/>
  <c r="J831" i="5"/>
  <c r="H831" i="5"/>
  <c r="J830" i="5"/>
  <c r="H830" i="5"/>
  <c r="I830" i="5" s="1"/>
  <c r="J829" i="5"/>
  <c r="H829" i="5"/>
  <c r="J828" i="5"/>
  <c r="H828" i="5"/>
  <c r="I828" i="5" s="1"/>
  <c r="J827" i="5"/>
  <c r="H827" i="5"/>
  <c r="J826" i="5"/>
  <c r="H826" i="5"/>
  <c r="I826" i="5" s="1"/>
  <c r="J825" i="5"/>
  <c r="H825" i="5"/>
  <c r="J824" i="5"/>
  <c r="H824" i="5"/>
  <c r="I824" i="5" s="1"/>
  <c r="J823" i="5"/>
  <c r="H823" i="5"/>
  <c r="J822" i="5"/>
  <c r="H822" i="5"/>
  <c r="I822" i="5" s="1"/>
  <c r="J821" i="5"/>
  <c r="H821" i="5"/>
  <c r="J820" i="5"/>
  <c r="H820" i="5"/>
  <c r="I820" i="5" s="1"/>
  <c r="J819" i="5"/>
  <c r="H819" i="5"/>
  <c r="J818" i="5"/>
  <c r="H818" i="5"/>
  <c r="I818" i="5" s="1"/>
  <c r="J817" i="5"/>
  <c r="H817" i="5"/>
  <c r="J816" i="5"/>
  <c r="H816" i="5"/>
  <c r="I816" i="5" s="1"/>
  <c r="J815" i="5"/>
  <c r="H815" i="5"/>
  <c r="J814" i="5"/>
  <c r="H814" i="5"/>
  <c r="I814" i="5" s="1"/>
  <c r="J813" i="5"/>
  <c r="H813" i="5"/>
  <c r="J812" i="5"/>
  <c r="H812" i="5"/>
  <c r="I812" i="5" s="1"/>
  <c r="J811" i="5"/>
  <c r="H811" i="5"/>
  <c r="J810" i="5"/>
  <c r="H810" i="5"/>
  <c r="F808" i="5"/>
  <c r="H807" i="5" s="1"/>
  <c r="E808" i="5"/>
  <c r="J805" i="5"/>
  <c r="H805" i="5"/>
  <c r="I805" i="5" s="1"/>
  <c r="J804" i="5"/>
  <c r="H804" i="5"/>
  <c r="J803" i="5"/>
  <c r="H803" i="5"/>
  <c r="I803" i="5" s="1"/>
  <c r="J802" i="5"/>
  <c r="H802" i="5"/>
  <c r="J801" i="5"/>
  <c r="H801" i="5"/>
  <c r="I801" i="5" s="1"/>
  <c r="J800" i="5"/>
  <c r="H800" i="5"/>
  <c r="J799" i="5"/>
  <c r="H799" i="5"/>
  <c r="I799" i="5" s="1"/>
  <c r="J798" i="5"/>
  <c r="H798" i="5"/>
  <c r="J797" i="5"/>
  <c r="H797" i="5"/>
  <c r="I797" i="5" s="1"/>
  <c r="J796" i="5"/>
  <c r="H796" i="5"/>
  <c r="J795" i="5"/>
  <c r="H795" i="5"/>
  <c r="I795" i="5" s="1"/>
  <c r="J794" i="5"/>
  <c r="H794" i="5"/>
  <c r="J793" i="5"/>
  <c r="H793" i="5"/>
  <c r="I793" i="5" s="1"/>
  <c r="J792" i="5"/>
  <c r="H792" i="5"/>
  <c r="J791" i="5"/>
  <c r="H791" i="5"/>
  <c r="I791" i="5" s="1"/>
  <c r="J790" i="5"/>
  <c r="H790" i="5"/>
  <c r="J789" i="5"/>
  <c r="H789" i="5"/>
  <c r="I789" i="5" s="1"/>
  <c r="J788" i="5"/>
  <c r="H788" i="5"/>
  <c r="J787" i="5"/>
  <c r="H787" i="5"/>
  <c r="I787" i="5" s="1"/>
  <c r="J786" i="5"/>
  <c r="H786" i="5"/>
  <c r="J785" i="5"/>
  <c r="H785" i="5"/>
  <c r="I785" i="5" s="1"/>
  <c r="J784" i="5"/>
  <c r="H784" i="5"/>
  <c r="J783" i="5"/>
  <c r="H783" i="5"/>
  <c r="I783" i="5" s="1"/>
  <c r="J782" i="5"/>
  <c r="H782" i="5"/>
  <c r="J781" i="5"/>
  <c r="H781" i="5"/>
  <c r="I781" i="5" s="1"/>
  <c r="J780" i="5"/>
  <c r="H780" i="5"/>
  <c r="F778" i="5"/>
  <c r="H777" i="5" s="1"/>
  <c r="E778" i="5"/>
  <c r="J775" i="5"/>
  <c r="H775" i="5"/>
  <c r="J774" i="5"/>
  <c r="H774" i="5"/>
  <c r="I774" i="5" s="1"/>
  <c r="J773" i="5"/>
  <c r="H773" i="5"/>
  <c r="J772" i="5"/>
  <c r="H772" i="5"/>
  <c r="I772" i="5" s="1"/>
  <c r="J771" i="5"/>
  <c r="H771" i="5"/>
  <c r="J770" i="5"/>
  <c r="H770" i="5"/>
  <c r="I770" i="5" s="1"/>
  <c r="J769" i="5"/>
  <c r="H769" i="5"/>
  <c r="J768" i="5"/>
  <c r="H768" i="5"/>
  <c r="I768" i="5" s="1"/>
  <c r="J767" i="5"/>
  <c r="H767" i="5"/>
  <c r="J766" i="5"/>
  <c r="H766" i="5"/>
  <c r="I766" i="5" s="1"/>
  <c r="J765" i="5"/>
  <c r="H765" i="5"/>
  <c r="J764" i="5"/>
  <c r="H764" i="5"/>
  <c r="I764" i="5" s="1"/>
  <c r="J763" i="5"/>
  <c r="H763" i="5"/>
  <c r="J762" i="5"/>
  <c r="H762" i="5"/>
  <c r="I762" i="5" s="1"/>
  <c r="J761" i="5"/>
  <c r="H761" i="5"/>
  <c r="J760" i="5"/>
  <c r="H760" i="5"/>
  <c r="I760" i="5" s="1"/>
  <c r="J759" i="5"/>
  <c r="H759" i="5"/>
  <c r="J758" i="5"/>
  <c r="H758" i="5"/>
  <c r="I758" i="5" s="1"/>
  <c r="J757" i="5"/>
  <c r="H757" i="5"/>
  <c r="J756" i="5"/>
  <c r="H756" i="5"/>
  <c r="I756" i="5" s="1"/>
  <c r="J755" i="5"/>
  <c r="H755" i="5"/>
  <c r="J754" i="5"/>
  <c r="H754" i="5"/>
  <c r="I754" i="5" s="1"/>
  <c r="J753" i="5"/>
  <c r="H753" i="5"/>
  <c r="J752" i="5"/>
  <c r="H752" i="5"/>
  <c r="I752" i="5" s="1"/>
  <c r="J751" i="5"/>
  <c r="H751" i="5"/>
  <c r="J750" i="5"/>
  <c r="H750" i="5"/>
  <c r="I750" i="5" s="1"/>
  <c r="J749" i="5"/>
  <c r="H749" i="5"/>
  <c r="J748" i="5"/>
  <c r="H748" i="5"/>
  <c r="I748" i="5" s="1"/>
  <c r="F746" i="5"/>
  <c r="H745" i="5" s="1"/>
  <c r="E746" i="5"/>
  <c r="J743" i="5"/>
  <c r="H743" i="5"/>
  <c r="I743" i="5" s="1"/>
  <c r="J742" i="5"/>
  <c r="H742" i="5"/>
  <c r="J741" i="5"/>
  <c r="H741" i="5"/>
  <c r="J740" i="5"/>
  <c r="H740" i="5"/>
  <c r="J739" i="5"/>
  <c r="H739" i="5"/>
  <c r="I739" i="5" s="1"/>
  <c r="J738" i="5"/>
  <c r="H738" i="5"/>
  <c r="J737" i="5"/>
  <c r="H737" i="5"/>
  <c r="I737" i="5" s="1"/>
  <c r="J736" i="5"/>
  <c r="H736" i="5"/>
  <c r="J735" i="5"/>
  <c r="H735" i="5"/>
  <c r="I735" i="5" s="1"/>
  <c r="J734" i="5"/>
  <c r="H734" i="5"/>
  <c r="J733" i="5"/>
  <c r="H733" i="5"/>
  <c r="I733" i="5" s="1"/>
  <c r="J732" i="5"/>
  <c r="H732" i="5"/>
  <c r="J731" i="5"/>
  <c r="H731" i="5"/>
  <c r="I731" i="5" s="1"/>
  <c r="J730" i="5"/>
  <c r="H730" i="5"/>
  <c r="J729" i="5"/>
  <c r="H729" i="5"/>
  <c r="I729" i="5" s="1"/>
  <c r="J728" i="5"/>
  <c r="H728" i="5"/>
  <c r="J727" i="5"/>
  <c r="H727" i="5"/>
  <c r="I727" i="5" s="1"/>
  <c r="J726" i="5"/>
  <c r="H726" i="5"/>
  <c r="J725" i="5"/>
  <c r="H725" i="5"/>
  <c r="I725" i="5" s="1"/>
  <c r="J724" i="5"/>
  <c r="H724" i="5"/>
  <c r="J723" i="5"/>
  <c r="H723" i="5"/>
  <c r="I723" i="5" s="1"/>
  <c r="J722" i="5"/>
  <c r="H722" i="5"/>
  <c r="J721" i="5"/>
  <c r="H721" i="5"/>
  <c r="I721" i="5" s="1"/>
  <c r="J720" i="5"/>
  <c r="H720" i="5"/>
  <c r="J719" i="5"/>
  <c r="H719" i="5"/>
  <c r="I719" i="5" s="1"/>
  <c r="F717" i="5"/>
  <c r="H716" i="5" s="1"/>
  <c r="E717" i="5"/>
  <c r="J714" i="5"/>
  <c r="H714" i="5"/>
  <c r="I714" i="5" s="1"/>
  <c r="J713" i="5"/>
  <c r="H713" i="5"/>
  <c r="J712" i="5"/>
  <c r="H712" i="5"/>
  <c r="I712" i="5" s="1"/>
  <c r="H711" i="5"/>
  <c r="J710" i="5"/>
  <c r="H710" i="5"/>
  <c r="I710" i="5" s="1"/>
  <c r="J709" i="5"/>
  <c r="H709" i="5"/>
  <c r="J708" i="5"/>
  <c r="H708" i="5"/>
  <c r="I708" i="5" s="1"/>
  <c r="J707" i="5"/>
  <c r="H707" i="5"/>
  <c r="J706" i="5"/>
  <c r="H706" i="5"/>
  <c r="I706" i="5" s="1"/>
  <c r="J705" i="5"/>
  <c r="H705" i="5"/>
  <c r="J704" i="5"/>
  <c r="H704" i="5"/>
  <c r="I704" i="5" s="1"/>
  <c r="J703" i="5"/>
  <c r="H703" i="5"/>
  <c r="J702" i="5"/>
  <c r="H702" i="5"/>
  <c r="I702" i="5" s="1"/>
  <c r="J701" i="5"/>
  <c r="H701" i="5"/>
  <c r="J700" i="5"/>
  <c r="H700" i="5"/>
  <c r="I700" i="5" s="1"/>
  <c r="J699" i="5"/>
  <c r="H699" i="5"/>
  <c r="J698" i="5"/>
  <c r="H698" i="5"/>
  <c r="I698" i="5" s="1"/>
  <c r="J697" i="5"/>
  <c r="H697" i="5"/>
  <c r="J696" i="5"/>
  <c r="H696" i="5"/>
  <c r="I696" i="5" s="1"/>
  <c r="J695" i="5"/>
  <c r="H695" i="5"/>
  <c r="J694" i="5"/>
  <c r="H694" i="5"/>
  <c r="I694" i="5" s="1"/>
  <c r="J693" i="5"/>
  <c r="H693" i="5"/>
  <c r="J692" i="5"/>
  <c r="H692" i="5"/>
  <c r="J691" i="5"/>
  <c r="H691" i="5"/>
  <c r="J690" i="5"/>
  <c r="H690" i="5"/>
  <c r="I690" i="5" s="1"/>
  <c r="J689" i="5"/>
  <c r="H689" i="5"/>
  <c r="J688" i="5"/>
  <c r="H688" i="5"/>
  <c r="I688" i="5" s="1"/>
  <c r="J687" i="5"/>
  <c r="H687" i="5"/>
  <c r="J686" i="5"/>
  <c r="H686" i="5"/>
  <c r="I686" i="5" s="1"/>
  <c r="J685" i="5"/>
  <c r="H685" i="5"/>
  <c r="J684" i="5"/>
  <c r="H684" i="5"/>
  <c r="I684" i="5" s="1"/>
  <c r="J683" i="5"/>
  <c r="H683" i="5"/>
  <c r="J682" i="5"/>
  <c r="H682" i="5"/>
  <c r="I682" i="5" s="1"/>
  <c r="J681" i="5"/>
  <c r="H681" i="5"/>
  <c r="J680" i="5"/>
  <c r="H680" i="5"/>
  <c r="J679" i="5"/>
  <c r="H679" i="5"/>
  <c r="J678" i="5"/>
  <c r="H678" i="5"/>
  <c r="I678" i="5" s="1"/>
  <c r="J677" i="5"/>
  <c r="F675" i="5"/>
  <c r="H674" i="5" s="1"/>
  <c r="E675" i="5"/>
  <c r="J672" i="5"/>
  <c r="H672" i="5"/>
  <c r="J671" i="5"/>
  <c r="H671" i="5"/>
  <c r="I671" i="5" s="1"/>
  <c r="J670" i="5"/>
  <c r="H670" i="5"/>
  <c r="J669" i="5"/>
  <c r="H669" i="5"/>
  <c r="I669" i="5" s="1"/>
  <c r="J668" i="5"/>
  <c r="H668" i="5"/>
  <c r="J667" i="5"/>
  <c r="H667" i="5"/>
  <c r="I667" i="5" s="1"/>
  <c r="J666" i="5"/>
  <c r="H666" i="5"/>
  <c r="J665" i="5"/>
  <c r="H665" i="5"/>
  <c r="I665" i="5" s="1"/>
  <c r="J664" i="5"/>
  <c r="H664" i="5"/>
  <c r="I664" i="5" s="1"/>
  <c r="J663" i="5"/>
  <c r="H663" i="5"/>
  <c r="I663" i="5" s="1"/>
  <c r="J662" i="5"/>
  <c r="H662" i="5"/>
  <c r="I662" i="5" s="1"/>
  <c r="J661" i="5"/>
  <c r="H661" i="5"/>
  <c r="J660" i="5"/>
  <c r="H660" i="5"/>
  <c r="I660" i="5" s="1"/>
  <c r="J659" i="5"/>
  <c r="H659" i="5"/>
  <c r="J658" i="5"/>
  <c r="H658" i="5"/>
  <c r="I658" i="5" s="1"/>
  <c r="J657" i="5"/>
  <c r="H657" i="5"/>
  <c r="J656" i="5"/>
  <c r="H656" i="5"/>
  <c r="I656" i="5" s="1"/>
  <c r="J655" i="5"/>
  <c r="H655" i="5"/>
  <c r="J654" i="5"/>
  <c r="H654" i="5"/>
  <c r="I654" i="5" s="1"/>
  <c r="J653" i="5"/>
  <c r="H653" i="5"/>
  <c r="J652" i="5"/>
  <c r="H652" i="5"/>
  <c r="I652" i="5" s="1"/>
  <c r="F650" i="5"/>
  <c r="H649" i="5" s="1"/>
  <c r="E650" i="5"/>
  <c r="J647" i="5"/>
  <c r="H647" i="5"/>
  <c r="I647" i="5" s="1"/>
  <c r="J646" i="5"/>
  <c r="H646" i="5"/>
  <c r="J645" i="5"/>
  <c r="H645" i="5"/>
  <c r="I645" i="5" s="1"/>
  <c r="J644" i="5"/>
  <c r="H644" i="5"/>
  <c r="J643" i="5"/>
  <c r="H643" i="5"/>
  <c r="I643" i="5" s="1"/>
  <c r="J642" i="5"/>
  <c r="H642" i="5"/>
  <c r="J641" i="5"/>
  <c r="H641" i="5"/>
  <c r="I641" i="5" s="1"/>
  <c r="J640" i="5"/>
  <c r="H640" i="5"/>
  <c r="J639" i="5"/>
  <c r="H639" i="5"/>
  <c r="I639" i="5" s="1"/>
  <c r="J638" i="5"/>
  <c r="H638" i="5"/>
  <c r="J637" i="5"/>
  <c r="H637" i="5"/>
  <c r="I637" i="5" s="1"/>
  <c r="J636" i="5"/>
  <c r="H636" i="5"/>
  <c r="J635" i="5"/>
  <c r="H635" i="5"/>
  <c r="I635" i="5" s="1"/>
  <c r="J634" i="5"/>
  <c r="H634" i="5"/>
  <c r="J633" i="5"/>
  <c r="H633" i="5"/>
  <c r="I633" i="5" s="1"/>
  <c r="J632" i="5"/>
  <c r="H632" i="5"/>
  <c r="J631" i="5"/>
  <c r="H631" i="5"/>
  <c r="I631" i="5" s="1"/>
  <c r="J630" i="5"/>
  <c r="H630" i="5"/>
  <c r="J629" i="5"/>
  <c r="H629" i="5"/>
  <c r="I629" i="5" s="1"/>
  <c r="J628" i="5"/>
  <c r="H628" i="5"/>
  <c r="J627" i="5"/>
  <c r="H627" i="5"/>
  <c r="I627" i="5" s="1"/>
  <c r="J626" i="5"/>
  <c r="H626" i="5"/>
  <c r="J625" i="5"/>
  <c r="H625" i="5"/>
  <c r="I625" i="5" s="1"/>
  <c r="F623" i="5"/>
  <c r="H622" i="5" s="1"/>
  <c r="E623" i="5"/>
  <c r="J620" i="5"/>
  <c r="H620" i="5"/>
  <c r="I620" i="5" s="1"/>
  <c r="J619" i="5"/>
  <c r="H619" i="5"/>
  <c r="J618" i="5"/>
  <c r="H618" i="5"/>
  <c r="I618" i="5" s="1"/>
  <c r="J617" i="5"/>
  <c r="H617" i="5"/>
  <c r="J616" i="5"/>
  <c r="H616" i="5"/>
  <c r="I616" i="5" s="1"/>
  <c r="J615" i="5"/>
  <c r="H615" i="5"/>
  <c r="J614" i="5"/>
  <c r="H614" i="5"/>
  <c r="J613" i="5"/>
  <c r="H613" i="5"/>
  <c r="I613" i="5" s="1"/>
  <c r="J612" i="5"/>
  <c r="H612" i="5"/>
  <c r="J611" i="5"/>
  <c r="J610" i="5"/>
  <c r="H610" i="5"/>
  <c r="J609" i="5"/>
  <c r="H609" i="5"/>
  <c r="I609" i="5" s="1"/>
  <c r="J608" i="5"/>
  <c r="H608" i="5"/>
  <c r="J607" i="5"/>
  <c r="H607" i="5"/>
  <c r="I607" i="5" s="1"/>
  <c r="J606" i="5"/>
  <c r="H606" i="5"/>
  <c r="J605" i="5"/>
  <c r="H605" i="5"/>
  <c r="I605" i="5" s="1"/>
  <c r="J604" i="5"/>
  <c r="H604" i="5"/>
  <c r="J603" i="5"/>
  <c r="H603" i="5"/>
  <c r="J602" i="5"/>
  <c r="H602" i="5"/>
  <c r="J601" i="5"/>
  <c r="H601" i="5"/>
  <c r="J600" i="5"/>
  <c r="H600" i="5"/>
  <c r="J599" i="5"/>
  <c r="H599" i="5"/>
  <c r="F597" i="5"/>
  <c r="H596" i="5" s="1"/>
  <c r="J594" i="5"/>
  <c r="H594" i="5"/>
  <c r="J593" i="5"/>
  <c r="H593" i="5"/>
  <c r="I593" i="5" s="1"/>
  <c r="J592" i="5"/>
  <c r="H592" i="5"/>
  <c r="J591" i="5"/>
  <c r="H591" i="5"/>
  <c r="I591" i="5" s="1"/>
  <c r="J590" i="5"/>
  <c r="H590" i="5"/>
  <c r="J589" i="5"/>
  <c r="H589" i="5"/>
  <c r="I589" i="5" s="1"/>
  <c r="J588" i="5"/>
  <c r="H588" i="5"/>
  <c r="J587" i="5"/>
  <c r="H587" i="5"/>
  <c r="I587" i="5" s="1"/>
  <c r="J586" i="5"/>
  <c r="H586" i="5"/>
  <c r="J585" i="5"/>
  <c r="H585" i="5"/>
  <c r="I585" i="5" s="1"/>
  <c r="J584" i="5"/>
  <c r="H584" i="5"/>
  <c r="J583" i="5"/>
  <c r="H583" i="5"/>
  <c r="I583" i="5" s="1"/>
  <c r="J582" i="5"/>
  <c r="H582" i="5"/>
  <c r="J581" i="5"/>
  <c r="H581" i="5"/>
  <c r="I581" i="5" s="1"/>
  <c r="J580" i="5"/>
  <c r="H580" i="5"/>
  <c r="J579" i="5"/>
  <c r="H579" i="5"/>
  <c r="I579" i="5" s="1"/>
  <c r="J578" i="5"/>
  <c r="H578" i="5"/>
  <c r="J577" i="5"/>
  <c r="H577" i="5"/>
  <c r="I577" i="5" s="1"/>
  <c r="J576" i="5"/>
  <c r="H576" i="5"/>
  <c r="J575" i="5"/>
  <c r="H575" i="5"/>
  <c r="I575" i="5" s="1"/>
  <c r="J574" i="5"/>
  <c r="H574" i="5"/>
  <c r="J573" i="5"/>
  <c r="H573" i="5"/>
  <c r="I573" i="5" s="1"/>
  <c r="J572" i="5"/>
  <c r="H572" i="5"/>
  <c r="J571" i="5"/>
  <c r="H571" i="5"/>
  <c r="I571" i="5" s="1"/>
  <c r="J570" i="5"/>
  <c r="H570" i="5"/>
  <c r="H597" i="5" l="1"/>
  <c r="E877" i="5"/>
  <c r="I790" i="5"/>
  <c r="I881" i="5"/>
  <c r="I659" i="5"/>
  <c r="I751" i="5"/>
  <c r="I897" i="5"/>
  <c r="I829" i="5"/>
  <c r="I699" i="5"/>
  <c r="H746" i="5"/>
  <c r="I630" i="5"/>
  <c r="I582" i="5"/>
  <c r="I736" i="5"/>
  <c r="I610" i="5"/>
  <c r="I646" i="5"/>
  <c r="I672" i="5"/>
  <c r="E674" i="5"/>
  <c r="I679" i="5"/>
  <c r="I680" i="5"/>
  <c r="I681" i="5"/>
  <c r="E716" i="5"/>
  <c r="I720" i="5"/>
  <c r="I767" i="5"/>
  <c r="E807" i="5"/>
  <c r="I813" i="5"/>
  <c r="E846" i="5"/>
  <c r="I860" i="5"/>
  <c r="I932" i="5"/>
  <c r="I920" i="5"/>
  <c r="I574" i="5"/>
  <c r="I590" i="5"/>
  <c r="I617" i="5"/>
  <c r="I638" i="5"/>
  <c r="E649" i="5"/>
  <c r="H650" i="5"/>
  <c r="I689" i="5"/>
  <c r="I707" i="5"/>
  <c r="I728" i="5"/>
  <c r="E745" i="5"/>
  <c r="I759" i="5"/>
  <c r="I775" i="5"/>
  <c r="E777" i="5"/>
  <c r="I782" i="5"/>
  <c r="I798" i="5"/>
  <c r="I821" i="5"/>
  <c r="I837" i="5"/>
  <c r="H847" i="5"/>
  <c r="I852" i="5"/>
  <c r="I868" i="5"/>
  <c r="I889" i="5"/>
  <c r="I912" i="5"/>
  <c r="E931" i="5"/>
  <c r="I951" i="5"/>
  <c r="I570" i="5"/>
  <c r="I578" i="5"/>
  <c r="I586" i="5"/>
  <c r="I594" i="5"/>
  <c r="E596" i="5"/>
  <c r="I606" i="5"/>
  <c r="I614" i="5"/>
  <c r="E622" i="5"/>
  <c r="I626" i="5"/>
  <c r="I634" i="5"/>
  <c r="I642" i="5"/>
  <c r="I655" i="5"/>
  <c r="I668" i="5"/>
  <c r="H675" i="5"/>
  <c r="I685" i="5"/>
  <c r="I695" i="5"/>
  <c r="I703" i="5"/>
  <c r="I711" i="5"/>
  <c r="I724" i="5"/>
  <c r="I732" i="5"/>
  <c r="I740" i="5"/>
  <c r="I741" i="5"/>
  <c r="I742" i="5"/>
  <c r="I755" i="5"/>
  <c r="I763" i="5"/>
  <c r="I771" i="5"/>
  <c r="H778" i="5"/>
  <c r="I786" i="5"/>
  <c r="I794" i="5"/>
  <c r="I802" i="5"/>
  <c r="H808" i="5"/>
  <c r="I817" i="5"/>
  <c r="I825" i="5"/>
  <c r="I833" i="5"/>
  <c r="I841" i="5"/>
  <c r="I842" i="5"/>
  <c r="I843" i="5"/>
  <c r="I856" i="5"/>
  <c r="I864" i="5"/>
  <c r="I872" i="5"/>
  <c r="I885" i="5"/>
  <c r="I893" i="5"/>
  <c r="E904" i="5"/>
  <c r="I908" i="5"/>
  <c r="I916" i="5"/>
  <c r="I926" i="5"/>
  <c r="I572" i="5"/>
  <c r="I576" i="5"/>
  <c r="I580" i="5"/>
  <c r="I584" i="5"/>
  <c r="I588" i="5"/>
  <c r="I592" i="5"/>
  <c r="I599" i="5"/>
  <c r="I600" i="5"/>
  <c r="I601" i="5"/>
  <c r="I602" i="5"/>
  <c r="I603" i="5"/>
  <c r="I604" i="5"/>
  <c r="I608" i="5"/>
  <c r="I612" i="5"/>
  <c r="I615" i="5"/>
  <c r="I619" i="5"/>
  <c r="H623" i="5"/>
  <c r="I628" i="5"/>
  <c r="I632" i="5"/>
  <c r="I636" i="5"/>
  <c r="I640" i="5"/>
  <c r="I644" i="5"/>
  <c r="I653" i="5"/>
  <c r="I657" i="5"/>
  <c r="I661" i="5"/>
  <c r="I666" i="5"/>
  <c r="I670" i="5"/>
  <c r="I677" i="5"/>
  <c r="I683" i="5"/>
  <c r="I687" i="5"/>
  <c r="I691" i="5"/>
  <c r="I692" i="5"/>
  <c r="I693" i="5"/>
  <c r="I697" i="5"/>
  <c r="I701" i="5"/>
  <c r="I705" i="5"/>
  <c r="I709" i="5"/>
  <c r="I713" i="5"/>
  <c r="H717" i="5"/>
  <c r="I722" i="5"/>
  <c r="I726" i="5"/>
  <c r="I730" i="5"/>
  <c r="I734" i="5"/>
  <c r="I738" i="5"/>
  <c r="I749" i="5"/>
  <c r="I753" i="5"/>
  <c r="I757" i="5"/>
  <c r="I761" i="5"/>
  <c r="I765" i="5"/>
  <c r="I769" i="5"/>
  <c r="I773" i="5"/>
  <c r="I780" i="5"/>
  <c r="I784" i="5"/>
  <c r="I788" i="5"/>
  <c r="I792" i="5"/>
  <c r="I796" i="5"/>
  <c r="I800" i="5"/>
  <c r="I804" i="5"/>
  <c r="I810" i="5"/>
  <c r="I811" i="5"/>
  <c r="I815" i="5"/>
  <c r="I819" i="5"/>
  <c r="I823" i="5"/>
  <c r="I827" i="5"/>
  <c r="I831" i="5"/>
  <c r="I835" i="5"/>
  <c r="I839" i="5"/>
  <c r="I850" i="5"/>
  <c r="I854" i="5"/>
  <c r="I858" i="5"/>
  <c r="I862" i="5"/>
  <c r="I866" i="5"/>
  <c r="I870" i="5"/>
  <c r="I874" i="5"/>
  <c r="H878" i="5"/>
  <c r="I883" i="5"/>
  <c r="I887" i="5"/>
  <c r="I891" i="5"/>
  <c r="I895" i="5"/>
  <c r="I899" i="5"/>
  <c r="I900" i="5"/>
  <c r="I901" i="5"/>
  <c r="H905" i="5"/>
  <c r="I910" i="5"/>
  <c r="I914" i="5"/>
  <c r="I918" i="5"/>
  <c r="I922" i="5"/>
  <c r="I923" i="5"/>
  <c r="I924" i="5"/>
  <c r="I928" i="5"/>
  <c r="H568" i="5"/>
  <c r="F568" i="5"/>
  <c r="H567" i="5" s="1"/>
  <c r="E568" i="5"/>
  <c r="J565" i="5"/>
  <c r="H565" i="5"/>
  <c r="J564" i="5"/>
  <c r="H564" i="5"/>
  <c r="I564" i="5" s="1"/>
  <c r="J563" i="5"/>
  <c r="H563" i="5"/>
  <c r="J562" i="5"/>
  <c r="H562" i="5"/>
  <c r="I562" i="5" s="1"/>
  <c r="J561" i="5"/>
  <c r="H561" i="5"/>
  <c r="J560" i="5"/>
  <c r="H560" i="5"/>
  <c r="I560" i="5" s="1"/>
  <c r="J559" i="5"/>
  <c r="H559" i="5"/>
  <c r="I559" i="5" s="1"/>
  <c r="J558" i="5"/>
  <c r="H558" i="5"/>
  <c r="J557" i="5"/>
  <c r="H557" i="5"/>
  <c r="I557" i="5" s="1"/>
  <c r="J556" i="5"/>
  <c r="H556" i="5"/>
  <c r="J555" i="5"/>
  <c r="H555" i="5"/>
  <c r="I555" i="5" s="1"/>
  <c r="J554" i="5"/>
  <c r="H554" i="5"/>
  <c r="J553" i="5"/>
  <c r="H553" i="5"/>
  <c r="I553" i="5" s="1"/>
  <c r="J552" i="5"/>
  <c r="H552" i="5"/>
  <c r="J551" i="5"/>
  <c r="H551" i="5"/>
  <c r="I551" i="5" s="1"/>
  <c r="J550" i="5"/>
  <c r="H550" i="5"/>
  <c r="J549" i="5"/>
  <c r="H549" i="5"/>
  <c r="I549" i="5" s="1"/>
  <c r="J548" i="5"/>
  <c r="H548" i="5"/>
  <c r="J547" i="5"/>
  <c r="H547" i="5"/>
  <c r="I547" i="5" s="1"/>
  <c r="J546" i="5"/>
  <c r="H546" i="5"/>
  <c r="J545" i="5"/>
  <c r="H545" i="5"/>
  <c r="I545" i="5" s="1"/>
  <c r="J544" i="5"/>
  <c r="H544" i="5"/>
  <c r="J543" i="5"/>
  <c r="H543" i="5"/>
  <c r="I543" i="5" s="1"/>
  <c r="J542" i="5"/>
  <c r="H542" i="5"/>
  <c r="J541" i="5"/>
  <c r="H541" i="5"/>
  <c r="I541" i="5" s="1"/>
  <c r="J540" i="5"/>
  <c r="H540" i="5"/>
  <c r="J539" i="5"/>
  <c r="H539" i="5"/>
  <c r="I539" i="5" s="1"/>
  <c r="J538" i="5"/>
  <c r="H538" i="5"/>
  <c r="J537" i="5"/>
  <c r="H537" i="5"/>
  <c r="I537" i="5" s="1"/>
  <c r="J536" i="5"/>
  <c r="H536" i="5"/>
  <c r="J535" i="5"/>
  <c r="H535" i="5"/>
  <c r="I535" i="5" s="1"/>
  <c r="J534" i="5"/>
  <c r="H534" i="5"/>
  <c r="J533" i="5"/>
  <c r="H533" i="5"/>
  <c r="I533" i="5" s="1"/>
  <c r="J532" i="5"/>
  <c r="H532" i="5"/>
  <c r="J531" i="5"/>
  <c r="H531" i="5"/>
  <c r="I531" i="5" s="1"/>
  <c r="J530" i="5"/>
  <c r="H530" i="5"/>
  <c r="J529" i="5"/>
  <c r="H529" i="5"/>
  <c r="I529" i="5" s="1"/>
  <c r="J528" i="5"/>
  <c r="H528" i="5"/>
  <c r="J527" i="5"/>
  <c r="H527" i="5"/>
  <c r="I527" i="5" s="1"/>
  <c r="F525" i="5"/>
  <c r="H524" i="5" s="1"/>
  <c r="E525" i="5"/>
  <c r="J522" i="5"/>
  <c r="H522" i="5"/>
  <c r="I522" i="5" s="1"/>
  <c r="J521" i="5"/>
  <c r="H521" i="5"/>
  <c r="J520" i="5"/>
  <c r="H520" i="5"/>
  <c r="I520" i="5" s="1"/>
  <c r="J519" i="5"/>
  <c r="H519" i="5"/>
  <c r="J518" i="5"/>
  <c r="H518" i="5"/>
  <c r="I518" i="5" s="1"/>
  <c r="J517" i="5"/>
  <c r="H517" i="5"/>
  <c r="J516" i="5"/>
  <c r="H516" i="5"/>
  <c r="I516" i="5" s="1"/>
  <c r="J515" i="5"/>
  <c r="H515" i="5"/>
  <c r="J514" i="5"/>
  <c r="H514" i="5"/>
  <c r="I514" i="5" s="1"/>
  <c r="J513" i="5"/>
  <c r="H513" i="5"/>
  <c r="J512" i="5"/>
  <c r="H512" i="5"/>
  <c r="I512" i="5" s="1"/>
  <c r="J511" i="5"/>
  <c r="H511" i="5"/>
  <c r="J510" i="5"/>
  <c r="H510" i="5"/>
  <c r="J509" i="5"/>
  <c r="H509" i="5"/>
  <c r="J508" i="5"/>
  <c r="H508" i="5"/>
  <c r="I508" i="5" s="1"/>
  <c r="J507" i="5"/>
  <c r="H507" i="5"/>
  <c r="J506" i="5"/>
  <c r="H506" i="5"/>
  <c r="I506" i="5" s="1"/>
  <c r="J505" i="5"/>
  <c r="H505" i="5"/>
  <c r="J504" i="5"/>
  <c r="H504" i="5"/>
  <c r="I504" i="5" s="1"/>
  <c r="F502" i="5"/>
  <c r="H501" i="5" s="1"/>
  <c r="E502" i="5"/>
  <c r="J499" i="5"/>
  <c r="H499" i="5"/>
  <c r="J498" i="5"/>
  <c r="H498" i="5"/>
  <c r="J497" i="5"/>
  <c r="H497" i="5"/>
  <c r="J496" i="5"/>
  <c r="H496" i="5"/>
  <c r="J495" i="5"/>
  <c r="H495" i="5"/>
  <c r="J494" i="5"/>
  <c r="H494" i="5"/>
  <c r="J493" i="5"/>
  <c r="H493" i="5"/>
  <c r="J492" i="5"/>
  <c r="H492" i="5"/>
  <c r="I492" i="5" s="1"/>
  <c r="J491" i="5"/>
  <c r="H491" i="5"/>
  <c r="J490" i="5"/>
  <c r="H490" i="5"/>
  <c r="I490" i="5" s="1"/>
  <c r="J489" i="5"/>
  <c r="H489" i="5"/>
  <c r="J488" i="5"/>
  <c r="H488" i="5"/>
  <c r="I488" i="5" s="1"/>
  <c r="J487" i="5"/>
  <c r="H487" i="5"/>
  <c r="J486" i="5"/>
  <c r="H486" i="5"/>
  <c r="I486" i="5" s="1"/>
  <c r="J485" i="5"/>
  <c r="H485" i="5"/>
  <c r="J484" i="5"/>
  <c r="H484" i="5"/>
  <c r="I484" i="5" s="1"/>
  <c r="J483" i="5"/>
  <c r="H483" i="5"/>
  <c r="J482" i="5"/>
  <c r="H482" i="5"/>
  <c r="I482" i="5" s="1"/>
  <c r="J481" i="5"/>
  <c r="H481" i="5"/>
  <c r="J480" i="5"/>
  <c r="H480" i="5"/>
  <c r="I480" i="5" s="1"/>
  <c r="J479" i="5"/>
  <c r="H479" i="5"/>
  <c r="J478" i="5"/>
  <c r="H478" i="5"/>
  <c r="I478" i="5" s="1"/>
  <c r="J477" i="5"/>
  <c r="H477" i="5"/>
  <c r="J476" i="5"/>
  <c r="H476" i="5"/>
  <c r="I476" i="5" s="1"/>
  <c r="J475" i="5"/>
  <c r="H475" i="5"/>
  <c r="J474" i="5"/>
  <c r="H474" i="5"/>
  <c r="I474" i="5" s="1"/>
  <c r="J473" i="5"/>
  <c r="H473" i="5"/>
  <c r="J472" i="5"/>
  <c r="H472" i="5"/>
  <c r="I472" i="5" s="1"/>
  <c r="J471" i="5"/>
  <c r="H471" i="5"/>
  <c r="J470" i="5"/>
  <c r="H470" i="5"/>
  <c r="I470" i="5" s="1"/>
  <c r="J469" i="5"/>
  <c r="H469" i="5"/>
  <c r="J468" i="5"/>
  <c r="H468" i="5"/>
  <c r="J467" i="5"/>
  <c r="H467" i="5"/>
  <c r="J466" i="5"/>
  <c r="H466" i="5"/>
  <c r="I466" i="5" s="1"/>
  <c r="J465" i="5"/>
  <c r="H465" i="5"/>
  <c r="J464" i="5"/>
  <c r="H464" i="5"/>
  <c r="I464" i="5" s="1"/>
  <c r="J463" i="5"/>
  <c r="H463" i="5"/>
  <c r="J462" i="5"/>
  <c r="H462" i="5"/>
  <c r="I462" i="5" s="1"/>
  <c r="J461" i="5"/>
  <c r="H461" i="5"/>
  <c r="J460" i="5"/>
  <c r="H460" i="5"/>
  <c r="I460" i="5" s="1"/>
  <c r="F458" i="5"/>
  <c r="H457" i="5" s="1"/>
  <c r="E458" i="5"/>
  <c r="J455" i="5"/>
  <c r="H455" i="5"/>
  <c r="I455" i="5" s="1"/>
  <c r="J454" i="5"/>
  <c r="H454" i="5"/>
  <c r="J453" i="5"/>
  <c r="H453" i="5"/>
  <c r="I453" i="5" s="1"/>
  <c r="J452" i="5"/>
  <c r="H452" i="5"/>
  <c r="J451" i="5"/>
  <c r="H451" i="5"/>
  <c r="I451" i="5" s="1"/>
  <c r="J450" i="5"/>
  <c r="H450" i="5"/>
  <c r="J449" i="5"/>
  <c r="H449" i="5"/>
  <c r="I449" i="5" s="1"/>
  <c r="J448" i="5"/>
  <c r="H448" i="5"/>
  <c r="J447" i="5"/>
  <c r="H447" i="5"/>
  <c r="I447" i="5" s="1"/>
  <c r="J446" i="5"/>
  <c r="H446" i="5"/>
  <c r="J445" i="5"/>
  <c r="H445" i="5"/>
  <c r="I445" i="5" s="1"/>
  <c r="J444" i="5"/>
  <c r="H444" i="5"/>
  <c r="J443" i="5"/>
  <c r="H443" i="5"/>
  <c r="I443" i="5" s="1"/>
  <c r="J442" i="5"/>
  <c r="H442" i="5"/>
  <c r="J441" i="5"/>
  <c r="H441" i="5"/>
  <c r="I441" i="5" s="1"/>
  <c r="J440" i="5"/>
  <c r="H440" i="5"/>
  <c r="J439" i="5"/>
  <c r="H439" i="5"/>
  <c r="I439" i="5" s="1"/>
  <c r="J438" i="5"/>
  <c r="H438" i="5"/>
  <c r="J437" i="5"/>
  <c r="H437" i="5"/>
  <c r="I437" i="5" s="1"/>
  <c r="J436" i="5"/>
  <c r="H436" i="5"/>
  <c r="J435" i="5"/>
  <c r="H435" i="5"/>
  <c r="J434" i="5"/>
  <c r="H434" i="5"/>
  <c r="I434" i="5" s="1"/>
  <c r="J433" i="5"/>
  <c r="H433" i="5"/>
  <c r="J432" i="5"/>
  <c r="J431" i="5"/>
  <c r="H431" i="5"/>
  <c r="J430" i="5"/>
  <c r="H430" i="5"/>
  <c r="I430" i="5" s="1"/>
  <c r="J429" i="5"/>
  <c r="H429" i="5"/>
  <c r="I429" i="5" s="1"/>
  <c r="H428" i="5"/>
  <c r="J427" i="5"/>
  <c r="H427" i="5"/>
  <c r="I427" i="5" s="1"/>
  <c r="J426" i="5"/>
  <c r="H426" i="5"/>
  <c r="J425" i="5"/>
  <c r="H425" i="5"/>
  <c r="I425" i="5" s="1"/>
  <c r="F423" i="5"/>
  <c r="H422" i="5" s="1"/>
  <c r="E423" i="5"/>
  <c r="J420" i="5"/>
  <c r="H420" i="5"/>
  <c r="I420" i="5" s="1"/>
  <c r="J419" i="5"/>
  <c r="H419" i="5"/>
  <c r="J418" i="5"/>
  <c r="H418" i="5"/>
  <c r="I418" i="5" s="1"/>
  <c r="J417" i="5"/>
  <c r="H417" i="5"/>
  <c r="J416" i="5"/>
  <c r="H416" i="5"/>
  <c r="I416" i="5" s="1"/>
  <c r="J415" i="5"/>
  <c r="H415" i="5"/>
  <c r="J414" i="5"/>
  <c r="H414" i="5"/>
  <c r="I414" i="5" s="1"/>
  <c r="J413" i="5"/>
  <c r="H413" i="5"/>
  <c r="J412" i="5"/>
  <c r="H412" i="5"/>
  <c r="I412" i="5" s="1"/>
  <c r="J411" i="5"/>
  <c r="H411" i="5"/>
  <c r="I411" i="5" s="1"/>
  <c r="J410" i="5"/>
  <c r="H410" i="5"/>
  <c r="I410" i="5" s="1"/>
  <c r="J409" i="5"/>
  <c r="H409" i="5"/>
  <c r="I409" i="5" s="1"/>
  <c r="J408" i="5"/>
  <c r="H408" i="5"/>
  <c r="I408" i="5" s="1"/>
  <c r="J407" i="5"/>
  <c r="H407" i="5"/>
  <c r="I407" i="5" s="1"/>
  <c r="J406" i="5"/>
  <c r="H406" i="5"/>
  <c r="I406" i="5" s="1"/>
  <c r="J405" i="5"/>
  <c r="H405" i="5"/>
  <c r="I405" i="5" s="1"/>
  <c r="J404" i="5"/>
  <c r="H404" i="5"/>
  <c r="I404" i="5" s="1"/>
  <c r="J403" i="5"/>
  <c r="H403" i="5"/>
  <c r="I446" i="5" l="1"/>
  <c r="I477" i="5"/>
  <c r="E524" i="5"/>
  <c r="I528" i="5"/>
  <c r="E457" i="5"/>
  <c r="H458" i="5"/>
  <c r="I493" i="5"/>
  <c r="I494" i="5"/>
  <c r="I495" i="5"/>
  <c r="I496" i="5"/>
  <c r="I497" i="5"/>
  <c r="I498" i="5"/>
  <c r="I499" i="5"/>
  <c r="E501" i="5"/>
  <c r="I505" i="5"/>
  <c r="I544" i="5"/>
  <c r="I417" i="5"/>
  <c r="I438" i="5"/>
  <c r="I454" i="5"/>
  <c r="I467" i="5"/>
  <c r="I468" i="5"/>
  <c r="I469" i="5"/>
  <c r="I485" i="5"/>
  <c r="I515" i="5"/>
  <c r="I536" i="5"/>
  <c r="I552" i="5"/>
  <c r="I413" i="5"/>
  <c r="E422" i="5"/>
  <c r="I426" i="5"/>
  <c r="I435" i="5"/>
  <c r="I442" i="5"/>
  <c r="I450" i="5"/>
  <c r="I463" i="5"/>
  <c r="I473" i="5"/>
  <c r="I481" i="5"/>
  <c r="I489" i="5"/>
  <c r="I509" i="5"/>
  <c r="I510" i="5"/>
  <c r="I511" i="5"/>
  <c r="I519" i="5"/>
  <c r="I532" i="5"/>
  <c r="I540" i="5"/>
  <c r="I548" i="5"/>
  <c r="I556" i="5"/>
  <c r="I563" i="5"/>
  <c r="E567" i="5"/>
  <c r="I905" i="5"/>
  <c r="I878" i="5"/>
  <c r="I847" i="5"/>
  <c r="I717" i="5"/>
  <c r="I623" i="5"/>
  <c r="I568" i="5"/>
  <c r="I746" i="5"/>
  <c r="I650" i="5"/>
  <c r="I778" i="5"/>
  <c r="I675" i="5"/>
  <c r="I403" i="5"/>
  <c r="I415" i="5"/>
  <c r="I419" i="5"/>
  <c r="H423" i="5"/>
  <c r="I428" i="5"/>
  <c r="I431" i="5"/>
  <c r="I432" i="5"/>
  <c r="I433" i="5"/>
  <c r="I436" i="5"/>
  <c r="I440" i="5"/>
  <c r="I444" i="5"/>
  <c r="I448" i="5"/>
  <c r="I452" i="5"/>
  <c r="I461" i="5"/>
  <c r="I465" i="5"/>
  <c r="I471" i="5"/>
  <c r="I475" i="5"/>
  <c r="I479" i="5"/>
  <c r="I483" i="5"/>
  <c r="I487" i="5"/>
  <c r="I491" i="5"/>
  <c r="H502" i="5"/>
  <c r="I507" i="5"/>
  <c r="I513" i="5"/>
  <c r="I517" i="5"/>
  <c r="I521" i="5"/>
  <c r="H525" i="5"/>
  <c r="I530" i="5"/>
  <c r="I534" i="5"/>
  <c r="I538" i="5"/>
  <c r="I542" i="5"/>
  <c r="I546" i="5"/>
  <c r="I550" i="5"/>
  <c r="I554" i="5"/>
  <c r="I558" i="5"/>
  <c r="I561" i="5"/>
  <c r="I565" i="5"/>
  <c r="I808" i="5"/>
  <c r="I597" i="5"/>
  <c r="J402" i="5"/>
  <c r="H402" i="5"/>
  <c r="I402" i="5" s="1"/>
  <c r="J401" i="5"/>
  <c r="H401" i="5"/>
  <c r="J400" i="5"/>
  <c r="H400" i="5"/>
  <c r="I400" i="5" s="1"/>
  <c r="J399" i="5"/>
  <c r="H399" i="5"/>
  <c r="J398" i="5"/>
  <c r="H398" i="5"/>
  <c r="I398" i="5" s="1"/>
  <c r="J397" i="5"/>
  <c r="H397" i="5"/>
  <c r="J396" i="5"/>
  <c r="H396" i="5"/>
  <c r="I396" i="5" s="1"/>
  <c r="J395" i="5"/>
  <c r="H395" i="5"/>
  <c r="J394" i="5"/>
  <c r="H394" i="5"/>
  <c r="I394" i="5" s="1"/>
  <c r="J393" i="5"/>
  <c r="H393" i="5"/>
  <c r="J392" i="5"/>
  <c r="H392" i="5"/>
  <c r="I392" i="5" s="1"/>
  <c r="J391" i="5"/>
  <c r="H391" i="5"/>
  <c r="J390" i="5"/>
  <c r="H390" i="5"/>
  <c r="I390" i="5" s="1"/>
  <c r="J389" i="5"/>
  <c r="H389" i="5"/>
  <c r="F387" i="5"/>
  <c r="H386" i="5" s="1"/>
  <c r="E387" i="5"/>
  <c r="J384" i="5"/>
  <c r="H384" i="5"/>
  <c r="J383" i="5"/>
  <c r="H383" i="5"/>
  <c r="I383" i="5" s="1"/>
  <c r="J382" i="5"/>
  <c r="H382" i="5"/>
  <c r="J381" i="5"/>
  <c r="H381" i="5"/>
  <c r="I381" i="5" s="1"/>
  <c r="J380" i="5"/>
  <c r="H380" i="5"/>
  <c r="J379" i="5"/>
  <c r="H379" i="5"/>
  <c r="I379" i="5" s="1"/>
  <c r="J378" i="5"/>
  <c r="H378" i="5"/>
  <c r="J377" i="5"/>
  <c r="H377" i="5"/>
  <c r="I377" i="5" s="1"/>
  <c r="J376" i="5"/>
  <c r="H376" i="5"/>
  <c r="J375" i="5"/>
  <c r="H375" i="5"/>
  <c r="J374" i="5"/>
  <c r="H374" i="5"/>
  <c r="F372" i="5"/>
  <c r="E372" i="5"/>
  <c r="J369" i="5"/>
  <c r="H369" i="5"/>
  <c r="J368" i="5"/>
  <c r="H368" i="5"/>
  <c r="I368" i="5" s="1"/>
  <c r="J367" i="5"/>
  <c r="H367" i="5"/>
  <c r="J366" i="5"/>
  <c r="H366" i="5"/>
  <c r="I366" i="5" s="1"/>
  <c r="J365" i="5"/>
  <c r="H365" i="5"/>
  <c r="J364" i="5"/>
  <c r="H364" i="5"/>
  <c r="I364" i="5" s="1"/>
  <c r="J363" i="5"/>
  <c r="H363" i="5"/>
  <c r="J362" i="5"/>
  <c r="H362" i="5"/>
  <c r="I362" i="5" s="1"/>
  <c r="J361" i="5"/>
  <c r="H361" i="5"/>
  <c r="J360" i="5"/>
  <c r="H360" i="5"/>
  <c r="I360" i="5" s="1"/>
  <c r="J359" i="5"/>
  <c r="H359" i="5"/>
  <c r="I359" i="5" s="1"/>
  <c r="J358" i="5"/>
  <c r="H358" i="5"/>
  <c r="I358" i="5" s="1"/>
  <c r="J357" i="5"/>
  <c r="H357" i="5"/>
  <c r="I357" i="5" s="1"/>
  <c r="J356" i="5"/>
  <c r="H356" i="5"/>
  <c r="I356" i="5" s="1"/>
  <c r="J355" i="5"/>
  <c r="H355" i="5"/>
  <c r="I355" i="5" s="1"/>
  <c r="J354" i="5"/>
  <c r="H354" i="5"/>
  <c r="I354" i="5" s="1"/>
  <c r="J353" i="5"/>
  <c r="H353" i="5"/>
  <c r="I353" i="5" s="1"/>
  <c r="J352" i="5"/>
  <c r="H352" i="5"/>
  <c r="I352" i="5" s="1"/>
  <c r="J351" i="5"/>
  <c r="H351" i="5"/>
  <c r="I351" i="5" s="1"/>
  <c r="J350" i="5"/>
  <c r="H350" i="5"/>
  <c r="I350" i="5" s="1"/>
  <c r="J349" i="5"/>
  <c r="H349" i="5"/>
  <c r="J348" i="5"/>
  <c r="H348" i="5"/>
  <c r="I348" i="5" s="1"/>
  <c r="J347" i="5"/>
  <c r="H347" i="5"/>
  <c r="J346" i="5"/>
  <c r="H346" i="5"/>
  <c r="J345" i="5"/>
  <c r="H345" i="5"/>
  <c r="J344" i="5"/>
  <c r="H344" i="5"/>
  <c r="I344" i="5" s="1"/>
  <c r="J343" i="5"/>
  <c r="H343" i="5"/>
  <c r="J342" i="5"/>
  <c r="H342" i="5"/>
  <c r="I342" i="5" s="1"/>
  <c r="F340" i="5"/>
  <c r="H339" i="5" s="1"/>
  <c r="E340" i="5"/>
  <c r="J337" i="5"/>
  <c r="H337" i="5"/>
  <c r="I337" i="5" s="1"/>
  <c r="J336" i="5"/>
  <c r="H336" i="5"/>
  <c r="J335" i="5"/>
  <c r="H335" i="5"/>
  <c r="I335" i="5" s="1"/>
  <c r="J334" i="5"/>
  <c r="H334" i="5"/>
  <c r="J333" i="5"/>
  <c r="H333" i="5"/>
  <c r="I333" i="5" s="1"/>
  <c r="J332" i="5"/>
  <c r="H332" i="5"/>
  <c r="J331" i="5"/>
  <c r="H331" i="5"/>
  <c r="I331" i="5" s="1"/>
  <c r="J330" i="5"/>
  <c r="H330" i="5"/>
  <c r="J329" i="5"/>
  <c r="H329" i="5"/>
  <c r="I329" i="5" s="1"/>
  <c r="J328" i="5"/>
  <c r="H328" i="5"/>
  <c r="J327" i="5"/>
  <c r="H327" i="5"/>
  <c r="I327" i="5" s="1"/>
  <c r="J326" i="5"/>
  <c r="H326" i="5"/>
  <c r="J325" i="5"/>
  <c r="H325" i="5"/>
  <c r="I325" i="5" s="1"/>
  <c r="J324" i="5"/>
  <c r="H324" i="5"/>
  <c r="J323" i="5"/>
  <c r="H323" i="5"/>
  <c r="I323" i="5" s="1"/>
  <c r="J322" i="5"/>
  <c r="H322" i="5"/>
  <c r="J321" i="5"/>
  <c r="H321" i="5"/>
  <c r="I321" i="5" s="1"/>
  <c r="J320" i="5"/>
  <c r="H320" i="5"/>
  <c r="J319" i="5"/>
  <c r="H319" i="5"/>
  <c r="I319" i="5" s="1"/>
  <c r="J318" i="5"/>
  <c r="H318" i="5"/>
  <c r="J317" i="5"/>
  <c r="H317" i="5"/>
  <c r="I317" i="5" s="1"/>
  <c r="J316" i="5"/>
  <c r="H316" i="5"/>
  <c r="F314" i="5"/>
  <c r="H313" i="5" s="1"/>
  <c r="E314" i="5"/>
  <c r="J311" i="5"/>
  <c r="H311" i="5"/>
  <c r="J310" i="5"/>
  <c r="H310" i="5"/>
  <c r="I310" i="5" s="1"/>
  <c r="J309" i="5"/>
  <c r="H309" i="5"/>
  <c r="J308" i="5"/>
  <c r="H308" i="5"/>
  <c r="I308" i="5" s="1"/>
  <c r="J307" i="5"/>
  <c r="H307" i="5"/>
  <c r="J306" i="5"/>
  <c r="H306" i="5"/>
  <c r="I306" i="5" s="1"/>
  <c r="J305" i="5"/>
  <c r="H305" i="5"/>
  <c r="J304" i="5"/>
  <c r="H304" i="5"/>
  <c r="I304" i="5" s="1"/>
  <c r="J303" i="5"/>
  <c r="H303" i="5"/>
  <c r="J302" i="5"/>
  <c r="H302" i="5"/>
  <c r="I302" i="5" s="1"/>
  <c r="J301" i="5"/>
  <c r="H301" i="5"/>
  <c r="J300" i="5"/>
  <c r="H300" i="5"/>
  <c r="I300" i="5" s="1"/>
  <c r="J299" i="5"/>
  <c r="H299" i="5"/>
  <c r="J298" i="5"/>
  <c r="H298" i="5"/>
  <c r="I298" i="5" s="1"/>
  <c r="J297" i="5"/>
  <c r="H297" i="5"/>
  <c r="J296" i="5"/>
  <c r="H296" i="5"/>
  <c r="I296" i="5" s="1"/>
  <c r="J295" i="5"/>
  <c r="H295" i="5"/>
  <c r="J294" i="5"/>
  <c r="H294" i="5"/>
  <c r="I294" i="5" s="1"/>
  <c r="J293" i="5"/>
  <c r="H293" i="5"/>
  <c r="J292" i="5"/>
  <c r="H292" i="5"/>
  <c r="I292" i="5" s="1"/>
  <c r="J291" i="5"/>
  <c r="H291" i="5"/>
  <c r="J290" i="5"/>
  <c r="H290" i="5"/>
  <c r="I290" i="5" s="1"/>
  <c r="J289" i="5"/>
  <c r="H289" i="5"/>
  <c r="J288" i="5"/>
  <c r="H288" i="5"/>
  <c r="I288" i="5" s="1"/>
  <c r="J287" i="5"/>
  <c r="H287" i="5"/>
  <c r="F285" i="5"/>
  <c r="H284" i="5" s="1"/>
  <c r="E285" i="5"/>
  <c r="J282" i="5"/>
  <c r="H282" i="5"/>
  <c r="J281" i="5"/>
  <c r="H281" i="5"/>
  <c r="I281" i="5" s="1"/>
  <c r="J280" i="5"/>
  <c r="H280" i="5"/>
  <c r="J279" i="5"/>
  <c r="H279" i="5"/>
  <c r="I279" i="5" s="1"/>
  <c r="J278" i="5"/>
  <c r="H278" i="5"/>
  <c r="J277" i="5"/>
  <c r="H277" i="5"/>
  <c r="I277" i="5" s="1"/>
  <c r="J276" i="5"/>
  <c r="H276" i="5"/>
  <c r="J275" i="5"/>
  <c r="H275" i="5"/>
  <c r="I275" i="5" s="1"/>
  <c r="J274" i="5"/>
  <c r="H274" i="5"/>
  <c r="J273" i="5"/>
  <c r="H273" i="5"/>
  <c r="I273" i="5" s="1"/>
  <c r="J272" i="5"/>
  <c r="H272" i="5"/>
  <c r="J271" i="5"/>
  <c r="H271" i="5"/>
  <c r="I271" i="5" s="1"/>
  <c r="J270" i="5"/>
  <c r="H270" i="5"/>
  <c r="J269" i="5"/>
  <c r="H269" i="5"/>
  <c r="I269" i="5" s="1"/>
  <c r="J268" i="5"/>
  <c r="H268" i="5"/>
  <c r="J267" i="5"/>
  <c r="H267" i="5"/>
  <c r="I267" i="5" s="1"/>
  <c r="J266" i="5"/>
  <c r="H266" i="5"/>
  <c r="I266" i="5" s="1"/>
  <c r="J265" i="5"/>
  <c r="H265" i="5"/>
  <c r="I265" i="5" s="1"/>
  <c r="J264" i="5"/>
  <c r="H264" i="5"/>
  <c r="J263" i="5"/>
  <c r="H263" i="5"/>
  <c r="I263" i="5" s="1"/>
  <c r="J262" i="5"/>
  <c r="H262" i="5"/>
  <c r="J261" i="5"/>
  <c r="H261" i="5"/>
  <c r="I261" i="5" s="1"/>
  <c r="J260" i="5"/>
  <c r="H260" i="5"/>
  <c r="F258" i="5"/>
  <c r="H257" i="5" s="1"/>
  <c r="E258" i="5"/>
  <c r="J255" i="5"/>
  <c r="H255" i="5"/>
  <c r="J254" i="5"/>
  <c r="H254" i="5"/>
  <c r="I254" i="5" s="1"/>
  <c r="J253" i="5"/>
  <c r="H253" i="5"/>
  <c r="J252" i="5"/>
  <c r="H252" i="5"/>
  <c r="I252" i="5" s="1"/>
  <c r="J251" i="5"/>
  <c r="H251" i="5"/>
  <c r="J250" i="5"/>
  <c r="H250" i="5"/>
  <c r="I250" i="5" s="1"/>
  <c r="J249" i="5"/>
  <c r="H249" i="5"/>
  <c r="J248" i="5"/>
  <c r="H248" i="5"/>
  <c r="I248" i="5" s="1"/>
  <c r="J247" i="5"/>
  <c r="H247" i="5"/>
  <c r="J246" i="5"/>
  <c r="H246" i="5"/>
  <c r="I246" i="5" s="1"/>
  <c r="J245" i="5"/>
  <c r="H245" i="5"/>
  <c r="J244" i="5"/>
  <c r="H244" i="5"/>
  <c r="I244" i="5" s="1"/>
  <c r="J243" i="5"/>
  <c r="H243" i="5"/>
  <c r="J242" i="5"/>
  <c r="H242" i="5"/>
  <c r="I242" i="5" s="1"/>
  <c r="J241" i="5"/>
  <c r="H241" i="5"/>
  <c r="J240" i="5"/>
  <c r="H240" i="5"/>
  <c r="I240" i="5" s="1"/>
  <c r="J239" i="5"/>
  <c r="H239" i="5"/>
  <c r="J238" i="5"/>
  <c r="H238" i="5"/>
  <c r="I238" i="5" s="1"/>
  <c r="D238" i="5"/>
  <c r="J237" i="5"/>
  <c r="H237" i="5"/>
  <c r="J236" i="5"/>
  <c r="H236" i="5"/>
  <c r="I236" i="5" s="1"/>
  <c r="J235" i="5"/>
  <c r="H235" i="5"/>
  <c r="J234" i="5"/>
  <c r="H234" i="5"/>
  <c r="I234" i="5" s="1"/>
  <c r="J233" i="5"/>
  <c r="H233" i="5"/>
  <c r="J232" i="5"/>
  <c r="I232" i="5"/>
  <c r="J231" i="5"/>
  <c r="H231" i="5"/>
  <c r="J230" i="5"/>
  <c r="H230" i="5"/>
  <c r="I230" i="5" s="1"/>
  <c r="D230" i="5"/>
  <c r="J229" i="5"/>
  <c r="D229" i="5"/>
  <c r="F227" i="5"/>
  <c r="E227" i="5"/>
  <c r="F226" i="5"/>
  <c r="J224" i="5"/>
  <c r="H224" i="5"/>
  <c r="J223" i="5"/>
  <c r="H223" i="5"/>
  <c r="I223" i="5" s="1"/>
  <c r="J222" i="5"/>
  <c r="H222" i="5"/>
  <c r="J221" i="5"/>
  <c r="H221" i="5"/>
  <c r="I221" i="5" s="1"/>
  <c r="J220" i="5"/>
  <c r="H220" i="5"/>
  <c r="J219" i="5"/>
  <c r="H219" i="5"/>
  <c r="I219" i="5" s="1"/>
  <c r="J218" i="5"/>
  <c r="H218" i="5"/>
  <c r="J217" i="5"/>
  <c r="H217" i="5"/>
  <c r="I217" i="5" s="1"/>
  <c r="J216" i="5"/>
  <c r="H216" i="5"/>
  <c r="J215" i="5"/>
  <c r="H215" i="5"/>
  <c r="I215" i="5" s="1"/>
  <c r="J214" i="5"/>
  <c r="H214" i="5"/>
  <c r="J213" i="5"/>
  <c r="H213" i="5"/>
  <c r="I213" i="5" s="1"/>
  <c r="J212" i="5"/>
  <c r="H212" i="5"/>
  <c r="J211" i="5"/>
  <c r="H211" i="5"/>
  <c r="I211" i="5" s="1"/>
  <c r="J210" i="5"/>
  <c r="H210" i="5"/>
  <c r="J209" i="5"/>
  <c r="H209" i="5"/>
  <c r="I209" i="5" s="1"/>
  <c r="J208" i="5"/>
  <c r="H208" i="5"/>
  <c r="J207" i="5"/>
  <c r="H207" i="5"/>
  <c r="I207" i="5" s="1"/>
  <c r="J206" i="5"/>
  <c r="H206" i="5"/>
  <c r="J205" i="5"/>
  <c r="H205" i="5"/>
  <c r="I205" i="5" s="1"/>
  <c r="J204" i="5"/>
  <c r="H204" i="5"/>
  <c r="J203" i="5"/>
  <c r="H203" i="5"/>
  <c r="I203" i="5" s="1"/>
  <c r="J202" i="5"/>
  <c r="H202" i="5"/>
  <c r="J201" i="5"/>
  <c r="H201" i="5"/>
  <c r="I201" i="5" s="1"/>
  <c r="J200" i="5"/>
  <c r="H200" i="5"/>
  <c r="J199" i="5"/>
  <c r="H199" i="5"/>
  <c r="I199" i="5" s="1"/>
  <c r="J198" i="5"/>
  <c r="H198" i="5"/>
  <c r="I198" i="5" s="1"/>
  <c r="J197" i="5"/>
  <c r="H197" i="5"/>
  <c r="I197" i="5" s="1"/>
  <c r="F195" i="5"/>
  <c r="H194" i="5" s="1"/>
  <c r="E195" i="5"/>
  <c r="J192" i="5"/>
  <c r="H192" i="5"/>
  <c r="I192" i="5" s="1"/>
  <c r="J191" i="5"/>
  <c r="H191" i="5"/>
  <c r="J190" i="5"/>
  <c r="H190" i="5"/>
  <c r="I190" i="5" s="1"/>
  <c r="J189" i="5"/>
  <c r="H189" i="5"/>
  <c r="J188" i="5"/>
  <c r="H188" i="5"/>
  <c r="I188" i="5" s="1"/>
  <c r="J187" i="5"/>
  <c r="H187" i="5"/>
  <c r="J186" i="5"/>
  <c r="H186" i="5"/>
  <c r="I186" i="5" s="1"/>
  <c r="J185" i="5"/>
  <c r="H185" i="5"/>
  <c r="J184" i="5"/>
  <c r="H184" i="5"/>
  <c r="I184" i="5" s="1"/>
  <c r="J183" i="5"/>
  <c r="H183" i="5"/>
  <c r="J182" i="5"/>
  <c r="H182" i="5"/>
  <c r="I182" i="5" s="1"/>
  <c r="J181" i="5"/>
  <c r="H181" i="5"/>
  <c r="J180" i="5"/>
  <c r="H180" i="5"/>
  <c r="I180" i="5" s="1"/>
  <c r="J179" i="5"/>
  <c r="H179" i="5"/>
  <c r="J178" i="5"/>
  <c r="H178" i="5"/>
  <c r="I178" i="5" s="1"/>
  <c r="J177" i="5"/>
  <c r="H177" i="5"/>
  <c r="J176" i="5"/>
  <c r="H176" i="5"/>
  <c r="I176" i="5" s="1"/>
  <c r="J175" i="5"/>
  <c r="H175" i="5"/>
  <c r="J174" i="5"/>
  <c r="H174" i="5"/>
  <c r="I174" i="5" s="1"/>
  <c r="J173" i="5"/>
  <c r="H173" i="5"/>
  <c r="J172" i="5"/>
  <c r="H172" i="5"/>
  <c r="I172" i="5" s="1"/>
  <c r="J171" i="5"/>
  <c r="H171" i="5"/>
  <c r="J170" i="5"/>
  <c r="H170" i="5"/>
  <c r="I170" i="5" s="1"/>
  <c r="J169" i="5"/>
  <c r="H169" i="5"/>
  <c r="J168" i="5"/>
  <c r="H168" i="5"/>
  <c r="I168" i="5" s="1"/>
  <c r="J167" i="5"/>
  <c r="H167" i="5"/>
  <c r="I167" i="5" s="1"/>
  <c r="J166" i="5"/>
  <c r="H166" i="5"/>
  <c r="I166" i="5" s="1"/>
  <c r="H371" i="5" l="1"/>
  <c r="D227" i="5"/>
  <c r="H387" i="5"/>
  <c r="I293" i="5"/>
  <c r="E226" i="5"/>
  <c r="H372" i="5"/>
  <c r="I324" i="5"/>
  <c r="I224" i="5"/>
  <c r="I189" i="5"/>
  <c r="I231" i="5"/>
  <c r="I361" i="5"/>
  <c r="I241" i="5"/>
  <c r="H258" i="5"/>
  <c r="I173" i="5"/>
  <c r="I208" i="5"/>
  <c r="E257" i="5"/>
  <c r="I270" i="5"/>
  <c r="I309" i="5"/>
  <c r="E339" i="5"/>
  <c r="E386" i="5"/>
  <c r="I181" i="5"/>
  <c r="I200" i="5"/>
  <c r="I216" i="5"/>
  <c r="I249" i="5"/>
  <c r="I264" i="5"/>
  <c r="I278" i="5"/>
  <c r="H285" i="5"/>
  <c r="I301" i="5"/>
  <c r="E313" i="5"/>
  <c r="I316" i="5"/>
  <c r="H314" i="5"/>
  <c r="I332" i="5"/>
  <c r="H340" i="5"/>
  <c r="I345" i="5"/>
  <c r="I346" i="5"/>
  <c r="I347" i="5"/>
  <c r="I369" i="5"/>
  <c r="E371" i="5"/>
  <c r="I378" i="5"/>
  <c r="I393" i="5"/>
  <c r="I401" i="5"/>
  <c r="I502" i="5"/>
  <c r="I423" i="5"/>
  <c r="I169" i="5"/>
  <c r="I177" i="5"/>
  <c r="I185" i="5"/>
  <c r="E194" i="5"/>
  <c r="I204" i="5"/>
  <c r="I212" i="5"/>
  <c r="I220" i="5"/>
  <c r="I229" i="5"/>
  <c r="I235" i="5"/>
  <c r="I245" i="5"/>
  <c r="I253" i="5"/>
  <c r="I260" i="5"/>
  <c r="I274" i="5"/>
  <c r="I282" i="5"/>
  <c r="E284" i="5"/>
  <c r="I289" i="5"/>
  <c r="I297" i="5"/>
  <c r="I305" i="5"/>
  <c r="I320" i="5"/>
  <c r="I328" i="5"/>
  <c r="I336" i="5"/>
  <c r="I365" i="5"/>
  <c r="I382" i="5"/>
  <c r="I389" i="5"/>
  <c r="I397" i="5"/>
  <c r="I525" i="5"/>
  <c r="I458" i="5"/>
  <c r="I171" i="5"/>
  <c r="I175" i="5"/>
  <c r="I179" i="5"/>
  <c r="I183" i="5"/>
  <c r="I187" i="5"/>
  <c r="I191" i="5"/>
  <c r="H195" i="5"/>
  <c r="I202" i="5"/>
  <c r="I206" i="5"/>
  <c r="I210" i="5"/>
  <c r="I214" i="5"/>
  <c r="I218" i="5"/>
  <c r="I222" i="5"/>
  <c r="H227" i="5"/>
  <c r="I233" i="5"/>
  <c r="I237" i="5"/>
  <c r="I239" i="5"/>
  <c r="I243" i="5"/>
  <c r="I247" i="5"/>
  <c r="I251" i="5"/>
  <c r="I255" i="5"/>
  <c r="I262" i="5"/>
  <c r="I268" i="5"/>
  <c r="I272" i="5"/>
  <c r="I276" i="5"/>
  <c r="I280" i="5"/>
  <c r="I287" i="5"/>
  <c r="I291" i="5"/>
  <c r="I295" i="5"/>
  <c r="I299" i="5"/>
  <c r="I303" i="5"/>
  <c r="I307" i="5"/>
  <c r="I311" i="5"/>
  <c r="I318" i="5"/>
  <c r="I322" i="5"/>
  <c r="I326" i="5"/>
  <c r="I330" i="5"/>
  <c r="I334" i="5"/>
  <c r="I343" i="5"/>
  <c r="I349" i="5"/>
  <c r="I363" i="5"/>
  <c r="I367" i="5"/>
  <c r="I374" i="5"/>
  <c r="I375" i="5"/>
  <c r="I376" i="5"/>
  <c r="I380" i="5"/>
  <c r="I384" i="5"/>
  <c r="I391" i="5"/>
  <c r="I395" i="5"/>
  <c r="I399" i="5"/>
  <c r="H164" i="5"/>
  <c r="F164" i="5"/>
  <c r="E164" i="5"/>
  <c r="J161" i="5"/>
  <c r="H161" i="5"/>
  <c r="I161" i="5" s="1"/>
  <c r="J160" i="5"/>
  <c r="H160" i="5"/>
  <c r="J159" i="5"/>
  <c r="H159" i="5"/>
  <c r="J158" i="5"/>
  <c r="H158" i="5"/>
  <c r="J157" i="5"/>
  <c r="H157" i="5"/>
  <c r="I157" i="5" s="1"/>
  <c r="J156" i="5"/>
  <c r="H156" i="5"/>
  <c r="J155" i="5"/>
  <c r="H155" i="5"/>
  <c r="I155" i="5" s="1"/>
  <c r="J154" i="5"/>
  <c r="H154" i="5"/>
  <c r="J153" i="5"/>
  <c r="H153" i="5"/>
  <c r="J152" i="5"/>
  <c r="H152" i="5"/>
  <c r="I152" i="5" s="1"/>
  <c r="J151" i="5"/>
  <c r="H151" i="5"/>
  <c r="J150" i="5"/>
  <c r="H150" i="5"/>
  <c r="I150" i="5" s="1"/>
  <c r="J149" i="5"/>
  <c r="H149" i="5"/>
  <c r="I149" i="5" s="1"/>
  <c r="J148" i="5"/>
  <c r="H148" i="5"/>
  <c r="J147" i="5"/>
  <c r="H147" i="5"/>
  <c r="J146" i="5"/>
  <c r="H146" i="5"/>
  <c r="J145" i="5"/>
  <c r="H145" i="5"/>
  <c r="J144" i="5"/>
  <c r="H144" i="5"/>
  <c r="J143" i="5"/>
  <c r="H143" i="5"/>
  <c r="I143" i="5" s="1"/>
  <c r="J142" i="5"/>
  <c r="H142" i="5"/>
  <c r="J141" i="5"/>
  <c r="H141" i="5"/>
  <c r="I141" i="5" s="1"/>
  <c r="J140" i="5"/>
  <c r="H140" i="5"/>
  <c r="J139" i="5"/>
  <c r="H139" i="5"/>
  <c r="I139" i="5" s="1"/>
  <c r="J138" i="5"/>
  <c r="H138" i="5"/>
  <c r="J137" i="5"/>
  <c r="I137" i="5"/>
  <c r="J136" i="5"/>
  <c r="J135" i="5"/>
  <c r="H135" i="5"/>
  <c r="I135" i="5" s="1"/>
  <c r="J134" i="5"/>
  <c r="H134" i="5"/>
  <c r="J133" i="5"/>
  <c r="H133" i="5"/>
  <c r="I133" i="5" s="1"/>
  <c r="J132" i="5"/>
  <c r="H132" i="5"/>
  <c r="J131" i="5"/>
  <c r="H131" i="5"/>
  <c r="I131" i="5" s="1"/>
  <c r="J130" i="5"/>
  <c r="H130" i="5"/>
  <c r="J129" i="5"/>
  <c r="H129" i="5"/>
  <c r="I129" i="5" s="1"/>
  <c r="J128" i="5"/>
  <c r="H128" i="5"/>
  <c r="J127" i="5"/>
  <c r="H127" i="5"/>
  <c r="I127" i="5" s="1"/>
  <c r="J126" i="5"/>
  <c r="H126" i="5"/>
  <c r="J125" i="5"/>
  <c r="H125" i="5"/>
  <c r="I125" i="5" s="1"/>
  <c r="F123" i="5"/>
  <c r="H122" i="5" s="1"/>
  <c r="E123" i="5"/>
  <c r="J120" i="5"/>
  <c r="H120" i="5"/>
  <c r="J119" i="5"/>
  <c r="H119" i="5"/>
  <c r="I119" i="5" s="1"/>
  <c r="J118" i="5"/>
  <c r="H118" i="5"/>
  <c r="J117" i="5"/>
  <c r="H117" i="5"/>
  <c r="I117" i="5" s="1"/>
  <c r="J116" i="5"/>
  <c r="H116" i="5"/>
  <c r="J115" i="5"/>
  <c r="H115" i="5"/>
  <c r="I115" i="5" s="1"/>
  <c r="J114" i="5"/>
  <c r="H114" i="5"/>
  <c r="J113" i="5"/>
  <c r="H113" i="5"/>
  <c r="I113" i="5" s="1"/>
  <c r="J112" i="5"/>
  <c r="H112" i="5"/>
  <c r="J111" i="5"/>
  <c r="H111" i="5"/>
  <c r="I111" i="5" s="1"/>
  <c r="J110" i="5"/>
  <c r="H110" i="5"/>
  <c r="J109" i="5"/>
  <c r="H109" i="5"/>
  <c r="I109" i="5" s="1"/>
  <c r="J108" i="5"/>
  <c r="H108" i="5"/>
  <c r="J107" i="5"/>
  <c r="H107" i="5"/>
  <c r="I107" i="5" s="1"/>
  <c r="J106" i="5"/>
  <c r="H106" i="5"/>
  <c r="I106" i="5" s="1"/>
  <c r="J105" i="5"/>
  <c r="H105" i="5"/>
  <c r="I105" i="5" s="1"/>
  <c r="J104" i="5"/>
  <c r="H104" i="5"/>
  <c r="I104" i="5" s="1"/>
  <c r="J103" i="5"/>
  <c r="H103" i="5"/>
  <c r="I103" i="5" s="1"/>
  <c r="J102" i="5"/>
  <c r="H102" i="5"/>
  <c r="I102" i="5" s="1"/>
  <c r="J101" i="5"/>
  <c r="H101" i="5"/>
  <c r="I101" i="5" s="1"/>
  <c r="J100" i="5"/>
  <c r="H100" i="5"/>
  <c r="I100" i="5" s="1"/>
  <c r="J99" i="5"/>
  <c r="H99" i="5"/>
  <c r="I99" i="5" s="1"/>
  <c r="J98" i="5"/>
  <c r="J97" i="5"/>
  <c r="H97" i="5"/>
  <c r="I97" i="5" s="1"/>
  <c r="J96" i="5"/>
  <c r="H96" i="5"/>
  <c r="I96" i="5" s="1"/>
  <c r="J95" i="5"/>
  <c r="H95" i="5"/>
  <c r="I95" i="5" s="1"/>
  <c r="J94" i="5"/>
  <c r="I94" i="5"/>
  <c r="J93" i="5"/>
  <c r="I93" i="5"/>
  <c r="F91" i="5"/>
  <c r="H90" i="5" s="1"/>
  <c r="E91" i="5"/>
  <c r="J88" i="5"/>
  <c r="H88" i="5"/>
  <c r="I88" i="5" s="1"/>
  <c r="J87" i="5"/>
  <c r="H87" i="5"/>
  <c r="J86" i="5"/>
  <c r="I86" i="5"/>
  <c r="J85" i="5"/>
  <c r="J84" i="5"/>
  <c r="I84" i="5"/>
  <c r="J83" i="5"/>
  <c r="J82" i="5"/>
  <c r="I82" i="5"/>
  <c r="F80" i="5"/>
  <c r="H79" i="5" s="1"/>
  <c r="E80" i="5"/>
  <c r="J77" i="5"/>
  <c r="H77" i="5"/>
  <c r="I77" i="5" s="1"/>
  <c r="J76" i="5"/>
  <c r="H76" i="5"/>
  <c r="J75" i="5"/>
  <c r="H75" i="5"/>
  <c r="I75" i="5" s="1"/>
  <c r="J74" i="5"/>
  <c r="H74" i="5"/>
  <c r="J73" i="5"/>
  <c r="H73" i="5"/>
  <c r="I73" i="5" s="1"/>
  <c r="J72" i="5"/>
  <c r="H72" i="5"/>
  <c r="H71" i="5"/>
  <c r="I71" i="5" s="1"/>
  <c r="J69" i="5"/>
  <c r="H69" i="5"/>
  <c r="I69" i="5" s="1"/>
  <c r="J68" i="5"/>
  <c r="H68" i="5"/>
  <c r="J67" i="5"/>
  <c r="H67" i="5"/>
  <c r="I67" i="5" s="1"/>
  <c r="J66" i="5"/>
  <c r="H66" i="5"/>
  <c r="J65" i="5"/>
  <c r="H65" i="5"/>
  <c r="I65" i="5" s="1"/>
  <c r="J64" i="5"/>
  <c r="H64" i="5"/>
  <c r="J63" i="5"/>
  <c r="H63" i="5"/>
  <c r="I63" i="5" s="1"/>
  <c r="J62" i="5"/>
  <c r="H62" i="5"/>
  <c r="J61" i="5"/>
  <c r="H61" i="5"/>
  <c r="I61" i="5" s="1"/>
  <c r="J60" i="5"/>
  <c r="H60" i="5"/>
  <c r="J59" i="5"/>
  <c r="H59" i="5"/>
  <c r="I59" i="5" s="1"/>
  <c r="J58" i="5"/>
  <c r="H58" i="5"/>
  <c r="J57" i="5"/>
  <c r="H57" i="5"/>
  <c r="I57" i="5" s="1"/>
  <c r="J56" i="5"/>
  <c r="H56" i="5"/>
  <c r="J55" i="5"/>
  <c r="H55" i="5"/>
  <c r="I55" i="5" s="1"/>
  <c r="J54" i="5"/>
  <c r="H54" i="5"/>
  <c r="J53" i="5"/>
  <c r="I53" i="5"/>
  <c r="J52" i="5"/>
  <c r="F50" i="5"/>
  <c r="E50" i="5"/>
  <c r="F49" i="5"/>
  <c r="J47" i="5"/>
  <c r="J46" i="5"/>
  <c r="I46" i="5"/>
  <c r="N45" i="5"/>
  <c r="H43" i="5"/>
  <c r="F44" i="5"/>
  <c r="E44" i="5"/>
  <c r="M43" i="5"/>
  <c r="N43" i="5" s="1"/>
  <c r="F43" i="5"/>
  <c r="D226" i="5" l="1"/>
  <c r="D18" i="5" s="1"/>
  <c r="D19" i="5"/>
  <c r="E122" i="5"/>
  <c r="I120" i="5"/>
  <c r="I126" i="5"/>
  <c r="I68" i="5"/>
  <c r="H44" i="5"/>
  <c r="E49" i="5"/>
  <c r="H50" i="5"/>
  <c r="E79" i="5"/>
  <c r="H80" i="5"/>
  <c r="I142" i="5"/>
  <c r="I60" i="5"/>
  <c r="I76" i="5"/>
  <c r="E90" i="5"/>
  <c r="I112" i="5"/>
  <c r="I134" i="5"/>
  <c r="I153" i="5"/>
  <c r="I154" i="5"/>
  <c r="I56" i="5"/>
  <c r="I64" i="5"/>
  <c r="I72" i="5"/>
  <c r="I85" i="5"/>
  <c r="I108" i="5"/>
  <c r="I116" i="5"/>
  <c r="I130" i="5"/>
  <c r="I138" i="5"/>
  <c r="I158" i="5"/>
  <c r="I159" i="5"/>
  <c r="I160" i="5"/>
  <c r="I387" i="5"/>
  <c r="I340" i="5"/>
  <c r="I314" i="5"/>
  <c r="I258" i="5"/>
  <c r="I227" i="5"/>
  <c r="I195" i="5"/>
  <c r="I164" i="5"/>
  <c r="I45" i="5"/>
  <c r="I43" i="5" s="1"/>
  <c r="E43" i="5"/>
  <c r="I47" i="5"/>
  <c r="I54" i="5"/>
  <c r="I58" i="5"/>
  <c r="I62" i="5"/>
  <c r="I66" i="5"/>
  <c r="I70" i="5"/>
  <c r="I74" i="5"/>
  <c r="I83" i="5"/>
  <c r="I87" i="5"/>
  <c r="H91" i="5"/>
  <c r="I110" i="5"/>
  <c r="I114" i="5"/>
  <c r="I118" i="5"/>
  <c r="H123" i="5"/>
  <c r="I128" i="5"/>
  <c r="I132" i="5"/>
  <c r="I136" i="5"/>
  <c r="I140" i="5"/>
  <c r="I144" i="5"/>
  <c r="I145" i="5"/>
  <c r="I146" i="5"/>
  <c r="I147" i="5"/>
  <c r="I148" i="5"/>
  <c r="I151" i="5"/>
  <c r="I156" i="5"/>
  <c r="I372" i="5"/>
  <c r="I285" i="5"/>
  <c r="H49" i="5"/>
  <c r="J41" i="5"/>
  <c r="H41" i="5"/>
  <c r="I41" i="5" s="1"/>
  <c r="J40" i="5"/>
  <c r="H40" i="5"/>
  <c r="J39" i="5"/>
  <c r="H39" i="5"/>
  <c r="I39" i="5" s="1"/>
  <c r="J38" i="5"/>
  <c r="H38" i="5"/>
  <c r="J37" i="5"/>
  <c r="H37" i="5"/>
  <c r="I37" i="5" s="1"/>
  <c r="J36" i="5"/>
  <c r="H36" i="5"/>
  <c r="J35" i="5"/>
  <c r="H35" i="5"/>
  <c r="I35" i="5" s="1"/>
  <c r="J34" i="5"/>
  <c r="H34" i="5"/>
  <c r="J33" i="5"/>
  <c r="H33" i="5"/>
  <c r="I33" i="5" s="1"/>
  <c r="J32" i="5"/>
  <c r="H32" i="5"/>
  <c r="J31" i="5"/>
  <c r="H31" i="5"/>
  <c r="I31" i="5" s="1"/>
  <c r="J30" i="5"/>
  <c r="H30" i="5"/>
  <c r="J29" i="5"/>
  <c r="H29" i="5"/>
  <c r="H28" i="5"/>
  <c r="I28" i="5" s="1"/>
  <c r="H27" i="5"/>
  <c r="I26" i="5"/>
  <c r="I24" i="5"/>
  <c r="N23" i="5"/>
  <c r="H21" i="5"/>
  <c r="F22" i="5"/>
  <c r="E22" i="5"/>
  <c r="M21" i="5"/>
  <c r="N21" i="5" s="1"/>
  <c r="F21" i="5"/>
  <c r="I50" i="5" l="1"/>
  <c r="I32" i="5"/>
  <c r="E21" i="5"/>
  <c r="H22" i="5"/>
  <c r="I40" i="5"/>
  <c r="I80" i="5"/>
  <c r="I27" i="5"/>
  <c r="I36" i="5"/>
  <c r="I123" i="5"/>
  <c r="I91" i="5"/>
  <c r="I25" i="5"/>
  <c r="I29" i="5"/>
  <c r="I30" i="5"/>
  <c r="I34" i="5"/>
  <c r="I38" i="5"/>
  <c r="I21" i="5"/>
  <c r="M19" i="5"/>
  <c r="I22" i="5" l="1"/>
  <c r="H19" i="5"/>
  <c r="F19" i="5"/>
  <c r="E19" i="5"/>
  <c r="L18" i="5"/>
  <c r="J19" i="5" l="1"/>
  <c r="F18" i="5"/>
  <c r="K24" i="5" l="1"/>
  <c r="K25" i="5"/>
  <c r="K26" i="5"/>
  <c r="K834" i="5"/>
  <c r="K28" i="5"/>
  <c r="K27" i="5"/>
  <c r="K46" i="5"/>
  <c r="F17" i="5"/>
  <c r="I79" i="6" l="1"/>
  <c r="I51" i="6"/>
  <c r="I49" i="6" s="1"/>
  <c r="I165" i="6"/>
  <c r="I163" i="6" s="1"/>
  <c r="I92" i="6"/>
  <c r="I90" i="6" s="1"/>
  <c r="I124" i="6"/>
  <c r="I122" i="6" s="1"/>
  <c r="I195" i="6"/>
  <c r="I196" i="6"/>
  <c r="I194" i="6" s="1"/>
  <c r="I717" i="6"/>
  <c r="I623" i="6"/>
  <c r="I650" i="6"/>
  <c r="I386" i="6"/>
  <c r="I284" i="6"/>
  <c r="I675" i="6"/>
  <c r="I597" i="6"/>
  <c r="I525" i="6"/>
  <c r="I285" i="6"/>
  <c r="I315" i="6"/>
  <c r="I313" i="6" s="1"/>
  <c r="I259" i="6"/>
  <c r="I257" i="6" s="1"/>
  <c r="I228" i="6"/>
  <c r="I226" i="6" s="1"/>
  <c r="I341" i="6"/>
  <c r="I339" i="6" s="1"/>
  <c r="I373" i="6"/>
  <c r="I371" i="6" s="1"/>
  <c r="I459" i="6"/>
  <c r="I457" i="6" s="1"/>
  <c r="I422" i="6"/>
  <c r="I526" i="6"/>
  <c r="I524" i="6" s="1"/>
  <c r="I503" i="6"/>
  <c r="I501" i="6" s="1"/>
  <c r="I569" i="6"/>
  <c r="I567" i="6" s="1"/>
  <c r="I598" i="6"/>
  <c r="I596" i="6" s="1"/>
  <c r="I747" i="6"/>
  <c r="I745" i="6" s="1"/>
  <c r="I779" i="6"/>
  <c r="I777" i="6" s="1"/>
  <c r="I624" i="6"/>
  <c r="I622" i="6" s="1"/>
  <c r="I651" i="6"/>
  <c r="I649" i="6" s="1"/>
  <c r="I676" i="6"/>
  <c r="I674" i="6" s="1"/>
  <c r="I718" i="6"/>
  <c r="I716" i="6" s="1"/>
  <c r="I809" i="6"/>
  <c r="I807" i="6" s="1"/>
  <c r="I906" i="6"/>
  <c r="I904" i="6" s="1"/>
  <c r="I848" i="6"/>
  <c r="I846" i="6" s="1"/>
  <c r="I879" i="6"/>
  <c r="I877" i="6" s="1"/>
  <c r="I933" i="6"/>
  <c r="I931" i="6" s="1"/>
  <c r="I952" i="6"/>
  <c r="I950" i="6" s="1"/>
  <c r="I987" i="6"/>
  <c r="I985" i="6" s="1"/>
  <c r="I18" i="6" l="1"/>
  <c r="I19" i="6"/>
  <c r="I17" i="6" l="1"/>
  <c r="J5" i="6" s="1"/>
  <c r="H17" i="6" l="1"/>
  <c r="L7" i="6" l="1"/>
  <c r="J7" i="6"/>
  <c r="L455" i="6" s="1"/>
  <c r="N455" i="6" s="1"/>
  <c r="L1008" i="6" l="1"/>
  <c r="N1008" i="6" s="1"/>
  <c r="L992" i="6"/>
  <c r="N992" i="6" s="1"/>
  <c r="L943" i="6"/>
  <c r="N943" i="6" s="1"/>
  <c r="L935" i="6"/>
  <c r="N935" i="6" s="1"/>
  <c r="L1019" i="6"/>
  <c r="N1019" i="6" s="1"/>
  <c r="L1003" i="6"/>
  <c r="N1003" i="6" s="1"/>
  <c r="L983" i="6"/>
  <c r="N983" i="6" s="1"/>
  <c r="L975" i="6"/>
  <c r="N975" i="6" s="1"/>
  <c r="L967" i="6"/>
  <c r="N967" i="6" s="1"/>
  <c r="L954" i="6"/>
  <c r="N954" i="6" s="1"/>
  <c r="L914" i="6"/>
  <c r="N914" i="6" s="1"/>
  <c r="L894" i="6"/>
  <c r="N894" i="6" s="1"/>
  <c r="L874" i="6"/>
  <c r="N874" i="6" s="1"/>
  <c r="L858" i="6"/>
  <c r="N858" i="6" s="1"/>
  <c r="L837" i="6"/>
  <c r="N837" i="6" s="1"/>
  <c r="L821" i="6"/>
  <c r="N821" i="6" s="1"/>
  <c r="L923" i="6"/>
  <c r="N923" i="6" s="1"/>
  <c r="L895" i="6"/>
  <c r="N895" i="6" s="1"/>
  <c r="L875" i="6"/>
  <c r="N875" i="6" s="1"/>
  <c r="L859" i="6"/>
  <c r="N859" i="6" s="1"/>
  <c r="L840" i="6"/>
  <c r="N840" i="6" s="1"/>
  <c r="L824" i="6"/>
  <c r="N824" i="6" s="1"/>
  <c r="L804" i="6"/>
  <c r="N804" i="6" s="1"/>
  <c r="L788" i="6"/>
  <c r="N788" i="6" s="1"/>
  <c r="L791" i="6"/>
  <c r="N791" i="6" s="1"/>
  <c r="L771" i="6"/>
  <c r="N771" i="6" s="1"/>
  <c r="L755" i="6"/>
  <c r="N755" i="6" s="1"/>
  <c r="L734" i="6"/>
  <c r="N734" i="6" s="1"/>
  <c r="L713" i="6"/>
  <c r="N713" i="6" s="1"/>
  <c r="L697" i="6"/>
  <c r="N697" i="6" s="1"/>
  <c r="L681" i="6"/>
  <c r="N681" i="6" s="1"/>
  <c r="L662" i="6"/>
  <c r="N662" i="6" s="1"/>
  <c r="L642" i="6"/>
  <c r="N642" i="6" s="1"/>
  <c r="L626" i="6"/>
  <c r="N626" i="6" s="1"/>
  <c r="L772" i="6"/>
  <c r="N772" i="6" s="1"/>
  <c r="L756" i="6"/>
  <c r="N756" i="6" s="1"/>
  <c r="L729" i="6"/>
  <c r="N729" i="6" s="1"/>
  <c r="L710" i="6"/>
  <c r="N710" i="6" s="1"/>
  <c r="L694" i="6"/>
  <c r="N694" i="6" s="1"/>
  <c r="L678" i="6"/>
  <c r="N678" i="6" s="1"/>
  <c r="L657" i="6"/>
  <c r="N657" i="6" s="1"/>
  <c r="L637" i="6"/>
  <c r="N637" i="6" s="1"/>
  <c r="L618" i="6"/>
  <c r="N618" i="6" s="1"/>
  <c r="L605" i="6"/>
  <c r="N605" i="6" s="1"/>
  <c r="L586" i="6"/>
  <c r="N586" i="6" s="1"/>
  <c r="L564" i="6"/>
  <c r="N564" i="6" s="1"/>
  <c r="L548" i="6"/>
  <c r="N548" i="6" s="1"/>
  <c r="L532" i="6"/>
  <c r="N532" i="6" s="1"/>
  <c r="L512" i="6"/>
  <c r="N512" i="6" s="1"/>
  <c r="L604" i="6"/>
  <c r="N604" i="6" s="1"/>
  <c r="L513" i="6"/>
  <c r="N513" i="6" s="1"/>
  <c r="L489" i="6"/>
  <c r="N489" i="6" s="1"/>
  <c r="L473" i="6"/>
  <c r="N473" i="6" s="1"/>
  <c r="L453" i="6"/>
  <c r="N453" i="6" s="1"/>
  <c r="L437" i="6"/>
  <c r="N437" i="6" s="1"/>
  <c r="L419" i="6"/>
  <c r="N419" i="6" s="1"/>
  <c r="L403" i="6"/>
  <c r="N403" i="6" s="1"/>
  <c r="L383" i="6"/>
  <c r="N383" i="6" s="1"/>
  <c r="L353" i="6"/>
  <c r="N353" i="6" s="1"/>
  <c r="L587" i="6"/>
  <c r="N587" i="6" s="1"/>
  <c r="L571" i="6"/>
  <c r="N571" i="6" s="1"/>
  <c r="L551" i="6"/>
  <c r="N551" i="6" s="1"/>
  <c r="L535" i="6"/>
  <c r="N535" i="6" s="1"/>
  <c r="L484" i="6"/>
  <c r="N484" i="6" s="1"/>
  <c r="L468" i="6"/>
  <c r="N468" i="6" s="1"/>
  <c r="L440" i="6"/>
  <c r="N440" i="6" s="1"/>
  <c r="L426" i="6"/>
  <c r="N426" i="6" s="1"/>
  <c r="L406" i="6"/>
  <c r="N406" i="6" s="1"/>
  <c r="L390" i="6"/>
  <c r="N390" i="6" s="1"/>
  <c r="L366" i="6"/>
  <c r="N366" i="6" s="1"/>
  <c r="L350" i="6"/>
  <c r="N350" i="6" s="1"/>
  <c r="L322" i="6"/>
  <c r="N322" i="6" s="1"/>
  <c r="L303" i="6"/>
  <c r="N303" i="6" s="1"/>
  <c r="L282" i="6"/>
  <c r="N282" i="6" s="1"/>
  <c r="L266" i="6"/>
  <c r="N266" i="6" s="1"/>
  <c r="L247" i="6"/>
  <c r="N247" i="6" s="1"/>
  <c r="L230" i="6"/>
  <c r="N230" i="6" s="1"/>
  <c r="L343" i="6"/>
  <c r="N343" i="6" s="1"/>
  <c r="L269" i="6"/>
  <c r="N269" i="6" s="1"/>
  <c r="L248" i="6"/>
  <c r="N248" i="6" s="1"/>
  <c r="L331" i="6"/>
  <c r="N331" i="6" s="1"/>
  <c r="L310" i="6"/>
  <c r="N310" i="6" s="1"/>
  <c r="L294" i="6"/>
  <c r="N294" i="6" s="1"/>
  <c r="L224" i="6"/>
  <c r="N224" i="6" s="1"/>
  <c r="L221" i="6"/>
  <c r="N221" i="6" s="1"/>
  <c r="L205" i="6"/>
  <c r="N205" i="6" s="1"/>
  <c r="L214" i="6"/>
  <c r="N214" i="6" s="1"/>
  <c r="L184" i="6"/>
  <c r="N184" i="6" s="1"/>
  <c r="L191" i="6"/>
  <c r="N191" i="6" s="1"/>
  <c r="L175" i="6"/>
  <c r="N175" i="6" s="1"/>
  <c r="L159" i="6"/>
  <c r="N159" i="6" s="1"/>
  <c r="L131" i="6"/>
  <c r="N131" i="6" s="1"/>
  <c r="L87" i="6"/>
  <c r="N87" i="6" s="1"/>
  <c r="L148" i="6"/>
  <c r="N148" i="6" s="1"/>
  <c r="L108" i="6"/>
  <c r="N108" i="6" s="1"/>
  <c r="L60" i="6"/>
  <c r="N60" i="6" s="1"/>
  <c r="L26" i="6"/>
  <c r="N26" i="6" s="1"/>
  <c r="L1010" i="6"/>
  <c r="N1010" i="6" s="1"/>
  <c r="L994" i="6"/>
  <c r="N994" i="6" s="1"/>
  <c r="L944" i="6"/>
  <c r="N944" i="6" s="1"/>
  <c r="L936" i="6"/>
  <c r="N936" i="6" s="1"/>
  <c r="L1020" i="6"/>
  <c r="N1020" i="6" s="1"/>
  <c r="L1005" i="6"/>
  <c r="N1005" i="6" s="1"/>
  <c r="L989" i="6"/>
  <c r="N989" i="6" s="1"/>
  <c r="L976" i="6"/>
  <c r="N976" i="6" s="1"/>
  <c r="L968" i="6"/>
  <c r="N968" i="6" s="1"/>
  <c r="L955" i="6"/>
  <c r="N955" i="6" s="1"/>
  <c r="L916" i="6"/>
  <c r="N916" i="6" s="1"/>
  <c r="L896" i="6"/>
  <c r="N896" i="6" s="1"/>
  <c r="L868" i="6"/>
  <c r="N868" i="6" s="1"/>
  <c r="L852" i="6"/>
  <c r="N852" i="6" s="1"/>
  <c r="L831" i="6"/>
  <c r="N831" i="6" s="1"/>
  <c r="L815" i="6"/>
  <c r="N815" i="6" s="1"/>
  <c r="L925" i="6"/>
  <c r="N925" i="6" s="1"/>
  <c r="L909" i="6"/>
  <c r="N909" i="6" s="1"/>
  <c r="L889" i="6"/>
  <c r="N889" i="6" s="1"/>
  <c r="L869" i="6"/>
  <c r="N869" i="6" s="1"/>
  <c r="L853" i="6"/>
  <c r="N853" i="6" s="1"/>
  <c r="L834" i="6"/>
  <c r="N834" i="6" s="1"/>
  <c r="L818" i="6"/>
  <c r="N818" i="6" s="1"/>
  <c r="L790" i="6"/>
  <c r="N790" i="6" s="1"/>
  <c r="L793" i="6"/>
  <c r="N793" i="6" s="1"/>
  <c r="L773" i="6"/>
  <c r="N773" i="6" s="1"/>
  <c r="L757" i="6"/>
  <c r="N757" i="6" s="1"/>
  <c r="L736" i="6"/>
  <c r="N736" i="6" s="1"/>
  <c r="L720" i="6"/>
  <c r="N720" i="6" s="1"/>
  <c r="L699" i="6"/>
  <c r="N699" i="6" s="1"/>
  <c r="L683" i="6"/>
  <c r="N683" i="6" s="1"/>
  <c r="L664" i="6"/>
  <c r="N664" i="6" s="1"/>
  <c r="L644" i="6"/>
  <c r="N644" i="6" s="1"/>
  <c r="L628" i="6"/>
  <c r="N628" i="6" s="1"/>
  <c r="L774" i="6"/>
  <c r="N774" i="6" s="1"/>
  <c r="L758" i="6"/>
  <c r="N758" i="6" s="1"/>
  <c r="L739" i="6"/>
  <c r="N739" i="6" s="1"/>
  <c r="L723" i="6"/>
  <c r="N723" i="6" s="1"/>
  <c r="L704" i="6"/>
  <c r="N704" i="6" s="1"/>
  <c r="L688" i="6"/>
  <c r="N688" i="6" s="1"/>
  <c r="L667" i="6"/>
  <c r="N667" i="6" s="1"/>
  <c r="L647" i="6"/>
  <c r="N647" i="6" s="1"/>
  <c r="L631" i="6"/>
  <c r="N631" i="6" s="1"/>
  <c r="L588" i="6"/>
  <c r="N588" i="6" s="1"/>
  <c r="L572" i="6"/>
  <c r="N572" i="6" s="1"/>
  <c r="L550" i="6"/>
  <c r="N550" i="6" s="1"/>
  <c r="L534" i="6"/>
  <c r="N534" i="6" s="1"/>
  <c r="L514" i="6"/>
  <c r="N514" i="6" s="1"/>
  <c r="L614" i="6"/>
  <c r="N614" i="6" s="1"/>
  <c r="L515" i="6"/>
  <c r="N515" i="6" s="1"/>
  <c r="L491" i="6"/>
  <c r="N491" i="6" s="1"/>
  <c r="L475" i="6"/>
  <c r="N475" i="6" s="1"/>
  <c r="L439" i="6"/>
  <c r="N439" i="6" s="1"/>
  <c r="L413" i="6"/>
  <c r="N413" i="6" s="1"/>
  <c r="L397" i="6"/>
  <c r="N397" i="6" s="1"/>
  <c r="L355" i="6"/>
  <c r="N355" i="6" s="1"/>
  <c r="L589" i="6"/>
  <c r="N589" i="6" s="1"/>
  <c r="L573" i="6"/>
  <c r="N573" i="6" s="1"/>
  <c r="L553" i="6"/>
  <c r="N553" i="6" s="1"/>
  <c r="L537" i="6"/>
  <c r="N537" i="6" s="1"/>
  <c r="L494" i="6"/>
  <c r="N494" i="6" s="1"/>
  <c r="L478" i="6"/>
  <c r="N478" i="6" s="1"/>
  <c r="L462" i="6"/>
  <c r="N462" i="6" s="1"/>
  <c r="L442" i="6"/>
  <c r="N442" i="6" s="1"/>
  <c r="L428" i="6"/>
  <c r="N428" i="6" s="1"/>
  <c r="L408" i="6"/>
  <c r="N408" i="6" s="1"/>
  <c r="L392" i="6"/>
  <c r="N392" i="6" s="1"/>
  <c r="L368" i="6"/>
  <c r="N368" i="6" s="1"/>
  <c r="L352" i="6"/>
  <c r="N352" i="6" s="1"/>
  <c r="L332" i="6"/>
  <c r="N332" i="6" s="1"/>
  <c r="L305" i="6"/>
  <c r="N305" i="6" s="1"/>
  <c r="L289" i="6"/>
  <c r="N289" i="6" s="1"/>
  <c r="L268" i="6"/>
  <c r="N268" i="6" s="1"/>
  <c r="L241" i="6"/>
  <c r="N241" i="6" s="1"/>
  <c r="L375" i="6"/>
  <c r="N375" i="6" s="1"/>
  <c r="L279" i="6"/>
  <c r="N279" i="6" s="1"/>
  <c r="L263" i="6"/>
  <c r="N263" i="6" s="1"/>
  <c r="L242" i="6"/>
  <c r="N242" i="6" s="1"/>
  <c r="L325" i="6"/>
  <c r="N325" i="6" s="1"/>
  <c r="L304" i="6"/>
  <c r="N304" i="6" s="1"/>
  <c r="L288" i="6"/>
  <c r="N288" i="6" s="1"/>
  <c r="L206" i="6"/>
  <c r="N206" i="6" s="1"/>
  <c r="L215" i="6"/>
  <c r="N215" i="6" s="1"/>
  <c r="L199" i="6"/>
  <c r="N199" i="6" s="1"/>
  <c r="L198" i="6"/>
  <c r="N198" i="6" s="1"/>
  <c r="L178" i="6"/>
  <c r="N178" i="6" s="1"/>
  <c r="L177" i="6"/>
  <c r="N177" i="6" s="1"/>
  <c r="L161" i="6"/>
  <c r="N161" i="6" s="1"/>
  <c r="L145" i="6"/>
  <c r="N145" i="6" s="1"/>
  <c r="L129" i="6"/>
  <c r="N129" i="6" s="1"/>
  <c r="L109" i="6"/>
  <c r="N109" i="6" s="1"/>
  <c r="L77" i="6"/>
  <c r="N77" i="6" s="1"/>
  <c r="L59" i="6"/>
  <c r="N59" i="6" s="1"/>
  <c r="L154" i="6"/>
  <c r="N154" i="6" s="1"/>
  <c r="L138" i="6"/>
  <c r="N138" i="6" s="1"/>
  <c r="L118" i="6"/>
  <c r="N118" i="6" s="1"/>
  <c r="L102" i="6"/>
  <c r="N102" i="6" s="1"/>
  <c r="L70" i="6"/>
  <c r="N70" i="6" s="1"/>
  <c r="L54" i="6"/>
  <c r="N54" i="6" s="1"/>
  <c r="L37" i="6"/>
  <c r="N37" i="6" s="1"/>
  <c r="L28" i="6"/>
  <c r="N28" i="6" s="1"/>
  <c r="L143" i="6"/>
  <c r="N143" i="6" s="1"/>
  <c r="L107" i="6"/>
  <c r="N107" i="6" s="1"/>
  <c r="L75" i="6"/>
  <c r="N75" i="6" s="1"/>
  <c r="L160" i="6"/>
  <c r="N160" i="6" s="1"/>
  <c r="L132" i="6"/>
  <c r="N132" i="6" s="1"/>
  <c r="L96" i="6"/>
  <c r="N96" i="6" s="1"/>
  <c r="L64" i="6"/>
  <c r="N64" i="6" s="1"/>
  <c r="L29" i="6"/>
  <c r="N29" i="6" s="1"/>
  <c r="L1004" i="6"/>
  <c r="N1004" i="6" s="1"/>
  <c r="L945" i="6"/>
  <c r="N945" i="6" s="1"/>
  <c r="L937" i="6"/>
  <c r="N937" i="6" s="1"/>
  <c r="L1015" i="6"/>
  <c r="N1015" i="6" s="1"/>
  <c r="L999" i="6"/>
  <c r="N999" i="6" s="1"/>
  <c r="L981" i="6"/>
  <c r="N981" i="6" s="1"/>
  <c r="L973" i="6"/>
  <c r="N973" i="6" s="1"/>
  <c r="L965" i="6"/>
  <c r="N965" i="6" s="1"/>
  <c r="L926" i="6"/>
  <c r="N926" i="6" s="1"/>
  <c r="L910" i="6"/>
  <c r="N910" i="6" s="1"/>
  <c r="L890" i="6"/>
  <c r="N890" i="6" s="1"/>
  <c r="L870" i="6"/>
  <c r="N870" i="6" s="1"/>
  <c r="L854" i="6"/>
  <c r="N854" i="6" s="1"/>
  <c r="L833" i="6"/>
  <c r="N833" i="6" s="1"/>
  <c r="L817" i="6"/>
  <c r="N817" i="6" s="1"/>
  <c r="L927" i="6"/>
  <c r="N927" i="6" s="1"/>
  <c r="L911" i="6"/>
  <c r="N911" i="6" s="1"/>
  <c r="L891" i="6"/>
  <c r="N891" i="6" s="1"/>
  <c r="L871" i="6"/>
  <c r="N871" i="6" s="1"/>
  <c r="L855" i="6"/>
  <c r="N855" i="6" s="1"/>
  <c r="L836" i="6"/>
  <c r="N836" i="6" s="1"/>
  <c r="L820" i="6"/>
  <c r="N820" i="6" s="1"/>
  <c r="L800" i="6"/>
  <c r="N800" i="6" s="1"/>
  <c r="L784" i="6"/>
  <c r="N784" i="6" s="1"/>
  <c r="L787" i="6"/>
  <c r="N787" i="6" s="1"/>
  <c r="L767" i="6"/>
  <c r="N767" i="6" s="1"/>
  <c r="L751" i="6"/>
  <c r="N751" i="6" s="1"/>
  <c r="L730" i="6"/>
  <c r="N730" i="6" s="1"/>
  <c r="L709" i="6"/>
  <c r="N709" i="6" s="1"/>
  <c r="L693" i="6"/>
  <c r="N693" i="6" s="1"/>
  <c r="L666" i="6"/>
  <c r="N666" i="6" s="1"/>
  <c r="L646" i="6"/>
  <c r="N646" i="6" s="1"/>
  <c r="L630" i="6"/>
  <c r="N630" i="6" s="1"/>
  <c r="L768" i="6"/>
  <c r="N768" i="6" s="1"/>
  <c r="L752" i="6"/>
  <c r="N752" i="6" s="1"/>
  <c r="L733" i="6"/>
  <c r="N733" i="6" s="1"/>
  <c r="L714" i="6"/>
  <c r="N714" i="6" s="1"/>
  <c r="L698" i="6"/>
  <c r="N698" i="6" s="1"/>
  <c r="L682" i="6"/>
  <c r="N682" i="6" s="1"/>
  <c r="L661" i="6"/>
  <c r="N661" i="6" s="1"/>
  <c r="L641" i="6"/>
  <c r="N641" i="6" s="1"/>
  <c r="L616" i="6"/>
  <c r="N616" i="6" s="1"/>
  <c r="L601" i="6"/>
  <c r="N601" i="6" s="1"/>
  <c r="L582" i="6"/>
  <c r="N582" i="6" s="1"/>
  <c r="L560" i="6"/>
  <c r="N560" i="6" s="1"/>
  <c r="L544" i="6"/>
  <c r="N544" i="6" s="1"/>
  <c r="L528" i="6"/>
  <c r="N528" i="6" s="1"/>
  <c r="L508" i="6"/>
  <c r="N508" i="6" s="1"/>
  <c r="L608" i="6"/>
  <c r="N608" i="6" s="1"/>
  <c r="L517" i="6"/>
  <c r="N517" i="6" s="1"/>
  <c r="L493" i="6"/>
  <c r="N493" i="6" s="1"/>
  <c r="L477" i="6"/>
  <c r="N477" i="6" s="1"/>
  <c r="L461" i="6"/>
  <c r="N461" i="6" s="1"/>
  <c r="L441" i="6"/>
  <c r="N441" i="6" s="1"/>
  <c r="L427" i="6"/>
  <c r="N427" i="6" s="1"/>
  <c r="L407" i="6"/>
  <c r="N407" i="6" s="1"/>
  <c r="L391" i="6"/>
  <c r="N391" i="6" s="1"/>
  <c r="L363" i="6"/>
  <c r="N363" i="6" s="1"/>
  <c r="L591" i="6"/>
  <c r="N591" i="6" s="1"/>
  <c r="L575" i="6"/>
  <c r="N575" i="6" s="1"/>
  <c r="L555" i="6"/>
  <c r="N555" i="6" s="1"/>
  <c r="L539" i="6"/>
  <c r="N539" i="6" s="1"/>
  <c r="L496" i="6"/>
  <c r="N496" i="6" s="1"/>
  <c r="L480" i="6"/>
  <c r="N480" i="6" s="1"/>
  <c r="L464" i="6"/>
  <c r="N464" i="6" s="1"/>
  <c r="L444" i="6"/>
  <c r="N444" i="6" s="1"/>
  <c r="L410" i="6"/>
  <c r="N410" i="6" s="1"/>
  <c r="L394" i="6"/>
  <c r="N394" i="6" s="1"/>
  <c r="L362" i="6"/>
  <c r="N362" i="6" s="1"/>
  <c r="L346" i="6"/>
  <c r="N346" i="6" s="1"/>
  <c r="L326" i="6"/>
  <c r="N326" i="6" s="1"/>
  <c r="L307" i="6"/>
  <c r="N307" i="6" s="1"/>
  <c r="L291" i="6"/>
  <c r="N291" i="6" s="1"/>
  <c r="L270" i="6"/>
  <c r="N270" i="6" s="1"/>
  <c r="L251" i="6"/>
  <c r="N251" i="6" s="1"/>
  <c r="L234" i="6"/>
  <c r="N234" i="6" s="1"/>
  <c r="L357" i="6"/>
  <c r="N357" i="6" s="1"/>
  <c r="L273" i="6"/>
  <c r="N273" i="6" s="1"/>
  <c r="L252" i="6"/>
  <c r="N252" i="6" s="1"/>
  <c r="L335" i="6"/>
  <c r="N335" i="6" s="1"/>
  <c r="L319" i="6"/>
  <c r="N319" i="6" s="1"/>
  <c r="L298" i="6"/>
  <c r="N298" i="6" s="1"/>
  <c r="L233" i="6"/>
  <c r="N233" i="6" s="1"/>
  <c r="L217" i="6"/>
  <c r="N217" i="6" s="1"/>
  <c r="L201" i="6"/>
  <c r="N201" i="6" s="1"/>
  <c r="L200" i="6"/>
  <c r="N200" i="6" s="1"/>
  <c r="L180" i="6"/>
  <c r="N180" i="6" s="1"/>
  <c r="L187" i="6"/>
  <c r="N187" i="6" s="1"/>
  <c r="L171" i="6"/>
  <c r="N171" i="6" s="1"/>
  <c r="L155" i="6"/>
  <c r="N155" i="6" s="1"/>
  <c r="L119" i="6"/>
  <c r="N119" i="6" s="1"/>
  <c r="L71" i="6"/>
  <c r="N71" i="6" s="1"/>
  <c r="L136" i="6"/>
  <c r="N136" i="6" s="1"/>
  <c r="L100" i="6"/>
  <c r="N100" i="6" s="1"/>
  <c r="L32" i="6"/>
  <c r="N32" i="6" s="1"/>
  <c r="L1006" i="6"/>
  <c r="N1006" i="6" s="1"/>
  <c r="L990" i="6"/>
  <c r="N990" i="6" s="1"/>
  <c r="L942" i="6"/>
  <c r="N942" i="6" s="1"/>
  <c r="L963" i="6"/>
  <c r="N963" i="6" s="1"/>
  <c r="L1017" i="6"/>
  <c r="N1017" i="6" s="1"/>
  <c r="L1001" i="6"/>
  <c r="N1001" i="6" s="1"/>
  <c r="L982" i="6"/>
  <c r="N982" i="6" s="1"/>
  <c r="L974" i="6"/>
  <c r="N974" i="6" s="1"/>
  <c r="L966" i="6"/>
  <c r="N966" i="6" s="1"/>
  <c r="L928" i="6"/>
  <c r="N928" i="6" s="1"/>
  <c r="L912" i="6"/>
  <c r="N912" i="6" s="1"/>
  <c r="L892" i="6"/>
  <c r="N892" i="6" s="1"/>
  <c r="L872" i="6"/>
  <c r="N872" i="6" s="1"/>
  <c r="L856" i="6"/>
  <c r="N856" i="6" s="1"/>
  <c r="L835" i="6"/>
  <c r="N835" i="6" s="1"/>
  <c r="L819" i="6"/>
  <c r="N819" i="6" s="1"/>
  <c r="L929" i="6"/>
  <c r="N929" i="6" s="1"/>
  <c r="L913" i="6"/>
  <c r="N913" i="6" s="1"/>
  <c r="L893" i="6"/>
  <c r="N893" i="6" s="1"/>
  <c r="L873" i="6"/>
  <c r="N873" i="6" s="1"/>
  <c r="L857" i="6"/>
  <c r="N857" i="6" s="1"/>
  <c r="L830" i="6"/>
  <c r="N830" i="6" s="1"/>
  <c r="L814" i="6"/>
  <c r="N814" i="6" s="1"/>
  <c r="L794" i="6"/>
  <c r="N794" i="6" s="1"/>
  <c r="L797" i="6"/>
  <c r="N797" i="6" s="1"/>
  <c r="L781" i="6"/>
  <c r="N781" i="6" s="1"/>
  <c r="L761" i="6"/>
  <c r="N761" i="6" s="1"/>
  <c r="L740" i="6"/>
  <c r="N740" i="6" s="1"/>
  <c r="L724" i="6"/>
  <c r="N724" i="6" s="1"/>
  <c r="L703" i="6"/>
  <c r="N703" i="6" s="1"/>
  <c r="L687" i="6"/>
  <c r="N687" i="6" s="1"/>
  <c r="L668" i="6"/>
  <c r="N668" i="6" s="1"/>
  <c r="L640" i="6"/>
  <c r="N640" i="6" s="1"/>
  <c r="L619" i="6"/>
  <c r="N619" i="6" s="1"/>
  <c r="L770" i="6"/>
  <c r="N770" i="6" s="1"/>
  <c r="L754" i="6"/>
  <c r="N754" i="6" s="1"/>
  <c r="L735" i="6"/>
  <c r="N735" i="6" s="1"/>
  <c r="L708" i="6"/>
  <c r="N708" i="6" s="1"/>
  <c r="L692" i="6"/>
  <c r="N692" i="6" s="1"/>
  <c r="L671" i="6"/>
  <c r="N671" i="6" s="1"/>
  <c r="L655" i="6"/>
  <c r="N655" i="6" s="1"/>
  <c r="L635" i="6"/>
  <c r="N635" i="6" s="1"/>
  <c r="L617" i="6"/>
  <c r="N617" i="6" s="1"/>
  <c r="L603" i="6"/>
  <c r="N603" i="6" s="1"/>
  <c r="L584" i="6"/>
  <c r="N584" i="6" s="1"/>
  <c r="L562" i="6"/>
  <c r="N562" i="6" s="1"/>
  <c r="L546" i="6"/>
  <c r="N546" i="6" s="1"/>
  <c r="L530" i="6"/>
  <c r="N530" i="6" s="1"/>
  <c r="L510" i="6"/>
  <c r="N510" i="6" s="1"/>
  <c r="L610" i="6"/>
  <c r="N610" i="6" s="1"/>
  <c r="L519" i="6"/>
  <c r="N519" i="6" s="1"/>
  <c r="L495" i="6"/>
  <c r="N495" i="6" s="1"/>
  <c r="L479" i="6"/>
  <c r="N479" i="6" s="1"/>
  <c r="L463" i="6"/>
  <c r="N463" i="6" s="1"/>
  <c r="L443" i="6"/>
  <c r="N443" i="6" s="1"/>
  <c r="L429" i="6"/>
  <c r="N429" i="6" s="1"/>
  <c r="L409" i="6"/>
  <c r="N409" i="6" s="1"/>
  <c r="L393" i="6"/>
  <c r="N393" i="6" s="1"/>
  <c r="L365" i="6"/>
  <c r="N365" i="6" s="1"/>
  <c r="L593" i="6"/>
  <c r="N593" i="6" s="1"/>
  <c r="L577" i="6"/>
  <c r="N577" i="6" s="1"/>
  <c r="L557" i="6"/>
  <c r="N557" i="6" s="1"/>
  <c r="L541" i="6"/>
  <c r="N541" i="6" s="1"/>
  <c r="L498" i="6"/>
  <c r="N498" i="6" s="1"/>
  <c r="L482" i="6"/>
  <c r="N482" i="6" s="1"/>
  <c r="L466" i="6"/>
  <c r="N466" i="6" s="1"/>
  <c r="L446" i="6"/>
  <c r="N446" i="6" s="1"/>
  <c r="L431" i="6"/>
  <c r="N431" i="6" s="1"/>
  <c r="L412" i="6"/>
  <c r="N412" i="6" s="1"/>
  <c r="L396" i="6"/>
  <c r="N396" i="6" s="1"/>
  <c r="L376" i="6"/>
  <c r="N376" i="6" s="1"/>
  <c r="L356" i="6"/>
  <c r="N356" i="6" s="1"/>
  <c r="L336" i="6"/>
  <c r="N336" i="6" s="1"/>
  <c r="L320" i="6"/>
  <c r="N320" i="6" s="1"/>
  <c r="L301" i="6"/>
  <c r="N301" i="6" s="1"/>
  <c r="L280" i="6"/>
  <c r="N280" i="6" s="1"/>
  <c r="L264" i="6"/>
  <c r="N264" i="6" s="1"/>
  <c r="L245" i="6"/>
  <c r="N245" i="6" s="1"/>
  <c r="L359" i="6"/>
  <c r="N359" i="6" s="1"/>
  <c r="L267" i="6"/>
  <c r="N267" i="6" s="1"/>
  <c r="L246" i="6"/>
  <c r="N246" i="6" s="1"/>
  <c r="L329" i="6"/>
  <c r="N329" i="6" s="1"/>
  <c r="L308" i="6"/>
  <c r="N308" i="6" s="1"/>
  <c r="L292" i="6"/>
  <c r="N292" i="6" s="1"/>
  <c r="L212" i="6"/>
  <c r="N212" i="6" s="1"/>
  <c r="L219" i="6"/>
  <c r="N219" i="6" s="1"/>
  <c r="L203" i="6"/>
  <c r="N203" i="6" s="1"/>
  <c r="L208" i="6"/>
  <c r="N208" i="6" s="1"/>
  <c r="L182" i="6"/>
  <c r="N182" i="6" s="1"/>
  <c r="L189" i="6"/>
  <c r="N189" i="6" s="1"/>
  <c r="L173" i="6"/>
  <c r="N173" i="6" s="1"/>
  <c r="L157" i="6"/>
  <c r="N157" i="6" s="1"/>
  <c r="L141" i="6"/>
  <c r="N141" i="6" s="1"/>
  <c r="L113" i="6"/>
  <c r="N113" i="6" s="1"/>
  <c r="L97" i="6"/>
  <c r="N97" i="6" s="1"/>
  <c r="L73" i="6"/>
  <c r="N73" i="6" s="1"/>
  <c r="L55" i="6"/>
  <c r="N55" i="6" s="1"/>
  <c r="L150" i="6"/>
  <c r="N150" i="6" s="1"/>
  <c r="L134" i="6"/>
  <c r="N134" i="6" s="1"/>
  <c r="L114" i="6"/>
  <c r="N114" i="6" s="1"/>
  <c r="L98" i="6"/>
  <c r="N98" i="6" s="1"/>
  <c r="L74" i="6"/>
  <c r="N74" i="6" s="1"/>
  <c r="L58" i="6"/>
  <c r="N58" i="6" s="1"/>
  <c r="L39" i="6"/>
  <c r="N39" i="6" s="1"/>
  <c r="L30" i="6"/>
  <c r="N30" i="6" s="1"/>
  <c r="L151" i="6"/>
  <c r="N151" i="6" s="1"/>
  <c r="L115" i="6"/>
  <c r="N115" i="6" s="1"/>
  <c r="L83" i="6"/>
  <c r="N83" i="6" s="1"/>
  <c r="L53" i="6"/>
  <c r="N53" i="6" s="1"/>
  <c r="L140" i="6"/>
  <c r="N140" i="6" s="1"/>
  <c r="L104" i="6"/>
  <c r="N104" i="6" s="1"/>
  <c r="L68" i="6"/>
  <c r="N68" i="6" s="1"/>
  <c r="L38" i="6"/>
  <c r="N38" i="6" s="1"/>
  <c r="L31" i="6"/>
  <c r="N31" i="6" s="1"/>
  <c r="L24" i="6"/>
  <c r="L46" i="6"/>
  <c r="L52" i="6"/>
  <c r="L82" i="6"/>
  <c r="L93" i="6"/>
  <c r="L125" i="6"/>
  <c r="L166" i="6"/>
  <c r="L197" i="6"/>
  <c r="L229" i="6"/>
  <c r="L260" i="6"/>
  <c r="L287" i="6"/>
  <c r="L316" i="6"/>
  <c r="L342" i="6"/>
  <c r="L374" i="6"/>
  <c r="L389" i="6"/>
  <c r="L425" i="6"/>
  <c r="L460" i="6"/>
  <c r="L504" i="6"/>
  <c r="L527" i="6"/>
  <c r="L570" i="6"/>
  <c r="L599" i="6"/>
  <c r="L625" i="6"/>
  <c r="L652" i="6"/>
  <c r="L677" i="6"/>
  <c r="L719" i="6"/>
  <c r="L748" i="6"/>
  <c r="L810" i="6"/>
  <c r="L849" i="6"/>
  <c r="L880" i="6"/>
  <c r="L907" i="6"/>
  <c r="L934" i="6"/>
  <c r="L953" i="6"/>
  <c r="L988" i="6"/>
  <c r="L780" i="6"/>
  <c r="L1016" i="6"/>
  <c r="N1016" i="6" s="1"/>
  <c r="L1000" i="6"/>
  <c r="N1000" i="6" s="1"/>
  <c r="L947" i="6"/>
  <c r="N947" i="6" s="1"/>
  <c r="L939" i="6"/>
  <c r="N939" i="6" s="1"/>
  <c r="L957" i="6"/>
  <c r="N957" i="6" s="1"/>
  <c r="L1011" i="6"/>
  <c r="N1011" i="6" s="1"/>
  <c r="L995" i="6"/>
  <c r="N995" i="6" s="1"/>
  <c r="L979" i="6"/>
  <c r="N979" i="6" s="1"/>
  <c r="L971" i="6"/>
  <c r="N971" i="6" s="1"/>
  <c r="L960" i="6"/>
  <c r="N960" i="6" s="1"/>
  <c r="L922" i="6"/>
  <c r="N922" i="6" s="1"/>
  <c r="L902" i="6"/>
  <c r="N902" i="6" s="1"/>
  <c r="L886" i="6"/>
  <c r="N886" i="6" s="1"/>
  <c r="L866" i="6"/>
  <c r="N866" i="6" s="1"/>
  <c r="L850" i="6"/>
  <c r="N850" i="6" s="1"/>
  <c r="L829" i="6"/>
  <c r="N829" i="6" s="1"/>
  <c r="L813" i="6"/>
  <c r="N813" i="6" s="1"/>
  <c r="L915" i="6"/>
  <c r="N915" i="6" s="1"/>
  <c r="L887" i="6"/>
  <c r="N887" i="6" s="1"/>
  <c r="L867" i="6"/>
  <c r="N867" i="6" s="1"/>
  <c r="L851" i="6"/>
  <c r="N851" i="6" s="1"/>
  <c r="L832" i="6"/>
  <c r="N832" i="6" s="1"/>
  <c r="L816" i="6"/>
  <c r="N816" i="6" s="1"/>
  <c r="L796" i="6"/>
  <c r="N796" i="6" s="1"/>
  <c r="L799" i="6"/>
  <c r="N799" i="6" s="1"/>
  <c r="L783" i="6"/>
  <c r="N783" i="6" s="1"/>
  <c r="L763" i="6"/>
  <c r="N763" i="6" s="1"/>
  <c r="L742" i="6"/>
  <c r="N742" i="6" s="1"/>
  <c r="L726" i="6"/>
  <c r="N726" i="6" s="1"/>
  <c r="L705" i="6"/>
  <c r="N705" i="6" s="1"/>
  <c r="L689" i="6"/>
  <c r="N689" i="6" s="1"/>
  <c r="L670" i="6"/>
  <c r="N670" i="6" s="1"/>
  <c r="L654" i="6"/>
  <c r="N654" i="6" s="1"/>
  <c r="L634" i="6"/>
  <c r="N634" i="6" s="1"/>
  <c r="L615" i="6"/>
  <c r="N615" i="6" s="1"/>
  <c r="L764" i="6"/>
  <c r="N764" i="6" s="1"/>
  <c r="L737" i="6"/>
  <c r="N737" i="6" s="1"/>
  <c r="L721" i="6"/>
  <c r="N721" i="6" s="1"/>
  <c r="L702" i="6"/>
  <c r="N702" i="6" s="1"/>
  <c r="L686" i="6"/>
  <c r="N686" i="6" s="1"/>
  <c r="L665" i="6"/>
  <c r="N665" i="6" s="1"/>
  <c r="L645" i="6"/>
  <c r="N645" i="6" s="1"/>
  <c r="L629" i="6"/>
  <c r="N629" i="6" s="1"/>
  <c r="L613" i="6"/>
  <c r="N613" i="6" s="1"/>
  <c r="L594" i="6"/>
  <c r="N594" i="6" s="1"/>
  <c r="L578" i="6"/>
  <c r="N578" i="6" s="1"/>
  <c r="L556" i="6"/>
  <c r="N556" i="6" s="1"/>
  <c r="L540" i="6"/>
  <c r="N540" i="6" s="1"/>
  <c r="L520" i="6"/>
  <c r="N520" i="6" s="1"/>
  <c r="L612" i="6"/>
  <c r="N612" i="6" s="1"/>
  <c r="L521" i="6"/>
  <c r="N521" i="6" s="1"/>
  <c r="L505" i="6"/>
  <c r="N505" i="6" s="1"/>
  <c r="L481" i="6"/>
  <c r="N481" i="6" s="1"/>
  <c r="L465" i="6"/>
  <c r="N465" i="6" s="1"/>
  <c r="L445" i="6"/>
  <c r="N445" i="6" s="1"/>
  <c r="L430" i="6"/>
  <c r="N430" i="6" s="1"/>
  <c r="L411" i="6"/>
  <c r="N411" i="6" s="1"/>
  <c r="L395" i="6"/>
  <c r="N395" i="6" s="1"/>
  <c r="L367" i="6"/>
  <c r="N367" i="6" s="1"/>
  <c r="L337" i="6"/>
  <c r="N337" i="6" s="1"/>
  <c r="L579" i="6"/>
  <c r="N579" i="6" s="1"/>
  <c r="L559" i="6"/>
  <c r="N559" i="6" s="1"/>
  <c r="L543" i="6"/>
  <c r="N543" i="6" s="1"/>
  <c r="L492" i="6"/>
  <c r="N492" i="6" s="1"/>
  <c r="L476" i="6"/>
  <c r="N476" i="6" s="1"/>
  <c r="L448" i="6"/>
  <c r="N448" i="6" s="1"/>
  <c r="L433" i="6"/>
  <c r="N433" i="6" s="1"/>
  <c r="L414" i="6"/>
  <c r="N414" i="6" s="1"/>
  <c r="L398" i="6"/>
  <c r="N398" i="6" s="1"/>
  <c r="L378" i="6"/>
  <c r="N378" i="6" s="1"/>
  <c r="L358" i="6"/>
  <c r="N358" i="6" s="1"/>
  <c r="L330" i="6"/>
  <c r="N330" i="6" s="1"/>
  <c r="L311" i="6"/>
  <c r="N311" i="6" s="1"/>
  <c r="L295" i="6"/>
  <c r="N295" i="6" s="1"/>
  <c r="L274" i="6"/>
  <c r="N274" i="6" s="1"/>
  <c r="L255" i="6"/>
  <c r="N255" i="6" s="1"/>
  <c r="L239" i="6"/>
  <c r="N239" i="6" s="1"/>
  <c r="L361" i="6"/>
  <c r="N361" i="6" s="1"/>
  <c r="L277" i="6"/>
  <c r="N277" i="6" s="1"/>
  <c r="L261" i="6"/>
  <c r="N261" i="6" s="1"/>
  <c r="L240" i="6"/>
  <c r="N240" i="6" s="1"/>
  <c r="L323" i="6"/>
  <c r="N323" i="6" s="1"/>
  <c r="L302" i="6"/>
  <c r="N302" i="6" s="1"/>
  <c r="L237" i="6"/>
  <c r="N237" i="6" s="1"/>
  <c r="L204" i="6"/>
  <c r="N204" i="6" s="1"/>
  <c r="L213" i="6"/>
  <c r="N213" i="6" s="1"/>
  <c r="L222" i="6"/>
  <c r="N222" i="6" s="1"/>
  <c r="L192" i="6"/>
  <c r="N192" i="6" s="1"/>
  <c r="L176" i="6"/>
  <c r="N176" i="6" s="1"/>
  <c r="L183" i="6"/>
  <c r="N183" i="6" s="1"/>
  <c r="L167" i="6"/>
  <c r="N167" i="6" s="1"/>
  <c r="L147" i="6"/>
  <c r="N147" i="6" s="1"/>
  <c r="L111" i="6"/>
  <c r="N111" i="6" s="1"/>
  <c r="L57" i="6"/>
  <c r="N57" i="6" s="1"/>
  <c r="L128" i="6"/>
  <c r="N128" i="6" s="1"/>
  <c r="L84" i="6"/>
  <c r="N84" i="6" s="1"/>
  <c r="L40" i="6"/>
  <c r="N40" i="6" s="1"/>
  <c r="L1018" i="6"/>
  <c r="N1018" i="6" s="1"/>
  <c r="L1002" i="6"/>
  <c r="N1002" i="6" s="1"/>
  <c r="L948" i="6"/>
  <c r="N948" i="6" s="1"/>
  <c r="L940" i="6"/>
  <c r="N940" i="6" s="1"/>
  <c r="L961" i="6"/>
  <c r="N961" i="6" s="1"/>
  <c r="L1013" i="6"/>
  <c r="N1013" i="6" s="1"/>
  <c r="L997" i="6"/>
  <c r="N997" i="6" s="1"/>
  <c r="L980" i="6"/>
  <c r="N980" i="6" s="1"/>
  <c r="L972" i="6"/>
  <c r="N972" i="6" s="1"/>
  <c r="L964" i="6"/>
  <c r="N964" i="6" s="1"/>
  <c r="L924" i="6"/>
  <c r="N924" i="6" s="1"/>
  <c r="L908" i="6"/>
  <c r="N908" i="6" s="1"/>
  <c r="L888" i="6"/>
  <c r="N888" i="6" s="1"/>
  <c r="L860" i="6"/>
  <c r="N860" i="6" s="1"/>
  <c r="L839" i="6"/>
  <c r="N839" i="6" s="1"/>
  <c r="L823" i="6"/>
  <c r="N823" i="6" s="1"/>
  <c r="L803" i="6"/>
  <c r="N803" i="6" s="1"/>
  <c r="L917" i="6"/>
  <c r="N917" i="6" s="1"/>
  <c r="L897" i="6"/>
  <c r="N897" i="6" s="1"/>
  <c r="L881" i="6"/>
  <c r="N881" i="6" s="1"/>
  <c r="L861" i="6"/>
  <c r="N861" i="6" s="1"/>
  <c r="L842" i="6"/>
  <c r="N842" i="6" s="1"/>
  <c r="L826" i="6"/>
  <c r="N826" i="6" s="1"/>
  <c r="L798" i="6"/>
  <c r="N798" i="6" s="1"/>
  <c r="L801" i="6"/>
  <c r="N801" i="6" s="1"/>
  <c r="L785" i="6"/>
  <c r="N785" i="6" s="1"/>
  <c r="L765" i="6"/>
  <c r="N765" i="6" s="1"/>
  <c r="L749" i="6"/>
  <c r="N749" i="6" s="1"/>
  <c r="L728" i="6"/>
  <c r="N728" i="6" s="1"/>
  <c r="L707" i="6"/>
  <c r="N707" i="6" s="1"/>
  <c r="L691" i="6"/>
  <c r="N691" i="6" s="1"/>
  <c r="L672" i="6"/>
  <c r="N672" i="6" s="1"/>
  <c r="L656" i="6"/>
  <c r="N656" i="6" s="1"/>
  <c r="L636" i="6"/>
  <c r="N636" i="6" s="1"/>
  <c r="L766" i="6"/>
  <c r="N766" i="6" s="1"/>
  <c r="L750" i="6"/>
  <c r="N750" i="6" s="1"/>
  <c r="L731" i="6"/>
  <c r="N731" i="6" s="1"/>
  <c r="L712" i="6"/>
  <c r="N712" i="6" s="1"/>
  <c r="L696" i="6"/>
  <c r="N696" i="6" s="1"/>
  <c r="L680" i="6"/>
  <c r="N680" i="6" s="1"/>
  <c r="L659" i="6"/>
  <c r="N659" i="6" s="1"/>
  <c r="L639" i="6"/>
  <c r="N639" i="6" s="1"/>
  <c r="L620" i="6"/>
  <c r="N620" i="6" s="1"/>
  <c r="L607" i="6"/>
  <c r="N607" i="6" s="1"/>
  <c r="L580" i="6"/>
  <c r="N580" i="6" s="1"/>
  <c r="L558" i="6"/>
  <c r="N558" i="6" s="1"/>
  <c r="L542" i="6"/>
  <c r="N542" i="6" s="1"/>
  <c r="L522" i="6"/>
  <c r="N522" i="6" s="1"/>
  <c r="L506" i="6"/>
  <c r="N506" i="6" s="1"/>
  <c r="L606" i="6"/>
  <c r="N606" i="6" s="1"/>
  <c r="L507" i="6"/>
  <c r="N507" i="6" s="1"/>
  <c r="L483" i="6"/>
  <c r="N483" i="6" s="1"/>
  <c r="L467" i="6"/>
  <c r="N467" i="6" s="1"/>
  <c r="L447" i="6"/>
  <c r="N447" i="6" s="1"/>
  <c r="L432" i="6"/>
  <c r="N432" i="6" s="1"/>
  <c r="L405" i="6"/>
  <c r="N405" i="6" s="1"/>
  <c r="L369" i="6"/>
  <c r="N369" i="6" s="1"/>
  <c r="L345" i="6"/>
  <c r="N345" i="6" s="1"/>
  <c r="L581" i="6"/>
  <c r="N581" i="6" s="1"/>
  <c r="L561" i="6"/>
  <c r="N561" i="6" s="1"/>
  <c r="L545" i="6"/>
  <c r="N545" i="6" s="1"/>
  <c r="L529" i="6"/>
  <c r="N529" i="6" s="1"/>
  <c r="L486" i="6"/>
  <c r="N486" i="6" s="1"/>
  <c r="L470" i="6"/>
  <c r="N470" i="6" s="1"/>
  <c r="L450" i="6"/>
  <c r="N450" i="6" s="1"/>
  <c r="L435" i="6"/>
  <c r="N435" i="6" s="1"/>
  <c r="L416" i="6"/>
  <c r="N416" i="6" s="1"/>
  <c r="L400" i="6"/>
  <c r="N400" i="6" s="1"/>
  <c r="L380" i="6"/>
  <c r="N380" i="6" s="1"/>
  <c r="L360" i="6"/>
  <c r="N360" i="6" s="1"/>
  <c r="L344" i="6"/>
  <c r="N344" i="6" s="1"/>
  <c r="L324" i="6"/>
  <c r="N324" i="6" s="1"/>
  <c r="L297" i="6"/>
  <c r="N297" i="6" s="1"/>
  <c r="L276" i="6"/>
  <c r="N276" i="6" s="1"/>
  <c r="L249" i="6"/>
  <c r="N249" i="6" s="1"/>
  <c r="L232" i="6"/>
  <c r="N232" i="6" s="1"/>
  <c r="L349" i="6"/>
  <c r="N349" i="6" s="1"/>
  <c r="L271" i="6"/>
  <c r="N271" i="6" s="1"/>
  <c r="L250" i="6"/>
  <c r="N250" i="6" s="1"/>
  <c r="L333" i="6"/>
  <c r="N333" i="6" s="1"/>
  <c r="L317" i="6"/>
  <c r="N317" i="6" s="1"/>
  <c r="L296" i="6"/>
  <c r="N296" i="6" s="1"/>
  <c r="L231" i="6"/>
  <c r="N231" i="6" s="1"/>
  <c r="L223" i="6"/>
  <c r="N223" i="6" s="1"/>
  <c r="L207" i="6"/>
  <c r="N207" i="6" s="1"/>
  <c r="L216" i="6"/>
  <c r="N216" i="6" s="1"/>
  <c r="L186" i="6"/>
  <c r="N186" i="6" s="1"/>
  <c r="L185" i="6"/>
  <c r="N185" i="6" s="1"/>
  <c r="L169" i="6"/>
  <c r="N169" i="6" s="1"/>
  <c r="L153" i="6"/>
  <c r="N153" i="6" s="1"/>
  <c r="L137" i="6"/>
  <c r="N137" i="6" s="1"/>
  <c r="L117" i="6"/>
  <c r="N117" i="6" s="1"/>
  <c r="L101" i="6"/>
  <c r="N101" i="6" s="1"/>
  <c r="L69" i="6"/>
  <c r="N69" i="6" s="1"/>
  <c r="L47" i="6"/>
  <c r="N47" i="6" s="1"/>
  <c r="L146" i="6"/>
  <c r="N146" i="6" s="1"/>
  <c r="L130" i="6"/>
  <c r="N130" i="6" s="1"/>
  <c r="L110" i="6"/>
  <c r="N110" i="6" s="1"/>
  <c r="L94" i="6"/>
  <c r="N94" i="6" s="1"/>
  <c r="L62" i="6"/>
  <c r="N62" i="6" s="1"/>
  <c r="L41" i="6"/>
  <c r="N41" i="6" s="1"/>
  <c r="L33" i="6"/>
  <c r="N33" i="6" s="1"/>
  <c r="L25" i="6"/>
  <c r="N25" i="6" s="1"/>
  <c r="L127" i="6"/>
  <c r="N127" i="6" s="1"/>
  <c r="L95" i="6"/>
  <c r="N95" i="6" s="1"/>
  <c r="L63" i="6"/>
  <c r="N63" i="6" s="1"/>
  <c r="L144" i="6"/>
  <c r="N144" i="6" s="1"/>
  <c r="L112" i="6"/>
  <c r="N112" i="6" s="1"/>
  <c r="L76" i="6"/>
  <c r="N76" i="6" s="1"/>
  <c r="L36" i="6"/>
  <c r="N36" i="6" s="1"/>
  <c r="L1012" i="6"/>
  <c r="N1012" i="6" s="1"/>
  <c r="L996" i="6"/>
  <c r="N996" i="6" s="1"/>
  <c r="L941" i="6"/>
  <c r="N941" i="6" s="1"/>
  <c r="L962" i="6"/>
  <c r="N962" i="6" s="1"/>
  <c r="L1007" i="6"/>
  <c r="N1007" i="6" s="1"/>
  <c r="L991" i="6"/>
  <c r="N991" i="6" s="1"/>
  <c r="L977" i="6"/>
  <c r="N977" i="6" s="1"/>
  <c r="L969" i="6"/>
  <c r="N969" i="6" s="1"/>
  <c r="L958" i="6"/>
  <c r="N958" i="6" s="1"/>
  <c r="L918" i="6"/>
  <c r="N918" i="6" s="1"/>
  <c r="L898" i="6"/>
  <c r="N898" i="6" s="1"/>
  <c r="L882" i="6"/>
  <c r="N882" i="6" s="1"/>
  <c r="L862" i="6"/>
  <c r="N862" i="6" s="1"/>
  <c r="L841" i="6"/>
  <c r="N841" i="6" s="1"/>
  <c r="L825" i="6"/>
  <c r="N825" i="6" s="1"/>
  <c r="L805" i="6"/>
  <c r="N805" i="6" s="1"/>
  <c r="L919" i="6"/>
  <c r="N919" i="6" s="1"/>
  <c r="L899" i="6"/>
  <c r="N899" i="6" s="1"/>
  <c r="L883" i="6"/>
  <c r="N883" i="6" s="1"/>
  <c r="L863" i="6"/>
  <c r="N863" i="6" s="1"/>
  <c r="L844" i="6"/>
  <c r="N844" i="6" s="1"/>
  <c r="L828" i="6"/>
  <c r="N828" i="6" s="1"/>
  <c r="L812" i="6"/>
  <c r="N812" i="6" s="1"/>
  <c r="L792" i="6"/>
  <c r="N792" i="6" s="1"/>
  <c r="L795" i="6"/>
  <c r="N795" i="6" s="1"/>
  <c r="L775" i="6"/>
  <c r="N775" i="6" s="1"/>
  <c r="L759" i="6"/>
  <c r="N759" i="6" s="1"/>
  <c r="L738" i="6"/>
  <c r="N738" i="6" s="1"/>
  <c r="L722" i="6"/>
  <c r="N722" i="6" s="1"/>
  <c r="L701" i="6"/>
  <c r="N701" i="6" s="1"/>
  <c r="L685" i="6"/>
  <c r="N685" i="6" s="1"/>
  <c r="L658" i="6"/>
  <c r="N658" i="6" s="1"/>
  <c r="L638" i="6"/>
  <c r="N638" i="6" s="1"/>
  <c r="L760" i="6"/>
  <c r="N760" i="6" s="1"/>
  <c r="L741" i="6"/>
  <c r="N741" i="6" s="1"/>
  <c r="L725" i="6"/>
  <c r="N725" i="6" s="1"/>
  <c r="L706" i="6"/>
  <c r="N706" i="6" s="1"/>
  <c r="L690" i="6"/>
  <c r="N690" i="6" s="1"/>
  <c r="L669" i="6"/>
  <c r="N669" i="6" s="1"/>
  <c r="L653" i="6"/>
  <c r="N653" i="6" s="1"/>
  <c r="L633" i="6"/>
  <c r="N633" i="6" s="1"/>
  <c r="L609" i="6"/>
  <c r="N609" i="6" s="1"/>
  <c r="L590" i="6"/>
  <c r="N590" i="6" s="1"/>
  <c r="L574" i="6"/>
  <c r="N574" i="6" s="1"/>
  <c r="L552" i="6"/>
  <c r="N552" i="6" s="1"/>
  <c r="L536" i="6"/>
  <c r="N536" i="6" s="1"/>
  <c r="L516" i="6"/>
  <c r="N516" i="6" s="1"/>
  <c r="L497" i="6"/>
  <c r="N497" i="6" s="1"/>
  <c r="L600" i="6"/>
  <c r="N600" i="6" s="1"/>
  <c r="L509" i="6"/>
  <c r="N509" i="6" s="1"/>
  <c r="L485" i="6"/>
  <c r="N485" i="6" s="1"/>
  <c r="L469" i="6"/>
  <c r="N469" i="6" s="1"/>
  <c r="L449" i="6"/>
  <c r="N449" i="6" s="1"/>
  <c r="L434" i="6"/>
  <c r="N434" i="6" s="1"/>
  <c r="L415" i="6"/>
  <c r="N415" i="6" s="1"/>
  <c r="L399" i="6"/>
  <c r="N399" i="6" s="1"/>
  <c r="L379" i="6"/>
  <c r="N379" i="6" s="1"/>
  <c r="L347" i="6"/>
  <c r="N347" i="6" s="1"/>
  <c r="L583" i="6"/>
  <c r="N583" i="6" s="1"/>
  <c r="L563" i="6"/>
  <c r="N563" i="6" s="1"/>
  <c r="L547" i="6"/>
  <c r="N547" i="6" s="1"/>
  <c r="L531" i="6"/>
  <c r="N531" i="6" s="1"/>
  <c r="L488" i="6"/>
  <c r="N488" i="6" s="1"/>
  <c r="L472" i="6"/>
  <c r="N472" i="6" s="1"/>
  <c r="L452" i="6"/>
  <c r="N452" i="6" s="1"/>
  <c r="L436" i="6"/>
  <c r="N436" i="6" s="1"/>
  <c r="L418" i="6"/>
  <c r="N418" i="6" s="1"/>
  <c r="L402" i="6"/>
  <c r="N402" i="6" s="1"/>
  <c r="L382" i="6"/>
  <c r="N382" i="6" s="1"/>
  <c r="L354" i="6"/>
  <c r="N354" i="6" s="1"/>
  <c r="L334" i="6"/>
  <c r="N334" i="6" s="1"/>
  <c r="L318" i="6"/>
  <c r="N318" i="6" s="1"/>
  <c r="L299" i="6"/>
  <c r="N299" i="6" s="1"/>
  <c r="L278" i="6"/>
  <c r="N278" i="6" s="1"/>
  <c r="L262" i="6"/>
  <c r="N262" i="6" s="1"/>
  <c r="L243" i="6"/>
  <c r="N243" i="6" s="1"/>
  <c r="L377" i="6"/>
  <c r="N377" i="6" s="1"/>
  <c r="L281" i="6"/>
  <c r="N281" i="6" s="1"/>
  <c r="L265" i="6"/>
  <c r="N265" i="6" s="1"/>
  <c r="L244" i="6"/>
  <c r="N244" i="6" s="1"/>
  <c r="L327" i="6"/>
  <c r="N327" i="6" s="1"/>
  <c r="L306" i="6"/>
  <c r="N306" i="6" s="1"/>
  <c r="L290" i="6"/>
  <c r="N290" i="6" s="1"/>
  <c r="L210" i="6"/>
  <c r="N210" i="6" s="1"/>
  <c r="L209" i="6"/>
  <c r="N209" i="6" s="1"/>
  <c r="L218" i="6"/>
  <c r="N218" i="6" s="1"/>
  <c r="L188" i="6"/>
  <c r="N188" i="6" s="1"/>
  <c r="L170" i="6"/>
  <c r="N170" i="6" s="1"/>
  <c r="L179" i="6"/>
  <c r="N179" i="6" s="1"/>
  <c r="L168" i="6"/>
  <c r="N168" i="6" s="1"/>
  <c r="L139" i="6"/>
  <c r="N139" i="6" s="1"/>
  <c r="L99" i="6"/>
  <c r="N99" i="6" s="1"/>
  <c r="L156" i="6"/>
  <c r="N156" i="6" s="1"/>
  <c r="L116" i="6"/>
  <c r="N116" i="6" s="1"/>
  <c r="L72" i="6"/>
  <c r="N72" i="6" s="1"/>
  <c r="L1014" i="6"/>
  <c r="N1014" i="6" s="1"/>
  <c r="L998" i="6"/>
  <c r="N998" i="6" s="1"/>
  <c r="L946" i="6"/>
  <c r="N946" i="6" s="1"/>
  <c r="L938" i="6"/>
  <c r="N938" i="6" s="1"/>
  <c r="L956" i="6"/>
  <c r="N956" i="6" s="1"/>
  <c r="L1009" i="6"/>
  <c r="N1009" i="6" s="1"/>
  <c r="L993" i="6"/>
  <c r="N993" i="6" s="1"/>
  <c r="L978" i="6"/>
  <c r="N978" i="6" s="1"/>
  <c r="L970" i="6"/>
  <c r="N970" i="6" s="1"/>
  <c r="L959" i="6"/>
  <c r="N959" i="6" s="1"/>
  <c r="L920" i="6"/>
  <c r="N920" i="6" s="1"/>
  <c r="L900" i="6"/>
  <c r="N900" i="6" s="1"/>
  <c r="L884" i="6"/>
  <c r="N884" i="6" s="1"/>
  <c r="L864" i="6"/>
  <c r="N864" i="6" s="1"/>
  <c r="L843" i="6"/>
  <c r="N843" i="6" s="1"/>
  <c r="L827" i="6"/>
  <c r="N827" i="6" s="1"/>
  <c r="L811" i="6"/>
  <c r="N811" i="6" s="1"/>
  <c r="L921" i="6"/>
  <c r="N921" i="6" s="1"/>
  <c r="L901" i="6"/>
  <c r="N901" i="6" s="1"/>
  <c r="L885" i="6"/>
  <c r="N885" i="6" s="1"/>
  <c r="L865" i="6"/>
  <c r="N865" i="6" s="1"/>
  <c r="L838" i="6"/>
  <c r="N838" i="6" s="1"/>
  <c r="L822" i="6"/>
  <c r="N822" i="6" s="1"/>
  <c r="L802" i="6"/>
  <c r="N802" i="6" s="1"/>
  <c r="L786" i="6"/>
  <c r="N786" i="6" s="1"/>
  <c r="L789" i="6"/>
  <c r="N789" i="6" s="1"/>
  <c r="L769" i="6"/>
  <c r="N769" i="6" s="1"/>
  <c r="L753" i="6"/>
  <c r="N753" i="6" s="1"/>
  <c r="L732" i="6"/>
  <c r="N732" i="6" s="1"/>
  <c r="L711" i="6"/>
  <c r="N711" i="6" s="1"/>
  <c r="L695" i="6"/>
  <c r="N695" i="6" s="1"/>
  <c r="L679" i="6"/>
  <c r="N679" i="6" s="1"/>
  <c r="L660" i="6"/>
  <c r="N660" i="6" s="1"/>
  <c r="L632" i="6"/>
  <c r="N632" i="6" s="1"/>
  <c r="L782" i="6"/>
  <c r="N782" i="6" s="1"/>
  <c r="L762" i="6"/>
  <c r="N762" i="6" s="1"/>
  <c r="L743" i="6"/>
  <c r="N743" i="6" s="1"/>
  <c r="L727" i="6"/>
  <c r="N727" i="6" s="1"/>
  <c r="L700" i="6"/>
  <c r="N700" i="6" s="1"/>
  <c r="L684" i="6"/>
  <c r="N684" i="6" s="1"/>
  <c r="L663" i="6"/>
  <c r="N663" i="6" s="1"/>
  <c r="L643" i="6"/>
  <c r="N643" i="6" s="1"/>
  <c r="L627" i="6"/>
  <c r="N627" i="6" s="1"/>
  <c r="L611" i="6"/>
  <c r="N611" i="6" s="1"/>
  <c r="L592" i="6"/>
  <c r="N592" i="6" s="1"/>
  <c r="L576" i="6"/>
  <c r="N576" i="6" s="1"/>
  <c r="L554" i="6"/>
  <c r="N554" i="6" s="1"/>
  <c r="L538" i="6"/>
  <c r="N538" i="6" s="1"/>
  <c r="L518" i="6"/>
  <c r="N518" i="6" s="1"/>
  <c r="L499" i="6"/>
  <c r="N499" i="6" s="1"/>
  <c r="L602" i="6"/>
  <c r="N602" i="6" s="1"/>
  <c r="L511" i="6"/>
  <c r="N511" i="6" s="1"/>
  <c r="L487" i="6"/>
  <c r="N487" i="6" s="1"/>
  <c r="L471" i="6"/>
  <c r="N471" i="6" s="1"/>
  <c r="L451" i="6"/>
  <c r="N451" i="6" s="1"/>
  <c r="L417" i="6"/>
  <c r="N417" i="6" s="1"/>
  <c r="L401" i="6"/>
  <c r="N401" i="6" s="1"/>
  <c r="L381" i="6"/>
  <c r="N381" i="6" s="1"/>
  <c r="L351" i="6"/>
  <c r="N351" i="6" s="1"/>
  <c r="L585" i="6"/>
  <c r="N585" i="6" s="1"/>
  <c r="L565" i="6"/>
  <c r="N565" i="6" s="1"/>
  <c r="L549" i="6"/>
  <c r="N549" i="6" s="1"/>
  <c r="L533" i="6"/>
  <c r="N533" i="6" s="1"/>
  <c r="L490" i="6"/>
  <c r="N490" i="6" s="1"/>
  <c r="L474" i="6"/>
  <c r="N474" i="6" s="1"/>
  <c r="L454" i="6"/>
  <c r="N454" i="6" s="1"/>
  <c r="L438" i="6"/>
  <c r="N438" i="6" s="1"/>
  <c r="L420" i="6"/>
  <c r="N420" i="6" s="1"/>
  <c r="L404" i="6"/>
  <c r="N404" i="6" s="1"/>
  <c r="L384" i="6"/>
  <c r="N384" i="6" s="1"/>
  <c r="L364" i="6"/>
  <c r="N364" i="6" s="1"/>
  <c r="L348" i="6"/>
  <c r="N348" i="6" s="1"/>
  <c r="L328" i="6"/>
  <c r="N328" i="6" s="1"/>
  <c r="L309" i="6"/>
  <c r="N309" i="6" s="1"/>
  <c r="L293" i="6"/>
  <c r="N293" i="6" s="1"/>
  <c r="L272" i="6"/>
  <c r="N272" i="6" s="1"/>
  <c r="L253" i="6"/>
  <c r="N253" i="6" s="1"/>
  <c r="L236" i="6"/>
  <c r="N236" i="6" s="1"/>
  <c r="L275" i="6"/>
  <c r="N275" i="6" s="1"/>
  <c r="L254" i="6"/>
  <c r="N254" i="6" s="1"/>
  <c r="L238" i="6"/>
  <c r="N238" i="6" s="1"/>
  <c r="L321" i="6"/>
  <c r="N321" i="6" s="1"/>
  <c r="L300" i="6"/>
  <c r="N300" i="6" s="1"/>
  <c r="L235" i="6"/>
  <c r="N235" i="6" s="1"/>
  <c r="L202" i="6"/>
  <c r="N202" i="6" s="1"/>
  <c r="L211" i="6"/>
  <c r="N211" i="6" s="1"/>
  <c r="L220" i="6"/>
  <c r="N220" i="6" s="1"/>
  <c r="L190" i="6"/>
  <c r="N190" i="6" s="1"/>
  <c r="L174" i="6"/>
  <c r="N174" i="6" s="1"/>
  <c r="L181" i="6"/>
  <c r="N181" i="6" s="1"/>
  <c r="L172" i="6"/>
  <c r="N172" i="6" s="1"/>
  <c r="L149" i="6"/>
  <c r="N149" i="6" s="1"/>
  <c r="L133" i="6"/>
  <c r="N133" i="6" s="1"/>
  <c r="L105" i="6"/>
  <c r="N105" i="6" s="1"/>
  <c r="L85" i="6"/>
  <c r="N85" i="6" s="1"/>
  <c r="L65" i="6"/>
  <c r="N65" i="6" s="1"/>
  <c r="L158" i="6"/>
  <c r="N158" i="6" s="1"/>
  <c r="L142" i="6"/>
  <c r="N142" i="6" s="1"/>
  <c r="L126" i="6"/>
  <c r="N126" i="6" s="1"/>
  <c r="L106" i="6"/>
  <c r="N106" i="6" s="1"/>
  <c r="L86" i="6"/>
  <c r="N86" i="6" s="1"/>
  <c r="L66" i="6"/>
  <c r="N66" i="6" s="1"/>
  <c r="L61" i="6"/>
  <c r="N61" i="6" s="1"/>
  <c r="L35" i="6"/>
  <c r="N35" i="6" s="1"/>
  <c r="L27" i="6"/>
  <c r="N27" i="6" s="1"/>
  <c r="L135" i="6"/>
  <c r="N135" i="6" s="1"/>
  <c r="L103" i="6"/>
  <c r="N103" i="6" s="1"/>
  <c r="L67" i="6"/>
  <c r="N67" i="6" s="1"/>
  <c r="L152" i="6"/>
  <c r="N152" i="6" s="1"/>
  <c r="L120" i="6"/>
  <c r="N120" i="6" s="1"/>
  <c r="L88" i="6"/>
  <c r="N88" i="6" s="1"/>
  <c r="L56" i="6"/>
  <c r="N56" i="6" s="1"/>
  <c r="L34" i="6"/>
  <c r="N34" i="6" s="1"/>
  <c r="M51" i="6"/>
  <c r="M81" i="6"/>
  <c r="M92" i="6"/>
  <c r="M124" i="6"/>
  <c r="M165" i="6"/>
  <c r="M196" i="6"/>
  <c r="M228" i="6"/>
  <c r="M259" i="6"/>
  <c r="M286" i="6"/>
  <c r="M315" i="6"/>
  <c r="M341" i="6"/>
  <c r="M373" i="6"/>
  <c r="M388" i="6"/>
  <c r="M424" i="6"/>
  <c r="M459" i="6"/>
  <c r="M503" i="6"/>
  <c r="M526" i="6"/>
  <c r="M569" i="6"/>
  <c r="M598" i="6"/>
  <c r="M624" i="6"/>
  <c r="M651" i="6"/>
  <c r="M676" i="6"/>
  <c r="M718" i="6"/>
  <c r="M747" i="6"/>
  <c r="M809" i="6"/>
  <c r="M848" i="6"/>
  <c r="M879" i="6"/>
  <c r="M906" i="6"/>
  <c r="M933" i="6"/>
  <c r="M952" i="6"/>
  <c r="M987" i="6"/>
  <c r="M779" i="6"/>
  <c r="M950" i="6" l="1"/>
  <c r="N950" i="6" s="1"/>
  <c r="N952" i="6"/>
  <c r="M904" i="6"/>
  <c r="N904" i="6" s="1"/>
  <c r="N906" i="6"/>
  <c r="M745" i="6"/>
  <c r="N745" i="6" s="1"/>
  <c r="N747" i="6"/>
  <c r="M622" i="6"/>
  <c r="N622" i="6" s="1"/>
  <c r="N624" i="6"/>
  <c r="M501" i="6"/>
  <c r="N501" i="6" s="1"/>
  <c r="N503" i="6"/>
  <c r="M371" i="6"/>
  <c r="N371" i="6" s="1"/>
  <c r="N373" i="6"/>
  <c r="M257" i="6"/>
  <c r="N257" i="6" s="1"/>
  <c r="N259" i="6"/>
  <c r="M194" i="6"/>
  <c r="N194" i="6" s="1"/>
  <c r="N196" i="6"/>
  <c r="M79" i="6"/>
  <c r="N79" i="6" s="1"/>
  <c r="N81" i="6"/>
  <c r="M985" i="6"/>
  <c r="N985" i="6" s="1"/>
  <c r="N987" i="6"/>
  <c r="M931" i="6"/>
  <c r="N931" i="6" s="1"/>
  <c r="N933" i="6"/>
  <c r="M877" i="6"/>
  <c r="N877" i="6" s="1"/>
  <c r="N879" i="6"/>
  <c r="M807" i="6"/>
  <c r="N807" i="6" s="1"/>
  <c r="N809" i="6"/>
  <c r="M716" i="6"/>
  <c r="N716" i="6" s="1"/>
  <c r="N718" i="6"/>
  <c r="M649" i="6"/>
  <c r="N649" i="6" s="1"/>
  <c r="N651" i="6"/>
  <c r="M596" i="6"/>
  <c r="N596" i="6" s="1"/>
  <c r="N598" i="6"/>
  <c r="M524" i="6"/>
  <c r="N524" i="6" s="1"/>
  <c r="N526" i="6"/>
  <c r="M457" i="6"/>
  <c r="N457" i="6" s="1"/>
  <c r="N459" i="6"/>
  <c r="M386" i="6"/>
  <c r="N386" i="6" s="1"/>
  <c r="N388" i="6"/>
  <c r="M339" i="6"/>
  <c r="N339" i="6" s="1"/>
  <c r="N341" i="6"/>
  <c r="M284" i="6"/>
  <c r="N284" i="6" s="1"/>
  <c r="N286" i="6"/>
  <c r="M226" i="6"/>
  <c r="N226" i="6" s="1"/>
  <c r="N228" i="6"/>
  <c r="M163" i="6"/>
  <c r="N163" i="6" s="1"/>
  <c r="N165" i="6"/>
  <c r="M90" i="6"/>
  <c r="N90" i="6" s="1"/>
  <c r="N92" i="6"/>
  <c r="M49" i="6"/>
  <c r="N51" i="6"/>
  <c r="L986" i="6"/>
  <c r="N986" i="6" s="1"/>
  <c r="N988" i="6"/>
  <c r="L932" i="6"/>
  <c r="N932" i="6" s="1"/>
  <c r="N934" i="6"/>
  <c r="L878" i="6"/>
  <c r="N878" i="6" s="1"/>
  <c r="N880" i="6"/>
  <c r="L808" i="6"/>
  <c r="N808" i="6" s="1"/>
  <c r="N810" i="6"/>
  <c r="L717" i="6"/>
  <c r="N717" i="6" s="1"/>
  <c r="N719" i="6"/>
  <c r="L650" i="6"/>
  <c r="N650" i="6" s="1"/>
  <c r="N652" i="6"/>
  <c r="L597" i="6"/>
  <c r="N597" i="6" s="1"/>
  <c r="N599" i="6"/>
  <c r="L525" i="6"/>
  <c r="N525" i="6" s="1"/>
  <c r="N527" i="6"/>
  <c r="L458" i="6"/>
  <c r="N458" i="6" s="1"/>
  <c r="N460" i="6"/>
  <c r="L387" i="6"/>
  <c r="N387" i="6" s="1"/>
  <c r="N389" i="6"/>
  <c r="L340" i="6"/>
  <c r="N340" i="6" s="1"/>
  <c r="N342" i="6"/>
  <c r="L285" i="6"/>
  <c r="N285" i="6" s="1"/>
  <c r="N287" i="6"/>
  <c r="L227" i="6"/>
  <c r="N227" i="6" s="1"/>
  <c r="N229" i="6"/>
  <c r="L164" i="6"/>
  <c r="N164" i="6" s="1"/>
  <c r="N166" i="6"/>
  <c r="L91" i="6"/>
  <c r="N91" i="6" s="1"/>
  <c r="N93" i="6"/>
  <c r="L50" i="6"/>
  <c r="N50" i="6" s="1"/>
  <c r="N52" i="6"/>
  <c r="L22" i="6"/>
  <c r="N24" i="6"/>
  <c r="M777" i="6"/>
  <c r="N777" i="6" s="1"/>
  <c r="N779" i="6"/>
  <c r="M846" i="6"/>
  <c r="N846" i="6" s="1"/>
  <c r="N848" i="6"/>
  <c r="M674" i="6"/>
  <c r="N674" i="6" s="1"/>
  <c r="N676" i="6"/>
  <c r="M567" i="6"/>
  <c r="N567" i="6" s="1"/>
  <c r="N569" i="6"/>
  <c r="M422" i="6"/>
  <c r="N422" i="6" s="1"/>
  <c r="N424" i="6"/>
  <c r="M313" i="6"/>
  <c r="N313" i="6" s="1"/>
  <c r="N315" i="6"/>
  <c r="M122" i="6"/>
  <c r="N122" i="6" s="1"/>
  <c r="N124" i="6"/>
  <c r="L778" i="6"/>
  <c r="N778" i="6" s="1"/>
  <c r="N780" i="6"/>
  <c r="L951" i="6"/>
  <c r="N951" i="6" s="1"/>
  <c r="N953" i="6"/>
  <c r="L905" i="6"/>
  <c r="N905" i="6" s="1"/>
  <c r="N907" i="6"/>
  <c r="L847" i="6"/>
  <c r="N847" i="6" s="1"/>
  <c r="N849" i="6"/>
  <c r="L746" i="6"/>
  <c r="N746" i="6" s="1"/>
  <c r="N748" i="6"/>
  <c r="L675" i="6"/>
  <c r="N675" i="6" s="1"/>
  <c r="N677" i="6"/>
  <c r="L623" i="6"/>
  <c r="N623" i="6" s="1"/>
  <c r="N625" i="6"/>
  <c r="L568" i="6"/>
  <c r="N568" i="6" s="1"/>
  <c r="N570" i="6"/>
  <c r="L502" i="6"/>
  <c r="N502" i="6" s="1"/>
  <c r="N504" i="6"/>
  <c r="L423" i="6"/>
  <c r="N423" i="6" s="1"/>
  <c r="N425" i="6"/>
  <c r="L372" i="6"/>
  <c r="N372" i="6" s="1"/>
  <c r="N374" i="6"/>
  <c r="L314" i="6"/>
  <c r="N314" i="6" s="1"/>
  <c r="N316" i="6"/>
  <c r="L258" i="6"/>
  <c r="N258" i="6" s="1"/>
  <c r="N260" i="6"/>
  <c r="L195" i="6"/>
  <c r="N195" i="6" s="1"/>
  <c r="N197" i="6"/>
  <c r="L123" i="6"/>
  <c r="N123" i="6" s="1"/>
  <c r="N125" i="6"/>
  <c r="L80" i="6"/>
  <c r="N80" i="6" s="1"/>
  <c r="N82" i="6"/>
  <c r="L44" i="6"/>
  <c r="N44" i="6" s="1"/>
  <c r="N46" i="6"/>
  <c r="N22" i="6" l="1"/>
  <c r="L19" i="6"/>
  <c r="M18" i="6"/>
  <c r="N49" i="6"/>
  <c r="N18" i="6" l="1"/>
  <c r="M17" i="6"/>
  <c r="L17" i="6"/>
  <c r="N19" i="6"/>
  <c r="N17" i="6" l="1"/>
  <c r="K1006" i="7"/>
  <c r="K19" i="7" s="1"/>
  <c r="I44" i="7"/>
  <c r="I745" i="7"/>
  <c r="I567" i="7"/>
  <c r="I339" i="7"/>
  <c r="I51" i="7"/>
  <c r="I49" i="7" s="1"/>
  <c r="I778" i="7"/>
  <c r="I746" i="7"/>
  <c r="I777" i="7"/>
  <c r="I568" i="7"/>
  <c r="I340" i="7"/>
  <c r="I196" i="7"/>
  <c r="I194" i="7" s="1"/>
  <c r="I259" i="7"/>
  <c r="I257" i="7" s="1"/>
  <c r="I81" i="7"/>
  <c r="I79" i="7" s="1"/>
  <c r="I92" i="7"/>
  <c r="I90" i="7" s="1"/>
  <c r="I124" i="7"/>
  <c r="I122" i="7" s="1"/>
  <c r="I165" i="7"/>
  <c r="I163" i="7" s="1"/>
  <c r="I228" i="7"/>
  <c r="I226" i="7" s="1"/>
  <c r="I286" i="7"/>
  <c r="I284" i="7" s="1"/>
  <c r="I373" i="7"/>
  <c r="I371" i="7" s="1"/>
  <c r="I388" i="7"/>
  <c r="I386" i="7" s="1"/>
  <c r="I424" i="7"/>
  <c r="I422" i="7" s="1"/>
  <c r="I459" i="7"/>
  <c r="I457" i="7" s="1"/>
  <c r="I503" i="7"/>
  <c r="I501" i="7" s="1"/>
  <c r="I526" i="7"/>
  <c r="I524" i="7" s="1"/>
  <c r="I315" i="7"/>
  <c r="I313" i="7" s="1"/>
  <c r="I598" i="7"/>
  <c r="I596" i="7" s="1"/>
  <c r="I624" i="7"/>
  <c r="I622" i="7" s="1"/>
  <c r="I651" i="7"/>
  <c r="I649" i="7" s="1"/>
  <c r="I676" i="7"/>
  <c r="I674" i="7" s="1"/>
  <c r="I718" i="7"/>
  <c r="I716" i="7" s="1"/>
  <c r="I809" i="7"/>
  <c r="I807" i="7" s="1"/>
  <c r="I879" i="7"/>
  <c r="I877" i="7" s="1"/>
  <c r="I933" i="7"/>
  <c r="I931" i="7" s="1"/>
  <c r="I848" i="7"/>
  <c r="I846" i="7" s="1"/>
  <c r="I906" i="7"/>
  <c r="I904" i="7" s="1"/>
  <c r="I952" i="7"/>
  <c r="I950" i="7" s="1"/>
  <c r="I987" i="7"/>
  <c r="I985" i="7" s="1"/>
  <c r="I19" i="7" l="1"/>
  <c r="I18" i="7"/>
  <c r="I17" i="7" l="1"/>
  <c r="J5" i="7" s="1"/>
  <c r="J7" i="7" l="1"/>
  <c r="L389" i="7" l="1"/>
  <c r="N389" i="7" s="1"/>
  <c r="L849" i="7"/>
  <c r="N849" i="7" s="1"/>
  <c r="L629" i="7"/>
  <c r="N629" i="7" s="1"/>
  <c r="L360" i="7"/>
  <c r="N360" i="7" s="1"/>
  <c r="L812" i="7"/>
  <c r="N812" i="7" s="1"/>
  <c r="L174" i="7"/>
  <c r="N174" i="7" s="1"/>
  <c r="L100" i="7"/>
  <c r="N100" i="7" s="1"/>
  <c r="L337" i="7"/>
  <c r="N337" i="7" s="1"/>
  <c r="L176" i="7"/>
  <c r="N176" i="7" s="1"/>
  <c r="L402" i="7"/>
  <c r="N402" i="7" s="1"/>
  <c r="L729" i="7"/>
  <c r="N729" i="7" s="1"/>
  <c r="L509" i="7"/>
  <c r="N509" i="7" s="1"/>
  <c r="L255" i="7"/>
  <c r="N255" i="7" s="1"/>
  <c r="L551" i="7"/>
  <c r="N551" i="7" s="1"/>
  <c r="L939" i="7"/>
  <c r="N939" i="7" s="1"/>
  <c r="L564" i="7"/>
  <c r="N564" i="7" s="1"/>
  <c r="L814" i="7"/>
  <c r="N814" i="7" s="1"/>
  <c r="L731" i="7"/>
  <c r="N731" i="7" s="1"/>
  <c r="L351" i="7"/>
  <c r="N351" i="7" s="1"/>
  <c r="L152" i="7"/>
  <c r="N152" i="7" s="1"/>
  <c r="L872" i="7"/>
  <c r="N872" i="7" s="1"/>
  <c r="L33" i="7"/>
  <c r="N33" i="7" s="1"/>
  <c r="L411" i="7"/>
  <c r="N411" i="7" s="1"/>
  <c r="L856" i="7"/>
  <c r="N856" i="7" s="1"/>
  <c r="L973" i="7"/>
  <c r="N973" i="7" s="1"/>
  <c r="L604" i="7"/>
  <c r="N604" i="7" s="1"/>
  <c r="L52" i="7"/>
  <c r="N52" i="7" s="1"/>
  <c r="L484" i="7"/>
  <c r="N484" i="7" s="1"/>
  <c r="L447" i="7"/>
  <c r="N447" i="7" s="1"/>
  <c r="L728" i="7"/>
  <c r="N728" i="7" s="1"/>
  <c r="L112" i="7"/>
  <c r="N112" i="7" s="1"/>
  <c r="L764" i="7"/>
  <c r="N764" i="7" s="1"/>
  <c r="L506" i="7"/>
  <c r="N506" i="7" s="1"/>
  <c r="L661" i="7"/>
  <c r="N661" i="7" s="1"/>
  <c r="L181" i="7"/>
  <c r="N181" i="7" s="1"/>
  <c r="L250" i="7"/>
  <c r="N250" i="7" s="1"/>
  <c r="L617" i="7"/>
  <c r="N617" i="7" s="1"/>
  <c r="L833" i="7"/>
  <c r="N833" i="7" s="1"/>
  <c r="L890" i="7"/>
  <c r="N890" i="7" s="1"/>
  <c r="L28" i="7"/>
  <c r="N28" i="7" s="1"/>
  <c r="L539" i="7"/>
  <c r="N539" i="7" s="1"/>
  <c r="L946" i="7"/>
  <c r="N946" i="7" s="1"/>
  <c r="L61" i="7"/>
  <c r="N61" i="7" s="1"/>
  <c r="L963" i="7"/>
  <c r="N963" i="7" s="1"/>
  <c r="L332" i="7"/>
  <c r="N332" i="7" s="1"/>
  <c r="L707" i="7"/>
  <c r="N707" i="7" s="1"/>
  <c r="L922" i="7"/>
  <c r="N922" i="7" s="1"/>
  <c r="L582" i="7"/>
  <c r="N582" i="7" s="1"/>
  <c r="L342" i="7"/>
  <c r="N342" i="7" s="1"/>
  <c r="L573" i="7"/>
  <c r="N573" i="7" s="1"/>
  <c r="L555" i="7"/>
  <c r="N555" i="7" s="1"/>
  <c r="L272" i="7"/>
  <c r="N272" i="7" s="1"/>
  <c r="L844" i="7"/>
  <c r="N844" i="7" s="1"/>
  <c r="L475" i="7"/>
  <c r="N475" i="7" s="1"/>
  <c r="L735" i="7"/>
  <c r="N735" i="7" s="1"/>
  <c r="L911" i="7"/>
  <c r="N911" i="7" s="1"/>
  <c r="L268" i="7"/>
  <c r="N268" i="7" s="1"/>
  <c r="L1010" i="7"/>
  <c r="N1010" i="7" s="1"/>
  <c r="L264" i="7"/>
  <c r="N264" i="7" s="1"/>
  <c r="L912" i="7"/>
  <c r="N912" i="7" s="1"/>
  <c r="L881" i="7"/>
  <c r="N881" i="7" s="1"/>
  <c r="L804" i="7"/>
  <c r="N804" i="7" s="1"/>
  <c r="L207" i="7"/>
  <c r="N207" i="7" s="1"/>
  <c r="L886" i="7"/>
  <c r="N886" i="7" s="1"/>
  <c r="L31" i="7"/>
  <c r="N31" i="7" s="1"/>
  <c r="L704" i="7"/>
  <c r="N704" i="7" s="1"/>
  <c r="L36" i="7"/>
  <c r="N36" i="7" s="1"/>
  <c r="L210" i="7"/>
  <c r="N210" i="7" s="1"/>
  <c r="L77" i="7"/>
  <c r="N77" i="7" s="1"/>
  <c r="L170" i="7"/>
  <c r="N170" i="7" s="1"/>
  <c r="L574" i="7"/>
  <c r="N574" i="7" s="1"/>
  <c r="L38" i="7"/>
  <c r="N38" i="7" s="1"/>
  <c r="L836" i="7"/>
  <c r="N836" i="7" s="1"/>
  <c r="L168" i="7"/>
  <c r="N168" i="7" s="1"/>
  <c r="L701" i="7"/>
  <c r="N701" i="7" s="1"/>
  <c r="L224" i="7"/>
  <c r="N224" i="7" s="1"/>
  <c r="L678" i="7"/>
  <c r="N678" i="7" s="1"/>
  <c r="L294" i="7"/>
  <c r="N294" i="7" s="1"/>
  <c r="L364" i="7"/>
  <c r="N364" i="7" s="1"/>
  <c r="L593" i="7"/>
  <c r="N593" i="7" s="1"/>
  <c r="L93" i="7"/>
  <c r="N93" i="7" s="1"/>
  <c r="L238" i="7"/>
  <c r="N238" i="7" s="1"/>
  <c r="L454" i="7"/>
  <c r="N454" i="7" s="1"/>
  <c r="L273" i="7"/>
  <c r="N273" i="7" s="1"/>
  <c r="L762" i="7"/>
  <c r="N762" i="7" s="1"/>
  <c r="L271" i="7"/>
  <c r="N271" i="7" s="1"/>
  <c r="L559" i="7"/>
  <c r="N559" i="7" s="1"/>
  <c r="L638" i="7"/>
  <c r="N638" i="7" s="1"/>
  <c r="L561" i="7"/>
  <c r="N561" i="7" s="1"/>
  <c r="L942" i="7"/>
  <c r="N942" i="7" s="1"/>
  <c r="L627" i="7"/>
  <c r="N627" i="7" s="1"/>
  <c r="L130" i="7"/>
  <c r="N130" i="7" s="1"/>
  <c r="L467" i="7"/>
  <c r="N467" i="7" s="1"/>
  <c r="L842" i="7"/>
  <c r="N842" i="7" s="1"/>
  <c r="L772" i="7"/>
  <c r="N772" i="7" s="1"/>
  <c r="L788" i="7"/>
  <c r="N788" i="7" s="1"/>
  <c r="L278" i="7"/>
  <c r="N278" i="7" s="1"/>
  <c r="L309" i="7"/>
  <c r="N309" i="7" s="1"/>
  <c r="L660" i="7"/>
  <c r="N660" i="7" s="1"/>
  <c r="L353" i="7"/>
  <c r="N353" i="7" s="1"/>
  <c r="L866" i="7"/>
  <c r="N866" i="7" s="1"/>
  <c r="L320" i="7"/>
  <c r="N320" i="7" s="1"/>
  <c r="L839" i="7"/>
  <c r="N839" i="7" s="1"/>
  <c r="L304" i="7"/>
  <c r="N304" i="7" s="1"/>
  <c r="L795" i="7"/>
  <c r="N795" i="7" s="1"/>
  <c r="L37" i="7"/>
  <c r="N37" i="7" s="1"/>
  <c r="L462" i="7"/>
  <c r="N462" i="7" s="1"/>
  <c r="L875" i="7"/>
  <c r="N875" i="7" s="1"/>
  <c r="L966" i="7"/>
  <c r="N966" i="7" s="1"/>
  <c r="L977" i="7"/>
  <c r="N977" i="7" s="1"/>
  <c r="L680" i="7"/>
  <c r="N680" i="7" s="1"/>
  <c r="L275" i="7"/>
  <c r="N275" i="7" s="1"/>
  <c r="L613" i="7"/>
  <c r="N613" i="7" s="1"/>
  <c r="L492" i="7"/>
  <c r="N492" i="7" s="1"/>
  <c r="L328" i="7"/>
  <c r="N328" i="7" s="1"/>
  <c r="L959" i="7"/>
  <c r="N959" i="7" s="1"/>
  <c r="L664" i="7"/>
  <c r="N664" i="7" s="1"/>
  <c r="L261" i="7"/>
  <c r="N261" i="7" s="1"/>
  <c r="L956" i="7"/>
  <c r="N956" i="7" s="1"/>
  <c r="L548" i="7"/>
  <c r="N548" i="7" s="1"/>
  <c r="L230" i="7"/>
  <c r="N230" i="7" s="1"/>
  <c r="L994" i="7"/>
  <c r="N994" i="7" s="1"/>
  <c r="L358" i="7"/>
  <c r="N358" i="7" s="1"/>
  <c r="L32" i="7"/>
  <c r="N32" i="7" s="1"/>
  <c r="L499" i="7"/>
  <c r="N499" i="7" s="1"/>
  <c r="L667" i="7"/>
  <c r="N667" i="7" s="1"/>
  <c r="L841" i="7"/>
  <c r="N841" i="7" s="1"/>
  <c r="L205" i="7"/>
  <c r="N205" i="7" s="1"/>
  <c r="L646" i="7"/>
  <c r="N646" i="7" s="1"/>
  <c r="L1001" i="7"/>
  <c r="N1001" i="7" s="1"/>
  <c r="L96" i="7"/>
  <c r="N96" i="7" s="1"/>
  <c r="L375" i="7"/>
  <c r="N375" i="7" s="1"/>
  <c r="L374" i="7"/>
  <c r="N374" i="7" s="1"/>
  <c r="L958" i="7"/>
  <c r="N958" i="7" s="1"/>
  <c r="L323" i="7"/>
  <c r="N323" i="7" s="1"/>
  <c r="L929" i="7"/>
  <c r="N929" i="7" s="1"/>
  <c r="L394" i="7"/>
  <c r="N394" i="7" s="1"/>
  <c r="L926" i="7"/>
  <c r="N926" i="7" s="1"/>
  <c r="L954" i="7"/>
  <c r="N954" i="7" s="1"/>
  <c r="L465" i="7"/>
  <c r="N465" i="7" s="1"/>
  <c r="L694" i="7"/>
  <c r="N694" i="7" s="1"/>
  <c r="L1016" i="7"/>
  <c r="N1016" i="7" s="1"/>
  <c r="L159" i="7"/>
  <c r="N159" i="7" s="1"/>
  <c r="L287" i="7"/>
  <c r="N287" i="7" s="1"/>
  <c r="L792" i="7"/>
  <c r="N792" i="7" s="1"/>
  <c r="L331" i="7"/>
  <c r="N331" i="7" s="1"/>
  <c r="L451" i="7"/>
  <c r="N451" i="7" s="1"/>
  <c r="L897" i="7"/>
  <c r="N897" i="7" s="1"/>
  <c r="L134" i="7"/>
  <c r="N134" i="7" s="1"/>
  <c r="L47" i="7"/>
  <c r="N47" i="7" s="1"/>
  <c r="L301" i="7"/>
  <c r="N301" i="7" s="1"/>
  <c r="L790" i="7"/>
  <c r="N790" i="7" s="1"/>
  <c r="L321" i="7"/>
  <c r="N321" i="7" s="1"/>
  <c r="L281" i="7"/>
  <c r="N281" i="7" s="1"/>
  <c r="L763" i="7"/>
  <c r="N763" i="7" s="1"/>
  <c r="L139" i="7"/>
  <c r="N139" i="7" s="1"/>
  <c r="L546" i="7"/>
  <c r="N546" i="7" s="1"/>
  <c r="L367" i="7"/>
  <c r="N367" i="7" s="1"/>
  <c r="L893" i="7"/>
  <c r="N893" i="7" s="1"/>
  <c r="L244" i="7"/>
  <c r="N244" i="7" s="1"/>
  <c r="L198" i="7"/>
  <c r="N198" i="7" s="1"/>
  <c r="L200" i="7"/>
  <c r="N200" i="7" s="1"/>
  <c r="L468" i="7"/>
  <c r="N468" i="7" s="1"/>
  <c r="L605" i="7"/>
  <c r="N605" i="7" s="1"/>
  <c r="L873" i="7"/>
  <c r="N873" i="7" s="1"/>
  <c r="L397" i="7"/>
  <c r="N397" i="7" s="1"/>
  <c r="L698" i="7"/>
  <c r="N698" i="7" s="1"/>
  <c r="L115" i="7"/>
  <c r="N115" i="7" s="1"/>
  <c r="L291" i="7"/>
  <c r="N291" i="7" s="1"/>
  <c r="L658" i="7"/>
  <c r="N658" i="7" s="1"/>
  <c r="L760" i="7"/>
  <c r="N760" i="7" s="1"/>
  <c r="L1008" i="7"/>
  <c r="N1008" i="7" s="1"/>
  <c r="L409" i="7"/>
  <c r="N409" i="7" s="1"/>
  <c r="L816" i="7"/>
  <c r="N816" i="7" s="1"/>
  <c r="L215" i="7"/>
  <c r="N215" i="7" s="1"/>
  <c r="L127" i="7"/>
  <c r="N127" i="7" s="1"/>
  <c r="L441" i="7"/>
  <c r="N441" i="7" s="1"/>
  <c r="L706" i="7"/>
  <c r="N706" i="7" s="1"/>
  <c r="L685" i="7"/>
  <c r="N685" i="7" s="1"/>
  <c r="L74" i="7"/>
  <c r="N74" i="7" s="1"/>
  <c r="L655" i="7"/>
  <c r="N655" i="7" s="1"/>
  <c r="L266" i="7"/>
  <c r="N266" i="7" s="1"/>
  <c r="L901" i="7"/>
  <c r="N901" i="7" s="1"/>
  <c r="L209" i="7"/>
  <c r="N209" i="7" s="1"/>
  <c r="L439" i="7"/>
  <c r="N439" i="7" s="1"/>
  <c r="L113" i="7"/>
  <c r="N113" i="7" s="1"/>
  <c r="L232" i="7"/>
  <c r="N232" i="7" s="1"/>
  <c r="L737" i="7"/>
  <c r="N737" i="7" s="1"/>
  <c r="L216" i="7"/>
  <c r="N216" i="7" s="1"/>
  <c r="L793" i="7"/>
  <c r="N793" i="7" s="1"/>
  <c r="L588" i="7"/>
  <c r="N588" i="7" s="1"/>
  <c r="L403" i="7"/>
  <c r="N403" i="7" s="1"/>
  <c r="L1006" i="7"/>
  <c r="N1006" i="7" s="1"/>
  <c r="L771" i="7"/>
  <c r="N771" i="7" s="1"/>
  <c r="L927" i="7"/>
  <c r="N927" i="7" s="1"/>
  <c r="L234" i="7"/>
  <c r="N234" i="7" s="1"/>
  <c r="L120" i="7"/>
  <c r="N120" i="7" s="1"/>
  <c r="L346" i="7"/>
  <c r="N346" i="7" s="1"/>
  <c r="L550" i="7"/>
  <c r="N550" i="7" s="1"/>
  <c r="L827" i="7"/>
  <c r="N827" i="7" s="1"/>
  <c r="L448" i="7"/>
  <c r="N448" i="7" s="1"/>
  <c r="L871" i="7"/>
  <c r="N871" i="7" s="1"/>
  <c r="L437" i="7"/>
  <c r="N437" i="7" s="1"/>
  <c r="L132" i="7"/>
  <c r="N132" i="7" s="1"/>
  <c r="L97" i="7"/>
  <c r="N97" i="7" s="1"/>
  <c r="L400" i="7"/>
  <c r="N400" i="7" s="1"/>
  <c r="L880" i="7"/>
  <c r="N880" i="7" s="1"/>
  <c r="L520" i="7"/>
  <c r="N520" i="7" s="1"/>
  <c r="L666" i="7"/>
  <c r="N666" i="7" s="1"/>
  <c r="L299" i="7"/>
  <c r="N299" i="7" s="1"/>
  <c r="L269" i="7"/>
  <c r="N269" i="7" s="1"/>
  <c r="L300" i="7"/>
  <c r="N300" i="7" s="1"/>
  <c r="L326" i="7"/>
  <c r="N326" i="7" s="1"/>
  <c r="L137" i="7"/>
  <c r="N137" i="7" s="1"/>
  <c r="L944" i="7"/>
  <c r="N944" i="7" s="1"/>
  <c r="L589" i="7"/>
  <c r="N589" i="7" s="1"/>
  <c r="L431" i="7"/>
  <c r="N431" i="7" s="1"/>
  <c r="L34" i="7"/>
  <c r="N34" i="7" s="1"/>
  <c r="L805" i="7"/>
  <c r="N805" i="7" s="1"/>
  <c r="L703" i="7"/>
  <c r="N703" i="7" s="1"/>
  <c r="L405" i="7"/>
  <c r="N405" i="7" s="1"/>
  <c r="L767" i="7"/>
  <c r="N767" i="7" s="1"/>
  <c r="L306" i="7"/>
  <c r="N306" i="7" s="1"/>
  <c r="L787" i="7"/>
  <c r="N787" i="7" s="1"/>
  <c r="L1011" i="7"/>
  <c r="N1011" i="7" s="1"/>
  <c r="L150" i="7"/>
  <c r="N150" i="7" s="1"/>
  <c r="L70" i="7"/>
  <c r="N70" i="7" s="1"/>
  <c r="L186" i="7"/>
  <c r="N186" i="7" s="1"/>
  <c r="L396" i="7"/>
  <c r="N396" i="7" s="1"/>
  <c r="L542" i="7"/>
  <c r="N542" i="7" s="1"/>
  <c r="L639" i="7"/>
  <c r="N639" i="7" s="1"/>
  <c r="L811" i="7"/>
  <c r="N811" i="7" s="1"/>
  <c r="L156" i="7"/>
  <c r="N156" i="7" s="1"/>
  <c r="L543" i="7"/>
  <c r="N543" i="7" s="1"/>
  <c r="L757" i="7"/>
  <c r="N757" i="7" s="1"/>
  <c r="L239" i="7"/>
  <c r="N239" i="7" s="1"/>
  <c r="L94" i="7"/>
  <c r="N94" i="7" s="1"/>
  <c r="L430" i="7"/>
  <c r="N430" i="7" s="1"/>
  <c r="L796" i="7"/>
  <c r="N796" i="7" s="1"/>
  <c r="L724" i="7"/>
  <c r="N724" i="7" s="1"/>
  <c r="L937" i="7"/>
  <c r="N937" i="7" s="1"/>
  <c r="L105" i="7"/>
  <c r="N105" i="7" s="1"/>
  <c r="L585" i="7"/>
  <c r="N585" i="7" s="1"/>
  <c r="L753" i="7"/>
  <c r="N753" i="7" s="1"/>
  <c r="L862" i="7"/>
  <c r="N862" i="7" s="1"/>
  <c r="L107" i="7"/>
  <c r="N107" i="7" s="1"/>
  <c r="L85" i="7"/>
  <c r="N85" i="7" s="1"/>
  <c r="L348" i="7"/>
  <c r="N348" i="7" s="1"/>
  <c r="L494" i="7"/>
  <c r="N494" i="7" s="1"/>
  <c r="L654" i="7"/>
  <c r="N654" i="7" s="1"/>
  <c r="L829" i="7"/>
  <c r="N829" i="7" s="1"/>
  <c r="L1014" i="7"/>
  <c r="N1014" i="7" s="1"/>
  <c r="L179" i="7"/>
  <c r="N179" i="7" s="1"/>
  <c r="L609" i="7"/>
  <c r="N609" i="7" s="1"/>
  <c r="L220" i="7"/>
  <c r="N220" i="7" s="1"/>
  <c r="L1005" i="7"/>
  <c r="N1005" i="7" s="1"/>
  <c r="L692" i="7"/>
  <c r="N692" i="7" s="1"/>
  <c r="L549" i="7"/>
  <c r="N549" i="7" s="1"/>
  <c r="L343" i="7"/>
  <c r="N343" i="7" s="1"/>
  <c r="L659" i="7"/>
  <c r="N659" i="7" s="1"/>
  <c r="L818" i="7"/>
  <c r="N818" i="7" s="1"/>
  <c r="L1018" i="7"/>
  <c r="N1018" i="7" s="1"/>
  <c r="L288" i="7"/>
  <c r="N288" i="7" s="1"/>
  <c r="L141" i="7"/>
  <c r="N141" i="7" s="1"/>
  <c r="L420" i="7"/>
  <c r="N420" i="7" s="1"/>
  <c r="L563" i="7"/>
  <c r="N563" i="7" s="1"/>
  <c r="L894" i="7"/>
  <c r="N894" i="7" s="1"/>
  <c r="L725" i="7"/>
  <c r="N725" i="7" s="1"/>
  <c r="L606" i="7"/>
  <c r="N606" i="7" s="1"/>
  <c r="L413" i="7"/>
  <c r="N413" i="7" s="1"/>
  <c r="L920" i="7"/>
  <c r="N920" i="7" s="1"/>
  <c r="L689" i="7"/>
  <c r="N689" i="7" s="1"/>
  <c r="L330" i="7"/>
  <c r="N330" i="7" s="1"/>
  <c r="L476" i="7"/>
  <c r="N476" i="7" s="1"/>
  <c r="L362" i="7"/>
  <c r="N362" i="7" s="1"/>
  <c r="L229" i="7"/>
  <c r="N229" i="7" s="1"/>
  <c r="L104" i="7"/>
  <c r="N104" i="7" s="1"/>
  <c r="L35" i="7"/>
  <c r="N35" i="7" s="1"/>
  <c r="L101" i="7"/>
  <c r="N101" i="7" s="1"/>
  <c r="L993" i="7"/>
  <c r="N993" i="7" s="1"/>
  <c r="L948" i="7"/>
  <c r="N948" i="7" s="1"/>
  <c r="L797" i="7"/>
  <c r="N797" i="7" s="1"/>
  <c r="L712" i="7"/>
  <c r="N712" i="7" s="1"/>
  <c r="L246" i="7"/>
  <c r="N246" i="7" s="1"/>
  <c r="L298" i="7"/>
  <c r="N298" i="7" s="1"/>
  <c r="L419" i="7"/>
  <c r="N419" i="7" s="1"/>
  <c r="L533" i="7"/>
  <c r="N533" i="7" s="1"/>
  <c r="L562" i="7"/>
  <c r="N562" i="7" s="1"/>
  <c r="L594" i="7"/>
  <c r="N594" i="7" s="1"/>
  <c r="L923" i="7"/>
  <c r="N923" i="7" s="1"/>
  <c r="L158" i="7"/>
  <c r="N158" i="7" s="1"/>
  <c r="L116" i="7"/>
  <c r="N116" i="7" s="1"/>
  <c r="L416" i="7"/>
  <c r="N416" i="7" s="1"/>
  <c r="L504" i="7"/>
  <c r="N504" i="7" s="1"/>
  <c r="L819" i="7"/>
  <c r="N819" i="7" s="1"/>
  <c r="L440" i="7"/>
  <c r="N440" i="7" s="1"/>
  <c r="L765" i="7"/>
  <c r="N765" i="7" s="1"/>
  <c r="L976" i="7"/>
  <c r="N976" i="7" s="1"/>
  <c r="L896" i="7"/>
  <c r="N896" i="7" s="1"/>
  <c r="L766" i="7"/>
  <c r="N766" i="7" s="1"/>
  <c r="L691" i="7"/>
  <c r="N691" i="7" s="1"/>
  <c r="L579" i="7"/>
  <c r="N579" i="7" s="1"/>
  <c r="L515" i="7"/>
  <c r="N515" i="7" s="1"/>
  <c r="L427" i="7"/>
  <c r="N427" i="7" s="1"/>
  <c r="L282" i="7"/>
  <c r="N282" i="7" s="1"/>
  <c r="L143" i="7"/>
  <c r="N143" i="7" s="1"/>
  <c r="L245" i="7"/>
  <c r="N245" i="7" s="1"/>
  <c r="L173" i="7"/>
  <c r="N173" i="7" s="1"/>
  <c r="L46" i="7"/>
  <c r="L925" i="7"/>
  <c r="N925" i="7" s="1"/>
  <c r="L832" i="7"/>
  <c r="N832" i="7" s="1"/>
  <c r="L733" i="7"/>
  <c r="N733" i="7" s="1"/>
  <c r="L657" i="7"/>
  <c r="N657" i="7" s="1"/>
  <c r="L319" i="7"/>
  <c r="N319" i="7" s="1"/>
  <c r="L481" i="7"/>
  <c r="N481" i="7" s="1"/>
  <c r="L393" i="7"/>
  <c r="N393" i="7" s="1"/>
  <c r="L146" i="7"/>
  <c r="N146" i="7" s="1"/>
  <c r="L998" i="7"/>
  <c r="N998" i="7" s="1"/>
  <c r="L869" i="7"/>
  <c r="N869" i="7" s="1"/>
  <c r="L802" i="7"/>
  <c r="N802" i="7" s="1"/>
  <c r="L782" i="7"/>
  <c r="N782" i="7" s="1"/>
  <c r="L863" i="7"/>
  <c r="N863" i="7" s="1"/>
  <c r="L695" i="7"/>
  <c r="N695" i="7" s="1"/>
  <c r="L540" i="7"/>
  <c r="N540" i="7" s="1"/>
  <c r="L352" i="7"/>
  <c r="N352" i="7" s="1"/>
  <c r="L131" i="7"/>
  <c r="N131" i="7" s="1"/>
  <c r="L25" i="7"/>
  <c r="N25" i="7" s="1"/>
  <c r="L1020" i="7"/>
  <c r="N1020" i="7" s="1"/>
  <c r="L907" i="7"/>
  <c r="N907" i="7" s="1"/>
  <c r="L721" i="7"/>
  <c r="N721" i="7" s="1"/>
  <c r="L556" i="7"/>
  <c r="N556" i="7" s="1"/>
  <c r="L469" i="7"/>
  <c r="N469" i="7" s="1"/>
  <c r="L290" i="7"/>
  <c r="N290" i="7" s="1"/>
  <c r="L1012" i="7"/>
  <c r="N1012" i="7" s="1"/>
  <c r="L843" i="7"/>
  <c r="N843" i="7" s="1"/>
  <c r="L705" i="7"/>
  <c r="N705" i="7" s="1"/>
  <c r="L618" i="7"/>
  <c r="N618" i="7" s="1"/>
  <c r="L322" i="7"/>
  <c r="N322" i="7" s="1"/>
  <c r="L505" i="7"/>
  <c r="N505" i="7" s="1"/>
  <c r="L432" i="7"/>
  <c r="N432" i="7" s="1"/>
  <c r="L354" i="7"/>
  <c r="N354" i="7" s="1"/>
  <c r="L237" i="7"/>
  <c r="N237" i="7" s="1"/>
  <c r="L133" i="7"/>
  <c r="N133" i="7" s="1"/>
  <c r="L254" i="7"/>
  <c r="N254" i="7" s="1"/>
  <c r="L27" i="7"/>
  <c r="N27" i="7" s="1"/>
  <c r="L117" i="7"/>
  <c r="N117" i="7" s="1"/>
  <c r="L26" i="7"/>
  <c r="N26" i="7" s="1"/>
  <c r="L957" i="7"/>
  <c r="N957" i="7" s="1"/>
  <c r="L826" i="7"/>
  <c r="N826" i="7" s="1"/>
  <c r="L688" i="7"/>
  <c r="N688" i="7" s="1"/>
  <c r="L197" i="7"/>
  <c r="N197" i="7" s="1"/>
  <c r="L483" i="7"/>
  <c r="N483" i="7" s="1"/>
  <c r="L989" i="7"/>
  <c r="N989" i="7" s="1"/>
  <c r="L485" i="7"/>
  <c r="N485" i="7" s="1"/>
  <c r="L1002" i="7"/>
  <c r="N1002" i="7" s="1"/>
  <c r="L668" i="7"/>
  <c r="N668" i="7" s="1"/>
  <c r="L513" i="7"/>
  <c r="N513" i="7" s="1"/>
  <c r="L404" i="7"/>
  <c r="N404" i="7" s="1"/>
  <c r="L178" i="7"/>
  <c r="N178" i="7" s="1"/>
  <c r="L243" i="7"/>
  <c r="N243" i="7" s="1"/>
  <c r="L136" i="7"/>
  <c r="N136" i="7" s="1"/>
  <c r="L965" i="7"/>
  <c r="N965" i="7" s="1"/>
  <c r="L885" i="7"/>
  <c r="N885" i="7" s="1"/>
  <c r="L677" i="7"/>
  <c r="N677" i="7" s="1"/>
  <c r="L95" i="7"/>
  <c r="N95" i="7" s="1"/>
  <c r="L382" i="7"/>
  <c r="N382" i="7" s="1"/>
  <c r="L491" i="7"/>
  <c r="N491" i="7" s="1"/>
  <c r="L612" i="7"/>
  <c r="N612" i="7" s="1"/>
  <c r="L830" i="7"/>
  <c r="N830" i="7" s="1"/>
  <c r="L88" i="7"/>
  <c r="N88" i="7" s="1"/>
  <c r="L190" i="7"/>
  <c r="N190" i="7" s="1"/>
  <c r="L488" i="7"/>
  <c r="N488" i="7" s="1"/>
  <c r="L736" i="7"/>
  <c r="N736" i="7" s="1"/>
  <c r="L514" i="7"/>
  <c r="N514" i="7" s="1"/>
  <c r="L1004" i="7"/>
  <c r="N1004" i="7" s="1"/>
  <c r="L859" i="7"/>
  <c r="N859" i="7" s="1"/>
  <c r="L750" i="7"/>
  <c r="N750" i="7" s="1"/>
  <c r="L633" i="7"/>
  <c r="N633" i="7" s="1"/>
  <c r="L536" i="7"/>
  <c r="N536" i="7" s="1"/>
  <c r="L390" i="7"/>
  <c r="N390" i="7" s="1"/>
  <c r="L231" i="7"/>
  <c r="N231" i="7" s="1"/>
  <c r="L64" i="7"/>
  <c r="N64" i="7" s="1"/>
  <c r="L140" i="7"/>
  <c r="N140" i="7" s="1"/>
  <c r="L979" i="7"/>
  <c r="N979" i="7" s="1"/>
  <c r="L899" i="7"/>
  <c r="N899" i="7" s="1"/>
  <c r="L625" i="7"/>
  <c r="N625" i="7" s="1"/>
  <c r="L602" i="7"/>
  <c r="N602" i="7" s="1"/>
  <c r="L497" i="7"/>
  <c r="N497" i="7" s="1"/>
  <c r="L349" i="7"/>
  <c r="N349" i="7" s="1"/>
  <c r="L277" i="7"/>
  <c r="N277" i="7" s="1"/>
  <c r="L916" i="7"/>
  <c r="N916" i="7" s="1"/>
  <c r="L781" i="7"/>
  <c r="N781" i="7" s="1"/>
  <c r="L980" i="7"/>
  <c r="N980" i="7" s="1"/>
  <c r="L754" i="7"/>
  <c r="N754" i="7" s="1"/>
  <c r="L498" i="7"/>
  <c r="N498" i="7" s="1"/>
  <c r="L235" i="7"/>
  <c r="N235" i="7" s="1"/>
  <c r="L125" i="7"/>
  <c r="N125" i="7" s="1"/>
  <c r="L983" i="7"/>
  <c r="N983" i="7" s="1"/>
  <c r="L799" i="7"/>
  <c r="N799" i="7" s="1"/>
  <c r="L619" i="7"/>
  <c r="N619" i="7" s="1"/>
  <c r="L433" i="7"/>
  <c r="N433" i="7" s="1"/>
  <c r="L71" i="7"/>
  <c r="N71" i="7" s="1"/>
  <c r="L941" i="7"/>
  <c r="N941" i="7" s="1"/>
  <c r="L681" i="7"/>
  <c r="N681" i="7" s="1"/>
  <c r="L591" i="7"/>
  <c r="N591" i="7" s="1"/>
  <c r="L521" i="7"/>
  <c r="N521" i="7" s="1"/>
  <c r="L412" i="7"/>
  <c r="N412" i="7" s="1"/>
  <c r="L293" i="7"/>
  <c r="N293" i="7" s="1"/>
  <c r="L149" i="7"/>
  <c r="N149" i="7" s="1"/>
  <c r="L219" i="7"/>
  <c r="N219" i="7" s="1"/>
  <c r="L185" i="7"/>
  <c r="N185" i="7" s="1"/>
  <c r="L62" i="7"/>
  <c r="N62" i="7" s="1"/>
  <c r="L919" i="7"/>
  <c r="N919" i="7" s="1"/>
  <c r="L743" i="7"/>
  <c r="N743" i="7" s="1"/>
  <c r="L111" i="7"/>
  <c r="N111" i="7" s="1"/>
  <c r="L572" i="7"/>
  <c r="N572" i="7" s="1"/>
  <c r="L297" i="7"/>
  <c r="N297" i="7" s="1"/>
  <c r="L669" i="7"/>
  <c r="N669" i="7" s="1"/>
  <c r="L511" i="7"/>
  <c r="N511" i="7" s="1"/>
  <c r="L940" i="7"/>
  <c r="N940" i="7" s="1"/>
  <c r="L727" i="7"/>
  <c r="N727" i="7" s="1"/>
  <c r="L67" i="7"/>
  <c r="N67" i="7" s="1"/>
  <c r="L395" i="7"/>
  <c r="N395" i="7" s="1"/>
  <c r="L541" i="7"/>
  <c r="N541" i="7" s="1"/>
  <c r="L671" i="7"/>
  <c r="N671" i="7" s="1"/>
  <c r="L961" i="7"/>
  <c r="N961" i="7" s="1"/>
  <c r="L267" i="7"/>
  <c r="N267" i="7" s="1"/>
  <c r="L713" i="7"/>
  <c r="N713" i="7" s="1"/>
  <c r="L477" i="7"/>
  <c r="N477" i="7" s="1"/>
  <c r="L1013" i="7"/>
  <c r="N1013" i="7" s="1"/>
  <c r="L102" i="7"/>
  <c r="N102" i="7" s="1"/>
  <c r="L474" i="7"/>
  <c r="N474" i="7" s="1"/>
  <c r="L726" i="7"/>
  <c r="N726" i="7" s="1"/>
  <c r="L446" i="7"/>
  <c r="N446" i="7" s="1"/>
  <c r="L708" i="7"/>
  <c r="N708" i="7" s="1"/>
  <c r="L191" i="7"/>
  <c r="N191" i="7" s="1"/>
  <c r="L472" i="7"/>
  <c r="N472" i="7" s="1"/>
  <c r="L682" i="7"/>
  <c r="N682" i="7" s="1"/>
  <c r="L590" i="7"/>
  <c r="N590" i="7" s="1"/>
  <c r="L631" i="7"/>
  <c r="N631" i="7" s="1"/>
  <c r="L789" i="7"/>
  <c r="N789" i="7" s="1"/>
  <c r="L974" i="7"/>
  <c r="N974" i="7" s="1"/>
  <c r="L308" i="7"/>
  <c r="N308" i="7" s="1"/>
  <c r="L576" i="7"/>
  <c r="N576" i="7" s="1"/>
  <c r="L714" i="7"/>
  <c r="N714" i="7" s="1"/>
  <c r="L887" i="7"/>
  <c r="N887" i="7" s="1"/>
  <c r="L820" i="7"/>
  <c r="N820" i="7" s="1"/>
  <c r="L850" i="7"/>
  <c r="N850" i="7" s="1"/>
  <c r="L967" i="7"/>
  <c r="N967" i="7" s="1"/>
  <c r="L995" i="7"/>
  <c r="N995" i="7" s="1"/>
  <c r="L68" i="7"/>
  <c r="N68" i="7" s="1"/>
  <c r="L147" i="7"/>
  <c r="N147" i="7" s="1"/>
  <c r="L637" i="7"/>
  <c r="N637" i="7" s="1"/>
  <c r="L908" i="7"/>
  <c r="N908" i="7" s="1"/>
  <c r="L910" i="7"/>
  <c r="N910" i="7" s="1"/>
  <c r="L990" i="7"/>
  <c r="N990" i="7" s="1"/>
  <c r="L473" i="7"/>
  <c r="N473" i="7" s="1"/>
  <c r="L547" i="7"/>
  <c r="N547" i="7" s="1"/>
  <c r="L58" i="7"/>
  <c r="N58" i="7" s="1"/>
  <c r="L368" i="7"/>
  <c r="N368" i="7" s="1"/>
  <c r="L709" i="7"/>
  <c r="N709" i="7" s="1"/>
  <c r="L84" i="7"/>
  <c r="N84" i="7" s="1"/>
  <c r="L665" i="7"/>
  <c r="N665" i="7" s="1"/>
  <c r="L41" i="7"/>
  <c r="N41" i="7" s="1"/>
  <c r="L519" i="7"/>
  <c r="N519" i="7" s="1"/>
  <c r="L768" i="7"/>
  <c r="N768" i="7" s="1"/>
  <c r="L401" i="7"/>
  <c r="N401" i="7" s="1"/>
  <c r="L1000" i="7"/>
  <c r="N1000" i="7" s="1"/>
  <c r="L560" i="7"/>
  <c r="N560" i="7" s="1"/>
  <c r="L296" i="7"/>
  <c r="N296" i="7" s="1"/>
  <c r="L882" i="7"/>
  <c r="N882" i="7" s="1"/>
  <c r="L770" i="7"/>
  <c r="N770" i="7" s="1"/>
  <c r="L82" i="7"/>
  <c r="N82" i="7" s="1"/>
  <c r="L148" i="7"/>
  <c r="N148" i="7" s="1"/>
  <c r="L913" i="7"/>
  <c r="N913" i="7" s="1"/>
  <c r="L773" i="7"/>
  <c r="N773" i="7" s="1"/>
  <c r="L640" i="7"/>
  <c r="N640" i="7" s="1"/>
  <c r="L522" i="7"/>
  <c r="N522" i="7" s="1"/>
  <c r="L369" i="7"/>
  <c r="N369" i="7" s="1"/>
  <c r="L218" i="7"/>
  <c r="N218" i="7" s="1"/>
  <c r="L857" i="7"/>
  <c r="N857" i="7" s="1"/>
  <c r="L748" i="7"/>
  <c r="N748" i="7" s="1"/>
  <c r="L647" i="7"/>
  <c r="N647" i="7" s="1"/>
  <c r="L575" i="7"/>
  <c r="N575" i="7" s="1"/>
  <c r="L534" i="7"/>
  <c r="N534" i="7" s="1"/>
  <c r="L455" i="7"/>
  <c r="N455" i="7" s="1"/>
  <c r="L383" i="7"/>
  <c r="N383" i="7" s="1"/>
  <c r="L280" i="7"/>
  <c r="N280" i="7" s="1"/>
  <c r="L157" i="7"/>
  <c r="N157" i="7" s="1"/>
  <c r="L83" i="7"/>
  <c r="N83" i="7" s="1"/>
  <c r="L59" i="7"/>
  <c r="N59" i="7" s="1"/>
  <c r="L169" i="7"/>
  <c r="N169" i="7" s="1"/>
  <c r="L212" i="7"/>
  <c r="N212" i="7" s="1"/>
  <c r="L981" i="7"/>
  <c r="N981" i="7" s="1"/>
  <c r="L864" i="7"/>
  <c r="N864" i="7" s="1"/>
  <c r="L834" i="7"/>
  <c r="N834" i="7" s="1"/>
  <c r="L755" i="7"/>
  <c r="N755" i="7" s="1"/>
  <c r="L696" i="7"/>
  <c r="N696" i="7" s="1"/>
  <c r="L60" i="7"/>
  <c r="N60" i="7" s="1"/>
  <c r="L175" i="7"/>
  <c r="N175" i="7" s="1"/>
  <c r="L359" i="7"/>
  <c r="N359" i="7" s="1"/>
  <c r="L438" i="7"/>
  <c r="N438" i="7" s="1"/>
  <c r="L512" i="7"/>
  <c r="N512" i="7" s="1"/>
  <c r="L329" i="7"/>
  <c r="N329" i="7" s="1"/>
  <c r="L630" i="7"/>
  <c r="N630" i="7" s="1"/>
  <c r="L751" i="7"/>
  <c r="N751" i="7" s="1"/>
  <c r="L860" i="7"/>
  <c r="N860" i="7" s="1"/>
  <c r="L204" i="7"/>
  <c r="N204" i="7" s="1"/>
  <c r="L55" i="7"/>
  <c r="N55" i="7" s="1"/>
  <c r="L153" i="7"/>
  <c r="N153" i="7" s="1"/>
  <c r="L379" i="7"/>
  <c r="N379" i="7" s="1"/>
  <c r="L530" i="7"/>
  <c r="N530" i="7" s="1"/>
  <c r="L643" i="7"/>
  <c r="N643" i="7" s="1"/>
  <c r="L810" i="7"/>
  <c r="N810" i="7" s="1"/>
  <c r="L361" i="7"/>
  <c r="N361" i="7" s="1"/>
  <c r="L632" i="7"/>
  <c r="N632" i="7" s="1"/>
  <c r="L874" i="7"/>
  <c r="N874" i="7" s="1"/>
  <c r="L960" i="7"/>
  <c r="N960" i="7" s="1"/>
  <c r="L943" i="7"/>
  <c r="N943" i="7" s="1"/>
  <c r="L813" i="7"/>
  <c r="N813" i="7" s="1"/>
  <c r="L730" i="7"/>
  <c r="N730" i="7" s="1"/>
  <c r="L670" i="7"/>
  <c r="N670" i="7" s="1"/>
  <c r="L565" i="7"/>
  <c r="N565" i="7" s="1"/>
  <c r="L552" i="7"/>
  <c r="N552" i="7" s="1"/>
  <c r="L478" i="7"/>
  <c r="N478" i="7" s="1"/>
  <c r="L406" i="7"/>
  <c r="N406" i="7" s="1"/>
  <c r="L303" i="7"/>
  <c r="N303" i="7" s="1"/>
  <c r="L180" i="7"/>
  <c r="N180" i="7" s="1"/>
  <c r="L106" i="7"/>
  <c r="N106" i="7" s="1"/>
  <c r="L211" i="7"/>
  <c r="N211" i="7" s="1"/>
  <c r="L249" i="7"/>
  <c r="N249" i="7" s="1"/>
  <c r="L65" i="7"/>
  <c r="N65" i="7" s="1"/>
  <c r="L991" i="7"/>
  <c r="N991" i="7" s="1"/>
  <c r="L909" i="7"/>
  <c r="N909" i="7" s="1"/>
  <c r="L883" i="7"/>
  <c r="N883" i="7" s="1"/>
  <c r="L769" i="7"/>
  <c r="N769" i="7" s="1"/>
  <c r="L710" i="7"/>
  <c r="N710" i="7" s="1"/>
  <c r="L636" i="7"/>
  <c r="N636" i="7" s="1"/>
  <c r="L335" i="7"/>
  <c r="N335" i="7" s="1"/>
  <c r="L518" i="7"/>
  <c r="N518" i="7" s="1"/>
  <c r="L444" i="7"/>
  <c r="N444" i="7" s="1"/>
  <c r="L365" i="7"/>
  <c r="N365" i="7" s="1"/>
  <c r="L189" i="7"/>
  <c r="N189" i="7" s="1"/>
  <c r="L206" i="7"/>
  <c r="N206" i="7" s="1"/>
  <c r="L970" i="7"/>
  <c r="N970" i="7" s="1"/>
  <c r="L853" i="7"/>
  <c r="N853" i="7" s="1"/>
  <c r="L823" i="7"/>
  <c r="N823" i="7" s="1"/>
  <c r="L740" i="7"/>
  <c r="N740" i="7" s="1"/>
  <c r="L1017" i="7"/>
  <c r="N1017" i="7" s="1"/>
  <c r="L900" i="7"/>
  <c r="N900" i="7" s="1"/>
  <c r="L652" i="7"/>
  <c r="N652" i="7" s="1"/>
  <c r="L587" i="7"/>
  <c r="N587" i="7" s="1"/>
  <c r="L466" i="7"/>
  <c r="N466" i="7" s="1"/>
  <c r="L803" i="7"/>
  <c r="N803" i="7" s="1"/>
  <c r="L938" i="7"/>
  <c r="N938" i="7" s="1"/>
  <c r="L955" i="7"/>
  <c r="N955" i="7" s="1"/>
  <c r="L126" i="7"/>
  <c r="N126" i="7" s="1"/>
  <c r="L30" i="7"/>
  <c r="N30" i="7" s="1"/>
  <c r="L263" i="7"/>
  <c r="N263" i="7" s="1"/>
  <c r="L29" i="7"/>
  <c r="N29" i="7" s="1"/>
  <c r="L135" i="7"/>
  <c r="N135" i="7" s="1"/>
  <c r="L620" i="7"/>
  <c r="N620" i="7" s="1"/>
  <c r="L758" i="7"/>
  <c r="N758" i="7" s="1"/>
  <c r="L356" i="7"/>
  <c r="N356" i="7" s="1"/>
  <c r="L988" i="7"/>
  <c r="N988" i="7" s="1"/>
  <c r="L507" i="7"/>
  <c r="N507" i="7" s="1"/>
  <c r="L700" i="7"/>
  <c r="N700" i="7" s="1"/>
  <c r="L434" i="7"/>
  <c r="N434" i="7" s="1"/>
  <c r="L699" i="7"/>
  <c r="N699" i="7" s="1"/>
  <c r="L103" i="7"/>
  <c r="N103" i="7" s="1"/>
  <c r="L1007" i="7"/>
  <c r="N1007" i="7" s="1"/>
  <c r="L407" i="7"/>
  <c r="N407" i="7" s="1"/>
  <c r="L87" i="7"/>
  <c r="N87" i="7" s="1"/>
  <c r="L251" i="7"/>
  <c r="N251" i="7" s="1"/>
  <c r="L324" i="7"/>
  <c r="N324" i="7" s="1"/>
  <c r="L867" i="7"/>
  <c r="N867" i="7" s="1"/>
  <c r="L553" i="7"/>
  <c r="N553" i="7" s="1"/>
  <c r="L791" i="7"/>
  <c r="N791" i="7" s="1"/>
  <c r="L583" i="7"/>
  <c r="N583" i="7" s="1"/>
  <c r="L825" i="7"/>
  <c r="N825" i="7" s="1"/>
  <c r="L450" i="7"/>
  <c r="N450" i="7" s="1"/>
  <c r="L479" i="7"/>
  <c r="N479" i="7" s="1"/>
  <c r="L838" i="7"/>
  <c r="N838" i="7" s="1"/>
  <c r="L289" i="7"/>
  <c r="N289" i="7" s="1"/>
  <c r="L192" i="7"/>
  <c r="N192" i="7" s="1"/>
  <c r="L460" i="7"/>
  <c r="N460" i="7" s="1"/>
  <c r="L775" i="7"/>
  <c r="N775" i="7" s="1"/>
  <c r="L837" i="7"/>
  <c r="N837" i="7" s="1"/>
  <c r="L302" i="7"/>
  <c r="N302" i="7" s="1"/>
  <c r="L600" i="7"/>
  <c r="N600" i="7" s="1"/>
  <c r="L177" i="7"/>
  <c r="N177" i="7" s="1"/>
  <c r="L252" i="7"/>
  <c r="N252" i="7" s="1"/>
  <c r="L236" i="7"/>
  <c r="N236" i="7" s="1"/>
  <c r="L69" i="7"/>
  <c r="N69" i="7" s="1"/>
  <c r="L182" i="7"/>
  <c r="N182" i="7" s="1"/>
  <c r="L554" i="7"/>
  <c r="N554" i="7" s="1"/>
  <c r="L928" i="7"/>
  <c r="N928" i="7" s="1"/>
  <c r="L690" i="7"/>
  <c r="N690" i="7" s="1"/>
  <c r="L464" i="7"/>
  <c r="N464" i="7" s="1"/>
  <c r="L535" i="7"/>
  <c r="N535" i="7" s="1"/>
  <c r="L586" i="7"/>
  <c r="N586" i="7" s="1"/>
  <c r="L376" i="7"/>
  <c r="N376" i="7" s="1"/>
  <c r="L642" i="7"/>
  <c r="N642" i="7" s="1"/>
  <c r="L213" i="7"/>
  <c r="N213" i="7" s="1"/>
  <c r="L672" i="7"/>
  <c r="N672" i="7" s="1"/>
  <c r="L76" i="7"/>
  <c r="N76" i="7" s="1"/>
  <c r="L453" i="7"/>
  <c r="N453" i="7" s="1"/>
  <c r="L756" i="7"/>
  <c r="N756" i="7" s="1"/>
  <c r="L99" i="7"/>
  <c r="N99" i="7" s="1"/>
  <c r="L223" i="7"/>
  <c r="N223" i="7" s="1"/>
  <c r="L529" i="7"/>
  <c r="N529" i="7" s="1"/>
  <c r="L915" i="7"/>
  <c r="N915" i="7" s="1"/>
  <c r="L408" i="7"/>
  <c r="N408" i="7" s="1"/>
  <c r="L426" i="7"/>
  <c r="N426" i="7" s="1"/>
  <c r="L786" i="7"/>
  <c r="N786" i="7" s="1"/>
  <c r="L975" i="7"/>
  <c r="N975" i="7" s="1"/>
  <c r="L918" i="7"/>
  <c r="N918" i="7" s="1"/>
  <c r="L645" i="7"/>
  <c r="N645" i="7" s="1"/>
  <c r="L381" i="7"/>
  <c r="N381" i="7" s="1"/>
  <c r="L57" i="7"/>
  <c r="N57" i="7" s="1"/>
  <c r="L858" i="7"/>
  <c r="N858" i="7" s="1"/>
  <c r="L614" i="7"/>
  <c r="N614" i="7" s="1"/>
  <c r="L345" i="7"/>
  <c r="N345" i="7" s="1"/>
  <c r="L902" i="7"/>
  <c r="N902" i="7" s="1"/>
  <c r="L635" i="7"/>
  <c r="N635" i="7" s="1"/>
  <c r="L517" i="7"/>
  <c r="N517" i="7" s="1"/>
  <c r="L366" i="7"/>
  <c r="N366" i="7" s="1"/>
  <c r="L145" i="7"/>
  <c r="N145" i="7" s="1"/>
  <c r="L39" i="7"/>
  <c r="N39" i="7" s="1"/>
  <c r="L54" i="7"/>
  <c r="N54" i="7" s="1"/>
  <c r="L852" i="7"/>
  <c r="N852" i="7" s="1"/>
  <c r="L739" i="7"/>
  <c r="N739" i="7" s="1"/>
  <c r="L626" i="7"/>
  <c r="N626" i="7" s="1"/>
  <c r="L325" i="7"/>
  <c r="N325" i="7" s="1"/>
  <c r="L508" i="7"/>
  <c r="N508" i="7" s="1"/>
  <c r="L435" i="7"/>
  <c r="N435" i="7" s="1"/>
  <c r="L355" i="7"/>
  <c r="N355" i="7" s="1"/>
  <c r="L167" i="7"/>
  <c r="N167" i="7" s="1"/>
  <c r="L40" i="7"/>
  <c r="N40" i="7" s="1"/>
  <c r="L742" i="7"/>
  <c r="N742" i="7" s="1"/>
  <c r="L490" i="7"/>
  <c r="N490" i="7" s="1"/>
  <c r="L118" i="7"/>
  <c r="N118" i="7" s="1"/>
  <c r="L1003" i="7"/>
  <c r="N1003" i="7" s="1"/>
  <c r="L592" i="7"/>
  <c r="N592" i="7" s="1"/>
  <c r="L461" i="7"/>
  <c r="N461" i="7" s="1"/>
  <c r="L982" i="7"/>
  <c r="N982" i="7" s="1"/>
  <c r="L697" i="7"/>
  <c r="N697" i="7" s="1"/>
  <c r="L318" i="7"/>
  <c r="N318" i="7" s="1"/>
  <c r="L429" i="7"/>
  <c r="N429" i="7" s="1"/>
  <c r="L233" i="7"/>
  <c r="N233" i="7" s="1"/>
  <c r="L247" i="7"/>
  <c r="N247" i="7" s="1"/>
  <c r="L109" i="7"/>
  <c r="N109" i="7" s="1"/>
  <c r="L953" i="7"/>
  <c r="N953" i="7" s="1"/>
  <c r="L801" i="7"/>
  <c r="N801" i="7" s="1"/>
  <c r="L663" i="7"/>
  <c r="N663" i="7" s="1"/>
  <c r="L581" i="7"/>
  <c r="N581" i="7" s="1"/>
  <c r="L537" i="7"/>
  <c r="N537" i="7" s="1"/>
  <c r="L463" i="7"/>
  <c r="N463" i="7" s="1"/>
  <c r="L391" i="7"/>
  <c r="N391" i="7" s="1"/>
  <c r="L201" i="7"/>
  <c r="N201" i="7" s="1"/>
  <c r="L265" i="7"/>
  <c r="N265" i="7" s="1"/>
  <c r="L968" i="7"/>
  <c r="N968" i="7" s="1"/>
  <c r="L851" i="7"/>
  <c r="N851" i="7" s="1"/>
  <c r="L821" i="7"/>
  <c r="N821" i="7" s="1"/>
  <c r="L738" i="7"/>
  <c r="N738" i="7" s="1"/>
  <c r="L683" i="7"/>
  <c r="N683" i="7" s="1"/>
  <c r="L607" i="7"/>
  <c r="N607" i="7" s="1"/>
  <c r="L578" i="7"/>
  <c r="N578" i="7" s="1"/>
  <c r="L486" i="7"/>
  <c r="N486" i="7" s="1"/>
  <c r="L414" i="7"/>
  <c r="N414" i="7" s="1"/>
  <c r="L311" i="7"/>
  <c r="N311" i="7" s="1"/>
  <c r="L188" i="7"/>
  <c r="N188" i="7" s="1"/>
  <c r="L114" i="7"/>
  <c r="N114" i="7" s="1"/>
  <c r="L222" i="7"/>
  <c r="N222" i="7" s="1"/>
  <c r="L199" i="7"/>
  <c r="N199" i="7" s="1"/>
  <c r="L86" i="7"/>
  <c r="N86" i="7" s="1"/>
  <c r="L999" i="7"/>
  <c r="N999" i="7" s="1"/>
  <c r="L917" i="7"/>
  <c r="N917" i="7" s="1"/>
  <c r="L891" i="7"/>
  <c r="N891" i="7" s="1"/>
  <c r="L783" i="7"/>
  <c r="N783" i="7" s="1"/>
  <c r="L784" i="7"/>
  <c r="N784" i="7" s="1"/>
  <c r="L644" i="7"/>
  <c r="N644" i="7" s="1"/>
  <c r="L527" i="7"/>
  <c r="N527" i="7" s="1"/>
  <c r="L531" i="7"/>
  <c r="N531" i="7" s="1"/>
  <c r="L452" i="7"/>
  <c r="N452" i="7" s="1"/>
  <c r="L378" i="7"/>
  <c r="N378" i="7" s="1"/>
  <c r="L253" i="7"/>
  <c r="N253" i="7" s="1"/>
  <c r="L241" i="7"/>
  <c r="N241" i="7" s="1"/>
  <c r="L978" i="7"/>
  <c r="N978" i="7" s="1"/>
  <c r="L861" i="7"/>
  <c r="N861" i="7" s="1"/>
  <c r="L831" i="7"/>
  <c r="N831" i="7" s="1"/>
  <c r="L752" i="7"/>
  <c r="N752" i="7" s="1"/>
  <c r="L693" i="7"/>
  <c r="N693" i="7" s="1"/>
  <c r="L947" i="7"/>
  <c r="N947" i="7" s="1"/>
  <c r="L734" i="7"/>
  <c r="N734" i="7" s="1"/>
  <c r="L603" i="7"/>
  <c r="N603" i="7" s="1"/>
  <c r="L482" i="7"/>
  <c r="N482" i="7" s="1"/>
  <c r="L307" i="7"/>
  <c r="N307" i="7" s="1"/>
  <c r="L110" i="7"/>
  <c r="N110" i="7" s="1"/>
  <c r="L270" i="7"/>
  <c r="N270" i="7" s="1"/>
  <c r="L892" i="7"/>
  <c r="N892" i="7" s="1"/>
  <c r="L571" i="7"/>
  <c r="N571" i="7" s="1"/>
  <c r="L242" i="7"/>
  <c r="N242" i="7" s="1"/>
  <c r="L160" i="7"/>
  <c r="N160" i="7" s="1"/>
  <c r="L828" i="7"/>
  <c r="N828" i="7" s="1"/>
  <c r="L260" i="7"/>
  <c r="N260" i="7" s="1"/>
  <c r="L138" i="7"/>
  <c r="N138" i="7" s="1"/>
  <c r="L798" i="7"/>
  <c r="N798" i="7" s="1"/>
  <c r="L601" i="7"/>
  <c r="N601" i="7" s="1"/>
  <c r="L480" i="7"/>
  <c r="N480" i="7" s="1"/>
  <c r="L305" i="7"/>
  <c r="N305" i="7" s="1"/>
  <c r="L108" i="7"/>
  <c r="N108" i="7" s="1"/>
  <c r="L262" i="7"/>
  <c r="N262" i="7" s="1"/>
  <c r="L997" i="7"/>
  <c r="N997" i="7" s="1"/>
  <c r="L889" i="7"/>
  <c r="N889" i="7" s="1"/>
  <c r="L780" i="7"/>
  <c r="N780" i="7" s="1"/>
  <c r="L608" i="7"/>
  <c r="N608" i="7" s="1"/>
  <c r="L580" i="7"/>
  <c r="N580" i="7" s="1"/>
  <c r="L487" i="7"/>
  <c r="N487" i="7" s="1"/>
  <c r="L415" i="7"/>
  <c r="N415" i="7" s="1"/>
  <c r="L310" i="7"/>
  <c r="N310" i="7" s="1"/>
  <c r="L119" i="7"/>
  <c r="N119" i="7" s="1"/>
  <c r="L972" i="7"/>
  <c r="N972" i="7" s="1"/>
  <c r="L687" i="7"/>
  <c r="N687" i="7" s="1"/>
  <c r="L418" i="7"/>
  <c r="N418" i="7" s="1"/>
  <c r="L240" i="7"/>
  <c r="N240" i="7" s="1"/>
  <c r="L921" i="7"/>
  <c r="N921" i="7" s="1"/>
  <c r="L653" i="7"/>
  <c r="N653" i="7" s="1"/>
  <c r="L384" i="7"/>
  <c r="N384" i="7" s="1"/>
  <c r="L865" i="7"/>
  <c r="N865" i="7" s="1"/>
  <c r="L656" i="7"/>
  <c r="N656" i="7" s="1"/>
  <c r="L538" i="7"/>
  <c r="N538" i="7" s="1"/>
  <c r="L392" i="7"/>
  <c r="N392" i="7" s="1"/>
  <c r="L161" i="7"/>
  <c r="N161" i="7" s="1"/>
  <c r="L63" i="7"/>
  <c r="N63" i="7" s="1"/>
  <c r="L221" i="7"/>
  <c r="N221" i="7" s="1"/>
  <c r="L868" i="7"/>
  <c r="N868" i="7" s="1"/>
  <c r="L759" i="7"/>
  <c r="N759" i="7" s="1"/>
  <c r="L634" i="7"/>
  <c r="N634" i="7" s="1"/>
  <c r="L333" i="7"/>
  <c r="N333" i="7" s="1"/>
  <c r="L516" i="7"/>
  <c r="N516" i="7" s="1"/>
  <c r="L442" i="7"/>
  <c r="N442" i="7" s="1"/>
  <c r="L363" i="7"/>
  <c r="N363" i="7" s="1"/>
  <c r="L183" i="7"/>
  <c r="N183" i="7" s="1"/>
  <c r="L202" i="7"/>
  <c r="N202" i="7" s="1"/>
  <c r="L934" i="7"/>
  <c r="N934" i="7" s="1"/>
  <c r="L935" i="7"/>
  <c r="N935" i="7" s="1"/>
  <c r="L800" i="7"/>
  <c r="N800" i="7" s="1"/>
  <c r="L722" i="7"/>
  <c r="N722" i="7" s="1"/>
  <c r="L662" i="7"/>
  <c r="N662" i="7" s="1"/>
  <c r="L557" i="7"/>
  <c r="N557" i="7" s="1"/>
  <c r="L544" i="7"/>
  <c r="N544" i="7" s="1"/>
  <c r="L470" i="7"/>
  <c r="N470" i="7" s="1"/>
  <c r="L398" i="7"/>
  <c r="N398" i="7" s="1"/>
  <c r="L295" i="7"/>
  <c r="N295" i="7" s="1"/>
  <c r="L172" i="7"/>
  <c r="N172" i="7" s="1"/>
  <c r="L98" i="7"/>
  <c r="N98" i="7" s="1"/>
  <c r="L203" i="7"/>
  <c r="N203" i="7" s="1"/>
  <c r="L187" i="7"/>
  <c r="N187" i="7" s="1"/>
  <c r="L248" i="7"/>
  <c r="N248" i="7" s="1"/>
  <c r="L1009" i="7"/>
  <c r="N1009" i="7" s="1"/>
  <c r="L870" i="7"/>
  <c r="N870" i="7" s="1"/>
  <c r="L840" i="7"/>
  <c r="N840" i="7" s="1"/>
  <c r="L761" i="7"/>
  <c r="N761" i="7" s="1"/>
  <c r="L702" i="7"/>
  <c r="N702" i="7" s="1"/>
  <c r="L628" i="7"/>
  <c r="N628" i="7" s="1"/>
  <c r="L327" i="7"/>
  <c r="N327" i="7" s="1"/>
  <c r="L510" i="7"/>
  <c r="N510" i="7" s="1"/>
  <c r="L436" i="7"/>
  <c r="N436" i="7" s="1"/>
  <c r="L357" i="7"/>
  <c r="N357" i="7" s="1"/>
  <c r="L171" i="7"/>
  <c r="N171" i="7" s="1"/>
  <c r="L56" i="7"/>
  <c r="N56" i="7" s="1"/>
  <c r="L962" i="7"/>
  <c r="N962" i="7" s="1"/>
  <c r="L945" i="7"/>
  <c r="N945" i="7" s="1"/>
  <c r="L815" i="7"/>
  <c r="N815" i="7" s="1"/>
  <c r="L732" i="7"/>
  <c r="N732" i="7" s="1"/>
  <c r="L992" i="7"/>
  <c r="N992" i="7" s="1"/>
  <c r="L884" i="7"/>
  <c r="N884" i="7" s="1"/>
  <c r="L711" i="7"/>
  <c r="N711" i="7" s="1"/>
  <c r="L336" i="7"/>
  <c r="N336" i="7" s="1"/>
  <c r="L445" i="7"/>
  <c r="N445" i="7" s="1"/>
  <c r="L785" i="7"/>
  <c r="N785" i="7" s="1"/>
  <c r="L532" i="7"/>
  <c r="N532" i="7" s="1"/>
  <c r="L155" i="7"/>
  <c r="N155" i="7" s="1"/>
  <c r="L208" i="7"/>
  <c r="N208" i="7" s="1"/>
  <c r="L749" i="7"/>
  <c r="N749" i="7" s="1"/>
  <c r="L493" i="7"/>
  <c r="N493" i="7" s="1"/>
  <c r="L1019" i="7"/>
  <c r="N1019" i="7" s="1"/>
  <c r="L720" i="7"/>
  <c r="N720" i="7" s="1"/>
  <c r="L334" i="7"/>
  <c r="N334" i="7" s="1"/>
  <c r="L443" i="7"/>
  <c r="N443" i="7" s="1"/>
  <c r="L276" i="7"/>
  <c r="N276" i="7" s="1"/>
  <c r="L66" i="7"/>
  <c r="N66" i="7" s="1"/>
  <c r="L144" i="7"/>
  <c r="N144" i="7" s="1"/>
  <c r="L969" i="7"/>
  <c r="N969" i="7" s="1"/>
  <c r="L822" i="7"/>
  <c r="N822" i="7" s="1"/>
  <c r="L684" i="7"/>
  <c r="N684" i="7" s="1"/>
  <c r="L558" i="7"/>
  <c r="N558" i="7" s="1"/>
  <c r="L545" i="7"/>
  <c r="N545" i="7" s="1"/>
  <c r="L471" i="7"/>
  <c r="N471" i="7" s="1"/>
  <c r="L399" i="7"/>
  <c r="N399" i="7" s="1"/>
  <c r="L292" i="7"/>
  <c r="N292" i="7" s="1"/>
  <c r="L75" i="7"/>
  <c r="N75" i="7" s="1"/>
  <c r="L855" i="7"/>
  <c r="N855" i="7" s="1"/>
  <c r="L611" i="7"/>
  <c r="N611" i="7" s="1"/>
  <c r="L344" i="7"/>
  <c r="N344" i="7" s="1"/>
  <c r="L279" i="7"/>
  <c r="N279" i="7" s="1"/>
  <c r="L895" i="7"/>
  <c r="N895" i="7" s="1"/>
  <c r="L577" i="7"/>
  <c r="N577" i="7" s="1"/>
  <c r="L274" i="7"/>
  <c r="N274" i="7" s="1"/>
  <c r="L835" i="7"/>
  <c r="N835" i="7" s="1"/>
  <c r="L616" i="7"/>
  <c r="N616" i="7" s="1"/>
  <c r="L496" i="7"/>
  <c r="N496" i="7" s="1"/>
  <c r="L350" i="7"/>
  <c r="N350" i="7" s="1"/>
  <c r="L129" i="7"/>
  <c r="N129" i="7" s="1"/>
  <c r="L380" i="7"/>
  <c r="N380" i="7" s="1"/>
  <c r="L24" i="7"/>
  <c r="N24" i="7" s="1"/>
  <c r="L936" i="7"/>
  <c r="N936" i="7" s="1"/>
  <c r="L723" i="7"/>
  <c r="N723" i="7" s="1"/>
  <c r="L615" i="7"/>
  <c r="N615" i="7" s="1"/>
  <c r="L317" i="7"/>
  <c r="N317" i="7" s="1"/>
  <c r="L495" i="7"/>
  <c r="N495" i="7" s="1"/>
  <c r="L428" i="7"/>
  <c r="N428" i="7" s="1"/>
  <c r="L347" i="7"/>
  <c r="N347" i="7" s="1"/>
  <c r="L142" i="7"/>
  <c r="N142" i="7" s="1"/>
  <c r="L996" i="7"/>
  <c r="N996" i="7" s="1"/>
  <c r="L914" i="7"/>
  <c r="N914" i="7" s="1"/>
  <c r="L888" i="7"/>
  <c r="N888" i="7" s="1"/>
  <c r="L774" i="7"/>
  <c r="N774" i="7" s="1"/>
  <c r="L719" i="7"/>
  <c r="N719" i="7" s="1"/>
  <c r="L641" i="7"/>
  <c r="N641" i="7" s="1"/>
  <c r="L425" i="7"/>
  <c r="N425" i="7" s="1"/>
  <c r="L528" i="7"/>
  <c r="N528" i="7" s="1"/>
  <c r="L449" i="7"/>
  <c r="N449" i="7" s="1"/>
  <c r="L377" i="7"/>
  <c r="N377" i="7" s="1"/>
  <c r="L214" i="7"/>
  <c r="N214" i="7" s="1"/>
  <c r="L151" i="7"/>
  <c r="N151" i="7" s="1"/>
  <c r="L72" i="7"/>
  <c r="N72" i="7" s="1"/>
  <c r="L53" i="7"/>
  <c r="N53" i="7" s="1"/>
  <c r="L154" i="7"/>
  <c r="N154" i="7" s="1"/>
  <c r="L166" i="7"/>
  <c r="N166" i="7" s="1"/>
  <c r="L971" i="7"/>
  <c r="N971" i="7" s="1"/>
  <c r="L854" i="7"/>
  <c r="N854" i="7" s="1"/>
  <c r="L824" i="7"/>
  <c r="N824" i="7" s="1"/>
  <c r="L741" i="7"/>
  <c r="N741" i="7" s="1"/>
  <c r="L686" i="7"/>
  <c r="N686" i="7" s="1"/>
  <c r="L610" i="7"/>
  <c r="N610" i="7" s="1"/>
  <c r="L584" i="7"/>
  <c r="N584" i="7" s="1"/>
  <c r="L489" i="7"/>
  <c r="N489" i="7" s="1"/>
  <c r="L417" i="7"/>
  <c r="N417" i="7" s="1"/>
  <c r="L316" i="7"/>
  <c r="L128" i="7"/>
  <c r="N128" i="7" s="1"/>
  <c r="L1015" i="7"/>
  <c r="N1015" i="7" s="1"/>
  <c r="L924" i="7"/>
  <c r="N924" i="7" s="1"/>
  <c r="L898" i="7"/>
  <c r="N898" i="7" s="1"/>
  <c r="L794" i="7"/>
  <c r="N794" i="7" s="1"/>
  <c r="L599" i="7"/>
  <c r="N599" i="7" s="1"/>
  <c r="L964" i="7"/>
  <c r="N964" i="7" s="1"/>
  <c r="L817" i="7"/>
  <c r="N817" i="7" s="1"/>
  <c r="L679" i="7"/>
  <c r="N679" i="7" s="1"/>
  <c r="L570" i="7"/>
  <c r="N570" i="7" s="1"/>
  <c r="L410" i="7"/>
  <c r="N410" i="7" s="1"/>
  <c r="L184" i="7"/>
  <c r="N184" i="7" s="1"/>
  <c r="L217" i="7"/>
  <c r="N217" i="7" s="1"/>
  <c r="L73" i="7"/>
  <c r="N73" i="7" s="1"/>
  <c r="L7" i="7"/>
  <c r="L44" i="7" l="1"/>
  <c r="N44" i="7" s="1"/>
  <c r="N46" i="7"/>
  <c r="L80" i="7"/>
  <c r="N80" i="7" s="1"/>
  <c r="L847" i="7"/>
  <c r="N847" i="7" s="1"/>
  <c r="L314" i="7"/>
  <c r="N314" i="7" s="1"/>
  <c r="L22" i="7"/>
  <c r="N22" i="7" s="1"/>
  <c r="L195" i="7"/>
  <c r="N195" i="7" s="1"/>
  <c r="N316" i="7"/>
  <c r="L932" i="7"/>
  <c r="N932" i="7" s="1"/>
  <c r="L675" i="7"/>
  <c r="N675" i="7" s="1"/>
  <c r="L568" i="7"/>
  <c r="N568" i="7" s="1"/>
  <c r="L164" i="7"/>
  <c r="N164" i="7" s="1"/>
  <c r="L423" i="7"/>
  <c r="N423" i="7" s="1"/>
  <c r="L597" i="7"/>
  <c r="N597" i="7" s="1"/>
  <c r="L227" i="7"/>
  <c r="N227" i="7" s="1"/>
  <c r="L502" i="7"/>
  <c r="N502" i="7" s="1"/>
  <c r="L91" i="7"/>
  <c r="N91" i="7" s="1"/>
  <c r="L123" i="7"/>
  <c r="N123" i="7" s="1"/>
  <c r="L50" i="7"/>
  <c r="N50" i="7" s="1"/>
  <c r="L778" i="7"/>
  <c r="N778" i="7" s="1"/>
  <c r="L986" i="7"/>
  <c r="N986" i="7" s="1"/>
  <c r="L285" i="7"/>
  <c r="N285" i="7" s="1"/>
  <c r="L905" i="7"/>
  <c r="N905" i="7" s="1"/>
  <c r="L878" i="7"/>
  <c r="N878" i="7" s="1"/>
  <c r="L951" i="7"/>
  <c r="N951" i="7" s="1"/>
  <c r="L525" i="7"/>
  <c r="N525" i="7" s="1"/>
  <c r="L387" i="7"/>
  <c r="N387" i="7" s="1"/>
  <c r="L717" i="7"/>
  <c r="N717" i="7" s="1"/>
  <c r="L746" i="7"/>
  <c r="N746" i="7" s="1"/>
  <c r="L808" i="7"/>
  <c r="N808" i="7" s="1"/>
  <c r="L650" i="7"/>
  <c r="N650" i="7" s="1"/>
  <c r="L372" i="7"/>
  <c r="N372" i="7" s="1"/>
  <c r="L258" i="7"/>
  <c r="N258" i="7" s="1"/>
  <c r="L458" i="7"/>
  <c r="N458" i="7" s="1"/>
  <c r="L340" i="7"/>
  <c r="N340" i="7" s="1"/>
  <c r="L623" i="7"/>
  <c r="N623" i="7" s="1"/>
  <c r="M165" i="7"/>
  <c r="M388" i="7"/>
  <c r="M651" i="7"/>
  <c r="M933" i="7"/>
  <c r="M196" i="7"/>
  <c r="M424" i="7"/>
  <c r="M676" i="7"/>
  <c r="M952" i="7"/>
  <c r="M624" i="7"/>
  <c r="M228" i="7"/>
  <c r="M459" i="7"/>
  <c r="M718" i="7"/>
  <c r="M987" i="7"/>
  <c r="M259" i="7"/>
  <c r="M503" i="7"/>
  <c r="M747" i="7"/>
  <c r="M779" i="7"/>
  <c r="M92" i="7"/>
  <c r="M341" i="7"/>
  <c r="M598" i="7"/>
  <c r="M879" i="7"/>
  <c r="M373" i="7"/>
  <c r="M906" i="7"/>
  <c r="M51" i="7"/>
  <c r="M286" i="7"/>
  <c r="M526" i="7"/>
  <c r="M809" i="7"/>
  <c r="M81" i="7"/>
  <c r="M315" i="7"/>
  <c r="M569" i="7"/>
  <c r="M848" i="7"/>
  <c r="M124" i="7"/>
  <c r="L19" i="7" l="1"/>
  <c r="L17" i="7" s="1"/>
  <c r="M122" i="7"/>
  <c r="N122" i="7" s="1"/>
  <c r="N124" i="7"/>
  <c r="N81" i="7"/>
  <c r="M79" i="7"/>
  <c r="N79" i="7" s="1"/>
  <c r="M49" i="7"/>
  <c r="N51" i="7"/>
  <c r="N598" i="7"/>
  <c r="M596" i="7"/>
  <c r="N596" i="7" s="1"/>
  <c r="N747" i="7"/>
  <c r="M745" i="7"/>
  <c r="N745" i="7" s="1"/>
  <c r="N718" i="7"/>
  <c r="M716" i="7"/>
  <c r="N716" i="7" s="1"/>
  <c r="N952" i="7"/>
  <c r="M950" i="7"/>
  <c r="N950" i="7" s="1"/>
  <c r="M931" i="7"/>
  <c r="N931" i="7" s="1"/>
  <c r="N933" i="7"/>
  <c r="N848" i="7"/>
  <c r="M846" i="7"/>
  <c r="N846" i="7" s="1"/>
  <c r="M807" i="7"/>
  <c r="N807" i="7" s="1"/>
  <c r="N809" i="7"/>
  <c r="N906" i="7"/>
  <c r="M904" i="7"/>
  <c r="N904" i="7" s="1"/>
  <c r="M339" i="7"/>
  <c r="N339" i="7" s="1"/>
  <c r="N341" i="7"/>
  <c r="M501" i="7"/>
  <c r="N501" i="7" s="1"/>
  <c r="N503" i="7"/>
  <c r="N459" i="7"/>
  <c r="M457" i="7"/>
  <c r="N457" i="7" s="1"/>
  <c r="N676" i="7"/>
  <c r="M674" i="7"/>
  <c r="N674" i="7" s="1"/>
  <c r="N651" i="7"/>
  <c r="M649" i="7"/>
  <c r="N649" i="7" s="1"/>
  <c r="N569" i="7"/>
  <c r="M567" i="7"/>
  <c r="N567" i="7" s="1"/>
  <c r="N526" i="7"/>
  <c r="M524" i="7"/>
  <c r="N524" i="7" s="1"/>
  <c r="M371" i="7"/>
  <c r="N371" i="7" s="1"/>
  <c r="N373" i="7"/>
  <c r="M90" i="7"/>
  <c r="N90" i="7" s="1"/>
  <c r="N92" i="7"/>
  <c r="N259" i="7"/>
  <c r="M257" i="7"/>
  <c r="N257" i="7" s="1"/>
  <c r="N228" i="7"/>
  <c r="M226" i="7"/>
  <c r="N226" i="7" s="1"/>
  <c r="N424" i="7"/>
  <c r="M422" i="7"/>
  <c r="N422" i="7" s="1"/>
  <c r="N388" i="7"/>
  <c r="M386" i="7"/>
  <c r="N386" i="7" s="1"/>
  <c r="M313" i="7"/>
  <c r="N313" i="7" s="1"/>
  <c r="N315" i="7"/>
  <c r="M284" i="7"/>
  <c r="N284" i="7" s="1"/>
  <c r="N286" i="7"/>
  <c r="N879" i="7"/>
  <c r="M877" i="7"/>
  <c r="N877" i="7" s="1"/>
  <c r="N779" i="7"/>
  <c r="M777" i="7"/>
  <c r="N777" i="7" s="1"/>
  <c r="M985" i="7"/>
  <c r="N985" i="7" s="1"/>
  <c r="N987" i="7"/>
  <c r="N624" i="7"/>
  <c r="M622" i="7"/>
  <c r="N622" i="7" s="1"/>
  <c r="M194" i="7"/>
  <c r="N194" i="7" s="1"/>
  <c r="N196" i="7"/>
  <c r="M163" i="7"/>
  <c r="N163" i="7" s="1"/>
  <c r="N165" i="7"/>
  <c r="M18" i="7" l="1"/>
  <c r="N49" i="7"/>
  <c r="K1020" i="5"/>
  <c r="I49" i="5"/>
  <c r="I44" i="5"/>
  <c r="I19" i="5" s="1"/>
  <c r="I81" i="5"/>
  <c r="I79" i="5" s="1"/>
  <c r="I90" i="5"/>
  <c r="I124" i="5"/>
  <c r="I122" i="5" s="1"/>
  <c r="I196" i="5"/>
  <c r="I194" i="5" s="1"/>
  <c r="I259" i="5"/>
  <c r="I257" i="5" s="1"/>
  <c r="I315" i="5"/>
  <c r="I313" i="5" s="1"/>
  <c r="I341" i="5"/>
  <c r="I339" i="5" s="1"/>
  <c r="I388" i="5"/>
  <c r="I386" i="5" s="1"/>
  <c r="I286" i="5"/>
  <c r="I284" i="5" s="1"/>
  <c r="I373" i="5"/>
  <c r="I371" i="5" s="1"/>
  <c r="I424" i="5"/>
  <c r="I422" i="5" s="1"/>
  <c r="I503" i="5"/>
  <c r="I501" i="5" s="1"/>
  <c r="I526" i="5"/>
  <c r="I524" i="5" s="1"/>
  <c r="I459" i="5"/>
  <c r="I457" i="5" s="1"/>
  <c r="I598" i="5"/>
  <c r="I596" i="5" s="1"/>
  <c r="I569" i="5"/>
  <c r="I567" i="5" s="1"/>
  <c r="I651" i="5"/>
  <c r="I649" i="5" s="1"/>
  <c r="I624" i="5"/>
  <c r="I622" i="5" s="1"/>
  <c r="I676" i="5"/>
  <c r="I674" i="5" s="1"/>
  <c r="I718" i="5"/>
  <c r="I716" i="5" s="1"/>
  <c r="I747" i="5"/>
  <c r="I745" i="5" s="1"/>
  <c r="I848" i="5"/>
  <c r="I846" i="5" s="1"/>
  <c r="I779" i="5"/>
  <c r="I777" i="5" s="1"/>
  <c r="I809" i="5"/>
  <c r="I807" i="5" s="1"/>
  <c r="I879" i="5"/>
  <c r="I877" i="5" s="1"/>
  <c r="I906" i="5"/>
  <c r="I904" i="5" s="1"/>
  <c r="I933" i="5"/>
  <c r="I931" i="5" s="1"/>
  <c r="I952" i="5"/>
  <c r="I950" i="5" s="1"/>
  <c r="I987" i="5"/>
  <c r="I985" i="5" s="1"/>
  <c r="I165" i="5"/>
  <c r="I163" i="5" s="1"/>
  <c r="I228" i="5"/>
  <c r="I226" i="5" s="1"/>
  <c r="E163" i="5"/>
  <c r="E18" i="5" s="1"/>
  <c r="I18" i="5" l="1"/>
  <c r="I17" i="5" s="1"/>
  <c r="J5" i="5" s="1"/>
  <c r="M17" i="7"/>
  <c r="H226" i="5"/>
  <c r="K68" i="5"/>
  <c r="K1019" i="5"/>
  <c r="K1011" i="5"/>
  <c r="K1015" i="5"/>
  <c r="K1003" i="5"/>
  <c r="K1017" i="5"/>
  <c r="K1007" i="5"/>
  <c r="K1013" i="5"/>
  <c r="K995" i="5"/>
  <c r="K1018" i="5"/>
  <c r="K1014" i="5"/>
  <c r="K1009" i="5"/>
  <c r="K999" i="5"/>
  <c r="K1016" i="5"/>
  <c r="K1012" i="5"/>
  <c r="K1005" i="5"/>
  <c r="K990" i="5"/>
  <c r="K1001" i="5"/>
  <c r="K993" i="5"/>
  <c r="K997" i="5"/>
  <c r="K976" i="5"/>
  <c r="K1010" i="5"/>
  <c r="K1006" i="5"/>
  <c r="K1002" i="5"/>
  <c r="K998" i="5"/>
  <c r="K994" i="5"/>
  <c r="K988" i="5"/>
  <c r="K1008" i="5"/>
  <c r="K1004" i="5"/>
  <c r="K1000" i="5"/>
  <c r="K996" i="5"/>
  <c r="K992" i="5"/>
  <c r="K968" i="5"/>
  <c r="K989" i="5"/>
  <c r="K972" i="5"/>
  <c r="K991" i="5"/>
  <c r="K980" i="5"/>
  <c r="K964" i="5"/>
  <c r="K982" i="5"/>
  <c r="K974" i="5"/>
  <c r="K966" i="5"/>
  <c r="K978" i="5"/>
  <c r="K970" i="5"/>
  <c r="K960" i="5"/>
  <c r="K962" i="5"/>
  <c r="K954" i="5"/>
  <c r="K983" i="5"/>
  <c r="K979" i="5"/>
  <c r="K975" i="5"/>
  <c r="K971" i="5"/>
  <c r="K967" i="5"/>
  <c r="K963" i="5"/>
  <c r="K959" i="5"/>
  <c r="K981" i="5"/>
  <c r="K977" i="5"/>
  <c r="K973" i="5"/>
  <c r="K969" i="5"/>
  <c r="K965" i="5"/>
  <c r="K961" i="5"/>
  <c r="K942" i="5"/>
  <c r="K946" i="5"/>
  <c r="K957" i="5"/>
  <c r="K938" i="5"/>
  <c r="K958" i="5"/>
  <c r="K948" i="5"/>
  <c r="K940" i="5"/>
  <c r="K956" i="5"/>
  <c r="K944" i="5"/>
  <c r="K934" i="5"/>
  <c r="K936" i="5"/>
  <c r="K927" i="5"/>
  <c r="K953" i="5"/>
  <c r="K945" i="5"/>
  <c r="K941" i="5"/>
  <c r="K937" i="5"/>
  <c r="K929" i="5"/>
  <c r="K955" i="5"/>
  <c r="K947" i="5"/>
  <c r="K943" i="5"/>
  <c r="K939" i="5"/>
  <c r="K935" i="5"/>
  <c r="K923" i="5"/>
  <c r="K925" i="5"/>
  <c r="K919" i="5"/>
  <c r="K926" i="5"/>
  <c r="K921" i="5"/>
  <c r="K928" i="5"/>
  <c r="K924" i="5"/>
  <c r="K915" i="5"/>
  <c r="K922" i="5"/>
  <c r="K917" i="5"/>
  <c r="K920" i="5"/>
  <c r="K911" i="5"/>
  <c r="K913" i="5"/>
  <c r="K907" i="5"/>
  <c r="K918" i="5"/>
  <c r="K914" i="5"/>
  <c r="K909" i="5"/>
  <c r="K916" i="5"/>
  <c r="K912" i="5"/>
  <c r="K901" i="5"/>
  <c r="K910" i="5"/>
  <c r="K902" i="5"/>
  <c r="K908" i="5"/>
  <c r="K897" i="5"/>
  <c r="K899" i="5"/>
  <c r="K895" i="5"/>
  <c r="K900" i="5"/>
  <c r="K896" i="5"/>
  <c r="K898" i="5"/>
  <c r="K893" i="5"/>
  <c r="K894" i="5"/>
  <c r="K891" i="5"/>
  <c r="K883" i="5"/>
  <c r="K887" i="5"/>
  <c r="K875" i="5"/>
  <c r="K889" i="5"/>
  <c r="K881" i="5"/>
  <c r="K892" i="5"/>
  <c r="K885" i="5"/>
  <c r="K867" i="5"/>
  <c r="K890" i="5"/>
  <c r="K886" i="5"/>
  <c r="K882" i="5"/>
  <c r="K871" i="5"/>
  <c r="K888" i="5"/>
  <c r="K884" i="5"/>
  <c r="K880" i="5"/>
  <c r="K862" i="5"/>
  <c r="K873" i="5"/>
  <c r="K865" i="5"/>
  <c r="K869" i="5"/>
  <c r="K854" i="5"/>
  <c r="K874" i="5"/>
  <c r="K870" i="5"/>
  <c r="K866" i="5"/>
  <c r="K858" i="5"/>
  <c r="K872" i="5"/>
  <c r="K868" i="5"/>
  <c r="K864" i="5"/>
  <c r="K850" i="5"/>
  <c r="K860" i="5"/>
  <c r="K852" i="5"/>
  <c r="K856" i="5"/>
  <c r="K842" i="5"/>
  <c r="K861" i="5"/>
  <c r="K857" i="5"/>
  <c r="K853" i="5"/>
  <c r="K849" i="5"/>
  <c r="K863" i="5"/>
  <c r="K859" i="5"/>
  <c r="K855" i="5"/>
  <c r="K851" i="5"/>
  <c r="K840" i="5"/>
  <c r="K844" i="5"/>
  <c r="K826" i="5"/>
  <c r="K841" i="5"/>
  <c r="K830" i="5"/>
  <c r="K843" i="5"/>
  <c r="K838" i="5"/>
  <c r="K819" i="5"/>
  <c r="K839" i="5"/>
  <c r="K832" i="5"/>
  <c r="K823" i="5"/>
  <c r="K836" i="5"/>
  <c r="K828" i="5"/>
  <c r="K813" i="5"/>
  <c r="K837" i="5"/>
  <c r="K833" i="5"/>
  <c r="K829" i="5"/>
  <c r="K825" i="5"/>
  <c r="K817" i="5"/>
  <c r="K835" i="5"/>
  <c r="K831" i="5"/>
  <c r="K827" i="5"/>
  <c r="K821" i="5"/>
  <c r="K805" i="5"/>
  <c r="K822" i="5"/>
  <c r="K818" i="5"/>
  <c r="K811" i="5"/>
  <c r="K824" i="5"/>
  <c r="K820" i="5"/>
  <c r="K815" i="5"/>
  <c r="K799" i="5"/>
  <c r="K816" i="5"/>
  <c r="K812" i="5"/>
  <c r="K803" i="5"/>
  <c r="K814" i="5"/>
  <c r="K810" i="5"/>
  <c r="K793" i="5"/>
  <c r="K804" i="5"/>
  <c r="K797" i="5"/>
  <c r="K801" i="5"/>
  <c r="K789" i="5"/>
  <c r="K802" i="5"/>
  <c r="K798" i="5"/>
  <c r="K791" i="5"/>
  <c r="K800" i="5"/>
  <c r="K795" i="5"/>
  <c r="K782" i="5"/>
  <c r="K796" i="5"/>
  <c r="K792" i="5"/>
  <c r="K786" i="5"/>
  <c r="K794" i="5"/>
  <c r="K790" i="5"/>
  <c r="K774" i="5"/>
  <c r="K788" i="5"/>
  <c r="K780" i="5"/>
  <c r="K784" i="5"/>
  <c r="K769" i="5"/>
  <c r="K772" i="5"/>
  <c r="K765" i="5"/>
  <c r="K785" i="5"/>
  <c r="K781" i="5"/>
  <c r="K773" i="5"/>
  <c r="K767" i="5"/>
  <c r="K787" i="5"/>
  <c r="K783" i="5"/>
  <c r="K775" i="5"/>
  <c r="K771" i="5"/>
  <c r="K761" i="5"/>
  <c r="K763" i="5"/>
  <c r="K756" i="5"/>
  <c r="K759" i="5"/>
  <c r="K752" i="5"/>
  <c r="K768" i="5"/>
  <c r="K764" i="5"/>
  <c r="K760" i="5"/>
  <c r="K754" i="5"/>
  <c r="K770" i="5"/>
  <c r="K766" i="5"/>
  <c r="K762" i="5"/>
  <c r="K758" i="5"/>
  <c r="K750" i="5"/>
  <c r="K755" i="5"/>
  <c r="K751" i="5"/>
  <c r="K757" i="5"/>
  <c r="K753" i="5"/>
  <c r="K748" i="5"/>
  <c r="K749" i="5"/>
  <c r="K742" i="5"/>
  <c r="K743" i="5"/>
  <c r="K738" i="5"/>
  <c r="K740" i="5"/>
  <c r="K735" i="5"/>
  <c r="K741" i="5"/>
  <c r="K737" i="5"/>
  <c r="K739" i="5"/>
  <c r="K732" i="5"/>
  <c r="K734" i="5"/>
  <c r="K736" i="5"/>
  <c r="K727" i="5"/>
  <c r="K729" i="5"/>
  <c r="K721" i="5"/>
  <c r="K731" i="5"/>
  <c r="K725" i="5"/>
  <c r="K733" i="5"/>
  <c r="K728" i="5"/>
  <c r="K713" i="5"/>
  <c r="K730" i="5"/>
  <c r="K726" i="5"/>
  <c r="K719" i="5"/>
  <c r="K723" i="5"/>
  <c r="K711" i="5"/>
  <c r="K724" i="5"/>
  <c r="K720" i="5"/>
  <c r="K712" i="5"/>
  <c r="K722" i="5"/>
  <c r="K714" i="5"/>
  <c r="K709" i="5"/>
  <c r="K710" i="5"/>
  <c r="K706" i="5"/>
  <c r="K708" i="5"/>
  <c r="K702" i="5"/>
  <c r="K704" i="5"/>
  <c r="K698" i="5"/>
  <c r="K700" i="5"/>
  <c r="K695" i="5"/>
  <c r="K705" i="5"/>
  <c r="K701" i="5"/>
  <c r="K697" i="5"/>
  <c r="K707" i="5"/>
  <c r="K703" i="5"/>
  <c r="K699" i="5"/>
  <c r="K693" i="5"/>
  <c r="K694" i="5"/>
  <c r="K696" i="5"/>
  <c r="K691" i="5"/>
  <c r="K692" i="5"/>
  <c r="K685" i="5"/>
  <c r="K689" i="5"/>
  <c r="K679" i="5"/>
  <c r="K690" i="5"/>
  <c r="K682" i="5"/>
  <c r="K687" i="5"/>
  <c r="K669" i="5"/>
  <c r="K688" i="5"/>
  <c r="K683" i="5"/>
  <c r="K677" i="5"/>
  <c r="K686" i="5"/>
  <c r="K681" i="5"/>
  <c r="K665" i="5"/>
  <c r="K678" i="5"/>
  <c r="K667" i="5"/>
  <c r="K684" i="5"/>
  <c r="K680" i="5"/>
  <c r="K671" i="5"/>
  <c r="K657" i="5"/>
  <c r="K672" i="5"/>
  <c r="K668" i="5"/>
  <c r="K661" i="5"/>
  <c r="K670" i="5"/>
  <c r="K666" i="5"/>
  <c r="K653" i="5"/>
  <c r="K663" i="5"/>
  <c r="K655" i="5"/>
  <c r="K659" i="5"/>
  <c r="K647" i="5"/>
  <c r="K664" i="5"/>
  <c r="K660" i="5"/>
  <c r="K656" i="5"/>
  <c r="K652" i="5"/>
  <c r="K662" i="5"/>
  <c r="K658" i="5"/>
  <c r="K654" i="5"/>
  <c r="K645" i="5"/>
  <c r="K646" i="5"/>
  <c r="K642" i="5"/>
  <c r="K644" i="5"/>
  <c r="K638" i="5"/>
  <c r="K640" i="5"/>
  <c r="K643" i="5"/>
  <c r="K636" i="5"/>
  <c r="K641" i="5"/>
  <c r="K637" i="5"/>
  <c r="K639" i="5"/>
  <c r="K632" i="5"/>
  <c r="K634" i="5"/>
  <c r="K628" i="5"/>
  <c r="K635" i="5"/>
  <c r="K630" i="5"/>
  <c r="K633" i="5"/>
  <c r="K620" i="5"/>
  <c r="K631" i="5"/>
  <c r="K626" i="5"/>
  <c r="K629" i="5"/>
  <c r="K617" i="5"/>
  <c r="K618" i="5"/>
  <c r="K612" i="5"/>
  <c r="K627" i="5"/>
  <c r="K619" i="5"/>
  <c r="K615" i="5"/>
  <c r="K625" i="5"/>
  <c r="K607" i="5"/>
  <c r="K610" i="5"/>
  <c r="K614" i="5"/>
  <c r="K603" i="5"/>
  <c r="K611" i="5"/>
  <c r="K606" i="5"/>
  <c r="K616" i="5"/>
  <c r="K613" i="5"/>
  <c r="K608" i="5"/>
  <c r="K599" i="5"/>
  <c r="K601" i="5"/>
  <c r="K609" i="5"/>
  <c r="K605" i="5"/>
  <c r="K591" i="5"/>
  <c r="K602" i="5"/>
  <c r="K593" i="5"/>
  <c r="K604" i="5"/>
  <c r="K600" i="5"/>
  <c r="K587" i="5"/>
  <c r="K589" i="5"/>
  <c r="K575" i="5"/>
  <c r="K594" i="5"/>
  <c r="K590" i="5"/>
  <c r="K583" i="5"/>
  <c r="K592" i="5"/>
  <c r="K588" i="5"/>
  <c r="K562" i="5"/>
  <c r="K586" i="5"/>
  <c r="K571" i="5"/>
  <c r="K579" i="5"/>
  <c r="K554" i="5"/>
  <c r="K581" i="5"/>
  <c r="K573" i="5"/>
  <c r="K558" i="5"/>
  <c r="K585" i="5"/>
  <c r="K577" i="5"/>
  <c r="K565" i="5"/>
  <c r="K548" i="5"/>
  <c r="K582" i="5"/>
  <c r="K578" i="5"/>
  <c r="K574" i="5"/>
  <c r="K570" i="5"/>
  <c r="K560" i="5"/>
  <c r="K552" i="5"/>
  <c r="K584" i="5"/>
  <c r="K580" i="5"/>
  <c r="K576" i="5"/>
  <c r="K572" i="5"/>
  <c r="K564" i="5"/>
  <c r="K556" i="5"/>
  <c r="K542" i="5"/>
  <c r="K561" i="5"/>
  <c r="K557" i="5"/>
  <c r="K553" i="5"/>
  <c r="K546" i="5"/>
  <c r="K563" i="5"/>
  <c r="K559" i="5"/>
  <c r="K555" i="5"/>
  <c r="K550" i="5"/>
  <c r="K534" i="5"/>
  <c r="K551" i="5"/>
  <c r="K547" i="5"/>
  <c r="K538" i="5"/>
  <c r="K549" i="5"/>
  <c r="K544" i="5"/>
  <c r="K529" i="5"/>
  <c r="K545" i="5"/>
  <c r="K540" i="5"/>
  <c r="K532" i="5"/>
  <c r="K543" i="5"/>
  <c r="K536" i="5"/>
  <c r="K519" i="5"/>
  <c r="K541" i="5"/>
  <c r="K537" i="5"/>
  <c r="K533" i="5"/>
  <c r="K527" i="5"/>
  <c r="K539" i="5"/>
  <c r="K535" i="5"/>
  <c r="K531" i="5"/>
  <c r="K511" i="5"/>
  <c r="K515" i="5"/>
  <c r="K506" i="5"/>
  <c r="K528" i="5"/>
  <c r="K517" i="5"/>
  <c r="K509" i="5"/>
  <c r="K530" i="5"/>
  <c r="K521" i="5"/>
  <c r="K513" i="5"/>
  <c r="K498" i="5"/>
  <c r="K522" i="5"/>
  <c r="K518" i="5"/>
  <c r="K514" i="5"/>
  <c r="K510" i="5"/>
  <c r="K504" i="5"/>
  <c r="K520" i="5"/>
  <c r="K516" i="5"/>
  <c r="K512" i="5"/>
  <c r="K508" i="5"/>
  <c r="K490" i="5"/>
  <c r="K505" i="5"/>
  <c r="K494" i="5"/>
  <c r="K507" i="5"/>
  <c r="K499" i="5"/>
  <c r="K480" i="5"/>
  <c r="K496" i="5"/>
  <c r="K487" i="5"/>
  <c r="K492" i="5"/>
  <c r="K472" i="5"/>
  <c r="K497" i="5"/>
  <c r="K493" i="5"/>
  <c r="K489" i="5"/>
  <c r="K476" i="5"/>
  <c r="K495" i="5"/>
  <c r="K491" i="5"/>
  <c r="K484" i="5"/>
  <c r="K465" i="5"/>
  <c r="K486" i="5"/>
  <c r="K478" i="5"/>
  <c r="K469" i="5"/>
  <c r="K488" i="5"/>
  <c r="K482" i="5"/>
  <c r="K474" i="5"/>
  <c r="K461" i="5"/>
  <c r="K483" i="5"/>
  <c r="K479" i="5"/>
  <c r="K475" i="5"/>
  <c r="K471" i="5"/>
  <c r="K463" i="5"/>
  <c r="K485" i="5"/>
  <c r="K481" i="5"/>
  <c r="K477" i="5"/>
  <c r="K473" i="5"/>
  <c r="K467" i="5"/>
  <c r="K447" i="5"/>
  <c r="K455" i="5"/>
  <c r="K439" i="5"/>
  <c r="K468" i="5"/>
  <c r="K464" i="5"/>
  <c r="K460" i="5"/>
  <c r="K443" i="5"/>
  <c r="K470" i="5"/>
  <c r="K466" i="5"/>
  <c r="K462" i="5"/>
  <c r="K451" i="5"/>
  <c r="K433" i="5"/>
  <c r="K453" i="5"/>
  <c r="K445" i="5"/>
  <c r="K437" i="5"/>
  <c r="K449" i="5"/>
  <c r="K441" i="5"/>
  <c r="K426" i="5"/>
  <c r="K454" i="5"/>
  <c r="K450" i="5"/>
  <c r="K446" i="5"/>
  <c r="K442" i="5"/>
  <c r="K438" i="5"/>
  <c r="K452" i="5"/>
  <c r="K448" i="5"/>
  <c r="K444" i="5"/>
  <c r="K440" i="5"/>
  <c r="K416" i="5"/>
  <c r="K436" i="5"/>
  <c r="K431" i="5"/>
  <c r="K420" i="5"/>
  <c r="K435" i="5"/>
  <c r="K428" i="5"/>
  <c r="K409" i="5"/>
  <c r="K432" i="5"/>
  <c r="K429" i="5"/>
  <c r="K425" i="5"/>
  <c r="K413" i="5"/>
  <c r="K434" i="5"/>
  <c r="K430" i="5"/>
  <c r="K427" i="5"/>
  <c r="K418" i="5"/>
  <c r="K404" i="5"/>
  <c r="K419" i="5"/>
  <c r="K415" i="5"/>
  <c r="K406" i="5"/>
  <c r="K417" i="5"/>
  <c r="K411" i="5"/>
  <c r="K400" i="5"/>
  <c r="K412" i="5"/>
  <c r="K408" i="5"/>
  <c r="K402" i="5"/>
  <c r="K414" i="5"/>
  <c r="K410" i="5"/>
  <c r="K405" i="5"/>
  <c r="K398" i="5"/>
  <c r="K407" i="5"/>
  <c r="K403" i="5"/>
  <c r="K399" i="5"/>
  <c r="K401" i="5"/>
  <c r="K395" i="5"/>
  <c r="K397" i="5"/>
  <c r="K393" i="5"/>
  <c r="K394" i="5"/>
  <c r="K396" i="5"/>
  <c r="K391" i="5"/>
  <c r="K392" i="5"/>
  <c r="K382" i="5"/>
  <c r="K390" i="5"/>
  <c r="K378" i="5"/>
  <c r="K380" i="5"/>
  <c r="K384" i="5"/>
  <c r="K374" i="5"/>
  <c r="K389" i="5"/>
  <c r="K381" i="5"/>
  <c r="K376" i="5"/>
  <c r="K383" i="5"/>
  <c r="K379" i="5"/>
  <c r="K364" i="5"/>
  <c r="K377" i="5"/>
  <c r="K368" i="5"/>
  <c r="K375" i="5"/>
  <c r="K360" i="5"/>
  <c r="K369" i="5"/>
  <c r="K362" i="5"/>
  <c r="K366" i="5"/>
  <c r="K352" i="5"/>
  <c r="K367" i="5"/>
  <c r="K363" i="5"/>
  <c r="K356" i="5"/>
  <c r="K365" i="5"/>
  <c r="K361" i="5"/>
  <c r="K348" i="5"/>
  <c r="K358" i="5"/>
  <c r="K350" i="5"/>
  <c r="K354" i="5"/>
  <c r="K346" i="5"/>
  <c r="K359" i="5"/>
  <c r="K355" i="5"/>
  <c r="K351" i="5"/>
  <c r="K347" i="5"/>
  <c r="K357" i="5"/>
  <c r="K353" i="5"/>
  <c r="K349" i="5"/>
  <c r="K343" i="5"/>
  <c r="K345" i="5"/>
  <c r="K334" i="5"/>
  <c r="K342" i="5"/>
  <c r="K344" i="5"/>
  <c r="K328" i="5"/>
  <c r="K331" i="5"/>
  <c r="K336" i="5"/>
  <c r="K324" i="5"/>
  <c r="K337" i="5"/>
  <c r="K332" i="5"/>
  <c r="K326" i="5"/>
  <c r="K335" i="5"/>
  <c r="K330" i="5"/>
  <c r="K320" i="5"/>
  <c r="K327" i="5"/>
  <c r="K323" i="5"/>
  <c r="K333" i="5"/>
  <c r="K329" i="5"/>
  <c r="K325" i="5"/>
  <c r="K317" i="5"/>
  <c r="K319" i="5"/>
  <c r="K321" i="5"/>
  <c r="K311" i="5"/>
  <c r="K316" i="5"/>
  <c r="K322" i="5"/>
  <c r="K318" i="5"/>
  <c r="K308" i="5"/>
  <c r="K310" i="5"/>
  <c r="K305" i="5"/>
  <c r="K307" i="5"/>
  <c r="K309" i="5"/>
  <c r="K299" i="5"/>
  <c r="K302" i="5"/>
  <c r="K293" i="5"/>
  <c r="K303" i="5"/>
  <c r="K297" i="5"/>
  <c r="K306" i="5"/>
  <c r="K301" i="5"/>
  <c r="K287" i="5"/>
  <c r="K298" i="5"/>
  <c r="K291" i="5"/>
  <c r="K304" i="5"/>
  <c r="K300" i="5"/>
  <c r="K295" i="5"/>
  <c r="K276" i="5"/>
  <c r="K296" i="5"/>
  <c r="K292" i="5"/>
  <c r="K280" i="5"/>
  <c r="K294" i="5"/>
  <c r="K289" i="5"/>
  <c r="K271" i="5"/>
  <c r="K290" i="5"/>
  <c r="K282" i="5"/>
  <c r="K274" i="5"/>
  <c r="K288" i="5"/>
  <c r="K278" i="5"/>
  <c r="K265" i="5"/>
  <c r="K279" i="5"/>
  <c r="K275" i="5"/>
  <c r="K269" i="5"/>
  <c r="K281" i="5"/>
  <c r="K277" i="5"/>
  <c r="K273" i="5"/>
  <c r="K253" i="5"/>
  <c r="K270" i="5"/>
  <c r="K263" i="5"/>
  <c r="K272" i="5"/>
  <c r="K267" i="5"/>
  <c r="K244" i="5"/>
  <c r="K268" i="5"/>
  <c r="K264" i="5"/>
  <c r="K249" i="5"/>
  <c r="K266" i="5"/>
  <c r="K261" i="5"/>
  <c r="K236" i="5"/>
  <c r="K251" i="5"/>
  <c r="K240" i="5"/>
  <c r="K255" i="5"/>
  <c r="K247" i="5"/>
  <c r="K224" i="5"/>
  <c r="K260" i="5"/>
  <c r="K252" i="5"/>
  <c r="K248" i="5"/>
  <c r="K242" i="5"/>
  <c r="K232" i="5"/>
  <c r="K262" i="5"/>
  <c r="K254" i="5"/>
  <c r="K250" i="5"/>
  <c r="K246" i="5"/>
  <c r="K238" i="5"/>
  <c r="K219" i="5"/>
  <c r="K234" i="5"/>
  <c r="K222" i="5"/>
  <c r="K230" i="5"/>
  <c r="K213" i="5"/>
  <c r="K243" i="5"/>
  <c r="K239" i="5"/>
  <c r="K235" i="5"/>
  <c r="K231" i="5"/>
  <c r="K223" i="5"/>
  <c r="K217" i="5"/>
  <c r="K245" i="5"/>
  <c r="K241" i="5"/>
  <c r="K237" i="5"/>
  <c r="K233" i="5"/>
  <c r="K229" i="5"/>
  <c r="K221" i="5"/>
  <c r="K208" i="5"/>
  <c r="K218" i="5"/>
  <c r="K211" i="5"/>
  <c r="K220" i="5"/>
  <c r="K215" i="5"/>
  <c r="K204" i="5"/>
  <c r="K216" i="5"/>
  <c r="K212" i="5"/>
  <c r="K207" i="5"/>
  <c r="K214" i="5"/>
  <c r="K210" i="5"/>
  <c r="K199" i="5"/>
  <c r="K202" i="5"/>
  <c r="K206" i="5"/>
  <c r="K189" i="5"/>
  <c r="K203" i="5"/>
  <c r="K197" i="5"/>
  <c r="K209" i="5"/>
  <c r="K205" i="5"/>
  <c r="K201" i="5"/>
  <c r="K184" i="5"/>
  <c r="K198" i="5"/>
  <c r="K187" i="5"/>
  <c r="K200" i="5"/>
  <c r="K191" i="5"/>
  <c r="K178" i="5"/>
  <c r="K192" i="5"/>
  <c r="K188" i="5"/>
  <c r="K182" i="5"/>
  <c r="K190" i="5"/>
  <c r="K186" i="5"/>
  <c r="K172" i="5"/>
  <c r="K176" i="5"/>
  <c r="K180" i="5"/>
  <c r="K160" i="5"/>
  <c r="K168" i="5"/>
  <c r="K174" i="5"/>
  <c r="K153" i="5"/>
  <c r="K170" i="5"/>
  <c r="K157" i="5"/>
  <c r="K166" i="5"/>
  <c r="K147" i="5"/>
  <c r="K183" i="5"/>
  <c r="K179" i="5"/>
  <c r="K175" i="5"/>
  <c r="K171" i="5"/>
  <c r="K167" i="5"/>
  <c r="K159" i="5"/>
  <c r="K151" i="5"/>
  <c r="K185" i="5"/>
  <c r="K181" i="5"/>
  <c r="K177" i="5"/>
  <c r="K173" i="5"/>
  <c r="K169" i="5"/>
  <c r="K161" i="5"/>
  <c r="K155" i="5"/>
  <c r="K141" i="5"/>
  <c r="K145" i="5"/>
  <c r="K149" i="5"/>
  <c r="K135" i="5"/>
  <c r="K158" i="5"/>
  <c r="K154" i="5"/>
  <c r="K150" i="5"/>
  <c r="K146" i="5"/>
  <c r="K139" i="5"/>
  <c r="K156" i="5"/>
  <c r="K152" i="5"/>
  <c r="K148" i="5"/>
  <c r="K143" i="5"/>
  <c r="K129" i="5"/>
  <c r="K144" i="5"/>
  <c r="K140" i="5"/>
  <c r="K133" i="5"/>
  <c r="K142" i="5"/>
  <c r="K137" i="5"/>
  <c r="K125" i="5"/>
  <c r="K138" i="5"/>
  <c r="K134" i="5"/>
  <c r="K127" i="5"/>
  <c r="K136" i="5"/>
  <c r="K131" i="5"/>
  <c r="K113" i="5"/>
  <c r="K132" i="5"/>
  <c r="K128" i="5"/>
  <c r="K117" i="5"/>
  <c r="K130" i="5"/>
  <c r="K126" i="5"/>
  <c r="K105" i="5"/>
  <c r="K119" i="5"/>
  <c r="K109" i="5"/>
  <c r="K115" i="5"/>
  <c r="K98" i="5"/>
  <c r="K120" i="5"/>
  <c r="K116" i="5"/>
  <c r="K111" i="5"/>
  <c r="K102" i="5"/>
  <c r="K118" i="5"/>
  <c r="K114" i="5"/>
  <c r="K107" i="5"/>
  <c r="K94" i="5"/>
  <c r="K112" i="5"/>
  <c r="K108" i="5"/>
  <c r="K104" i="5"/>
  <c r="K96" i="5"/>
  <c r="K110" i="5"/>
  <c r="K106" i="5"/>
  <c r="K100" i="5"/>
  <c r="K86" i="5"/>
  <c r="K101" i="5"/>
  <c r="K97" i="5"/>
  <c r="K88" i="5"/>
  <c r="K103" i="5"/>
  <c r="K99" i="5"/>
  <c r="K95" i="5"/>
  <c r="K82" i="5"/>
  <c r="K93" i="5"/>
  <c r="K84" i="5"/>
  <c r="K87" i="5"/>
  <c r="K76" i="5"/>
  <c r="K32" i="5"/>
  <c r="K72" i="5"/>
  <c r="K62" i="5"/>
  <c r="K83" i="5"/>
  <c r="K74" i="5"/>
  <c r="K66" i="5"/>
  <c r="K85" i="5"/>
  <c r="K77" i="5"/>
  <c r="K70" i="5"/>
  <c r="K55" i="5"/>
  <c r="K75" i="5"/>
  <c r="K71" i="5"/>
  <c r="K67" i="5"/>
  <c r="K59" i="5"/>
  <c r="K73" i="5"/>
  <c r="K69" i="5"/>
  <c r="K64" i="5"/>
  <c r="K41" i="5"/>
  <c r="K65" i="5"/>
  <c r="K61" i="5"/>
  <c r="K53" i="5"/>
  <c r="K63" i="5"/>
  <c r="K57" i="5"/>
  <c r="K37" i="5"/>
  <c r="K58" i="5"/>
  <c r="K54" i="5"/>
  <c r="K39" i="5"/>
  <c r="K60" i="5"/>
  <c r="K56" i="5"/>
  <c r="K47" i="5"/>
  <c r="K35" i="5"/>
  <c r="K52" i="5"/>
  <c r="K40" i="5"/>
  <c r="K36" i="5"/>
  <c r="K38" i="5"/>
  <c r="K34" i="5"/>
  <c r="K30" i="5"/>
  <c r="K33" i="5"/>
  <c r="K31" i="5"/>
  <c r="H163" i="5"/>
  <c r="K29" i="5"/>
  <c r="K19" i="5" l="1"/>
  <c r="J7" i="5"/>
  <c r="H18" i="5"/>
  <c r="H17" i="5" s="1"/>
  <c r="L24" i="5" l="1"/>
  <c r="N24" i="5" s="1"/>
  <c r="L25" i="5"/>
  <c r="N25" i="5" s="1"/>
  <c r="L7" i="5"/>
  <c r="M51" i="5" s="1"/>
  <c r="L52" i="5"/>
  <c r="L27" i="5"/>
  <c r="N27" i="5" s="1"/>
  <c r="L29" i="5"/>
  <c r="N29" i="5" s="1"/>
  <c r="L26" i="5"/>
  <c r="N26" i="5" s="1"/>
  <c r="L28" i="5"/>
  <c r="N28" i="5" s="1"/>
  <c r="L30" i="5"/>
  <c r="N30" i="5" s="1"/>
  <c r="L32" i="5"/>
  <c r="N32" i="5" s="1"/>
  <c r="L34" i="5"/>
  <c r="N34" i="5" s="1"/>
  <c r="L36" i="5"/>
  <c r="N36" i="5" s="1"/>
  <c r="L38" i="5"/>
  <c r="N38" i="5" s="1"/>
  <c r="L40" i="5"/>
  <c r="N40" i="5" s="1"/>
  <c r="L47" i="5"/>
  <c r="N47" i="5" s="1"/>
  <c r="L54" i="5"/>
  <c r="N54" i="5" s="1"/>
  <c r="L56" i="5"/>
  <c r="N56" i="5" s="1"/>
  <c r="L58" i="5"/>
  <c r="N58" i="5" s="1"/>
  <c r="L60" i="5"/>
  <c r="N60" i="5" s="1"/>
  <c r="L62" i="5"/>
  <c r="N62" i="5" s="1"/>
  <c r="L64" i="5"/>
  <c r="N64" i="5" s="1"/>
  <c r="L66" i="5"/>
  <c r="N66" i="5" s="1"/>
  <c r="L68" i="5"/>
  <c r="N68" i="5" s="1"/>
  <c r="L70" i="5"/>
  <c r="N70" i="5" s="1"/>
  <c r="L72" i="5"/>
  <c r="N72" i="5" s="1"/>
  <c r="L74" i="5"/>
  <c r="N74" i="5" s="1"/>
  <c r="L76" i="5"/>
  <c r="N76" i="5" s="1"/>
  <c r="L83" i="5"/>
  <c r="N83" i="5" s="1"/>
  <c r="L85" i="5"/>
  <c r="N85" i="5" s="1"/>
  <c r="L87" i="5"/>
  <c r="N87" i="5" s="1"/>
  <c r="L94" i="5"/>
  <c r="N94" i="5" s="1"/>
  <c r="L96" i="5"/>
  <c r="N96" i="5" s="1"/>
  <c r="L98" i="5"/>
  <c r="N98" i="5" s="1"/>
  <c r="L100" i="5"/>
  <c r="N100" i="5" s="1"/>
  <c r="L102" i="5"/>
  <c r="N102" i="5" s="1"/>
  <c r="L104" i="5"/>
  <c r="N104" i="5" s="1"/>
  <c r="L106" i="5"/>
  <c r="N106" i="5" s="1"/>
  <c r="L108" i="5"/>
  <c r="N108" i="5" s="1"/>
  <c r="L110" i="5"/>
  <c r="N110" i="5" s="1"/>
  <c r="L112" i="5"/>
  <c r="N112" i="5" s="1"/>
  <c r="L114" i="5"/>
  <c r="N114" i="5" s="1"/>
  <c r="L116" i="5"/>
  <c r="N116" i="5" s="1"/>
  <c r="L118" i="5"/>
  <c r="N118" i="5" s="1"/>
  <c r="L120" i="5"/>
  <c r="N120" i="5" s="1"/>
  <c r="L125" i="5"/>
  <c r="L127" i="5"/>
  <c r="N127" i="5" s="1"/>
  <c r="L129" i="5"/>
  <c r="N129" i="5" s="1"/>
  <c r="L131" i="5"/>
  <c r="N131" i="5" s="1"/>
  <c r="L133" i="5"/>
  <c r="N133" i="5" s="1"/>
  <c r="L135" i="5"/>
  <c r="N135" i="5" s="1"/>
  <c r="L137" i="5"/>
  <c r="N137" i="5" s="1"/>
  <c r="L139" i="5"/>
  <c r="N139" i="5" s="1"/>
  <c r="L141" i="5"/>
  <c r="N141" i="5" s="1"/>
  <c r="L143" i="5"/>
  <c r="N143" i="5" s="1"/>
  <c r="L145" i="5"/>
  <c r="N145" i="5" s="1"/>
  <c r="L147" i="5"/>
  <c r="N147" i="5" s="1"/>
  <c r="L149" i="5"/>
  <c r="N149" i="5" s="1"/>
  <c r="L151" i="5"/>
  <c r="N151" i="5" s="1"/>
  <c r="L153" i="5"/>
  <c r="N153" i="5" s="1"/>
  <c r="L155" i="5"/>
  <c r="N155" i="5" s="1"/>
  <c r="L157" i="5"/>
  <c r="N157" i="5" s="1"/>
  <c r="L159" i="5"/>
  <c r="N159" i="5" s="1"/>
  <c r="L161" i="5"/>
  <c r="N161" i="5" s="1"/>
  <c r="L166" i="5"/>
  <c r="L168" i="5"/>
  <c r="N168" i="5" s="1"/>
  <c r="L170" i="5"/>
  <c r="N170" i="5" s="1"/>
  <c r="L172" i="5"/>
  <c r="N172" i="5" s="1"/>
  <c r="L174" i="5"/>
  <c r="N174" i="5" s="1"/>
  <c r="L176" i="5"/>
  <c r="N176" i="5" s="1"/>
  <c r="L178" i="5"/>
  <c r="N178" i="5" s="1"/>
  <c r="L180" i="5"/>
  <c r="N180" i="5" s="1"/>
  <c r="L182" i="5"/>
  <c r="N182" i="5" s="1"/>
  <c r="L184" i="5"/>
  <c r="N184" i="5" s="1"/>
  <c r="L186" i="5"/>
  <c r="N186" i="5" s="1"/>
  <c r="L188" i="5"/>
  <c r="N188" i="5" s="1"/>
  <c r="L190" i="5"/>
  <c r="N190" i="5" s="1"/>
  <c r="L192" i="5"/>
  <c r="N192" i="5" s="1"/>
  <c r="L197" i="5"/>
  <c r="L199" i="5"/>
  <c r="N199" i="5" s="1"/>
  <c r="L201" i="5"/>
  <c r="N201" i="5" s="1"/>
  <c r="L203" i="5"/>
  <c r="N203" i="5" s="1"/>
  <c r="L205" i="5"/>
  <c r="N205" i="5" s="1"/>
  <c r="L207" i="5"/>
  <c r="N207" i="5" s="1"/>
  <c r="L209" i="5"/>
  <c r="N209" i="5" s="1"/>
  <c r="L211" i="5"/>
  <c r="N211" i="5" s="1"/>
  <c r="L213" i="5"/>
  <c r="N213" i="5" s="1"/>
  <c r="L215" i="5"/>
  <c r="N215" i="5" s="1"/>
  <c r="L217" i="5"/>
  <c r="N217" i="5" s="1"/>
  <c r="L219" i="5"/>
  <c r="N219" i="5" s="1"/>
  <c r="L221" i="5"/>
  <c r="N221" i="5" s="1"/>
  <c r="L223" i="5"/>
  <c r="N223" i="5" s="1"/>
  <c r="L230" i="5"/>
  <c r="N230" i="5" s="1"/>
  <c r="L232" i="5"/>
  <c r="N232" i="5" s="1"/>
  <c r="L234" i="5"/>
  <c r="N234" i="5" s="1"/>
  <c r="L236" i="5"/>
  <c r="N236" i="5" s="1"/>
  <c r="L238" i="5"/>
  <c r="N238" i="5" s="1"/>
  <c r="L240" i="5"/>
  <c r="N240" i="5" s="1"/>
  <c r="L242" i="5"/>
  <c r="N242" i="5" s="1"/>
  <c r="L244" i="5"/>
  <c r="N244" i="5" s="1"/>
  <c r="L246" i="5"/>
  <c r="N246" i="5" s="1"/>
  <c r="L248" i="5"/>
  <c r="N248" i="5" s="1"/>
  <c r="L250" i="5"/>
  <c r="N250" i="5" s="1"/>
  <c r="L252" i="5"/>
  <c r="N252" i="5" s="1"/>
  <c r="L254" i="5"/>
  <c r="N254" i="5" s="1"/>
  <c r="L261" i="5"/>
  <c r="N261" i="5" s="1"/>
  <c r="L263" i="5"/>
  <c r="N263" i="5" s="1"/>
  <c r="L265" i="5"/>
  <c r="N265" i="5" s="1"/>
  <c r="L267" i="5"/>
  <c r="N267" i="5" s="1"/>
  <c r="L269" i="5"/>
  <c r="N269" i="5" s="1"/>
  <c r="L271" i="5"/>
  <c r="N271" i="5" s="1"/>
  <c r="L273" i="5"/>
  <c r="N273" i="5" s="1"/>
  <c r="L275" i="5"/>
  <c r="N275" i="5" s="1"/>
  <c r="L277" i="5"/>
  <c r="N277" i="5" s="1"/>
  <c r="L279" i="5"/>
  <c r="N279" i="5" s="1"/>
  <c r="L281" i="5"/>
  <c r="N281" i="5" s="1"/>
  <c r="L288" i="5"/>
  <c r="N288" i="5" s="1"/>
  <c r="L290" i="5"/>
  <c r="N290" i="5" s="1"/>
  <c r="L292" i="5"/>
  <c r="N292" i="5" s="1"/>
  <c r="L294" i="5"/>
  <c r="N294" i="5" s="1"/>
  <c r="L296" i="5"/>
  <c r="N296" i="5" s="1"/>
  <c r="L298" i="5"/>
  <c r="N298" i="5" s="1"/>
  <c r="L300" i="5"/>
  <c r="N300" i="5" s="1"/>
  <c r="L302" i="5"/>
  <c r="N302" i="5" s="1"/>
  <c r="L304" i="5"/>
  <c r="N304" i="5" s="1"/>
  <c r="L306" i="5"/>
  <c r="N306" i="5" s="1"/>
  <c r="L308" i="5"/>
  <c r="N308" i="5" s="1"/>
  <c r="L310" i="5"/>
  <c r="N310" i="5" s="1"/>
  <c r="L317" i="5"/>
  <c r="N317" i="5" s="1"/>
  <c r="L319" i="5"/>
  <c r="N319" i="5" s="1"/>
  <c r="L321" i="5"/>
  <c r="N321" i="5" s="1"/>
  <c r="L323" i="5"/>
  <c r="N323" i="5" s="1"/>
  <c r="L325" i="5"/>
  <c r="N325" i="5" s="1"/>
  <c r="L327" i="5"/>
  <c r="N327" i="5" s="1"/>
  <c r="L329" i="5"/>
  <c r="N329" i="5" s="1"/>
  <c r="L331" i="5"/>
  <c r="N331" i="5" s="1"/>
  <c r="L333" i="5"/>
  <c r="N333" i="5" s="1"/>
  <c r="L335" i="5"/>
  <c r="N335" i="5" s="1"/>
  <c r="L337" i="5"/>
  <c r="N337" i="5" s="1"/>
  <c r="L342" i="5"/>
  <c r="L344" i="5"/>
  <c r="N344" i="5" s="1"/>
  <c r="L346" i="5"/>
  <c r="N346" i="5" s="1"/>
  <c r="L348" i="5"/>
  <c r="N348" i="5" s="1"/>
  <c r="L350" i="5"/>
  <c r="N350" i="5" s="1"/>
  <c r="L352" i="5"/>
  <c r="N352" i="5" s="1"/>
  <c r="L354" i="5"/>
  <c r="N354" i="5" s="1"/>
  <c r="L356" i="5"/>
  <c r="N356" i="5" s="1"/>
  <c r="L358" i="5"/>
  <c r="N358" i="5" s="1"/>
  <c r="L360" i="5"/>
  <c r="N360" i="5" s="1"/>
  <c r="L362" i="5"/>
  <c r="N362" i="5" s="1"/>
  <c r="L364" i="5"/>
  <c r="N364" i="5" s="1"/>
  <c r="L366" i="5"/>
  <c r="N366" i="5" s="1"/>
  <c r="L368" i="5"/>
  <c r="N368" i="5" s="1"/>
  <c r="L375" i="5"/>
  <c r="N375" i="5" s="1"/>
  <c r="L377" i="5"/>
  <c r="N377" i="5" s="1"/>
  <c r="L379" i="5"/>
  <c r="N379" i="5" s="1"/>
  <c r="L381" i="5"/>
  <c r="N381" i="5" s="1"/>
  <c r="L383" i="5"/>
  <c r="N383" i="5" s="1"/>
  <c r="L390" i="5"/>
  <c r="N390" i="5" s="1"/>
  <c r="L392" i="5"/>
  <c r="N392" i="5" s="1"/>
  <c r="L394" i="5"/>
  <c r="N394" i="5" s="1"/>
  <c r="L396" i="5"/>
  <c r="N396" i="5" s="1"/>
  <c r="L398" i="5"/>
  <c r="N398" i="5" s="1"/>
  <c r="L400" i="5"/>
  <c r="N400" i="5" s="1"/>
  <c r="L402" i="5"/>
  <c r="N402" i="5" s="1"/>
  <c r="L404" i="5"/>
  <c r="N404" i="5" s="1"/>
  <c r="L406" i="5"/>
  <c r="N406" i="5" s="1"/>
  <c r="L408" i="5"/>
  <c r="N408" i="5" s="1"/>
  <c r="L410" i="5"/>
  <c r="N410" i="5" s="1"/>
  <c r="L412" i="5"/>
  <c r="N412" i="5" s="1"/>
  <c r="L414" i="5"/>
  <c r="N414" i="5" s="1"/>
  <c r="L31" i="5"/>
  <c r="N31" i="5" s="1"/>
  <c r="L33" i="5"/>
  <c r="N33" i="5" s="1"/>
  <c r="L35" i="5"/>
  <c r="N35" i="5" s="1"/>
  <c r="L37" i="5"/>
  <c r="N37" i="5" s="1"/>
  <c r="L39" i="5"/>
  <c r="N39" i="5" s="1"/>
  <c r="L41" i="5"/>
  <c r="N41" i="5" s="1"/>
  <c r="L46" i="5"/>
  <c r="L53" i="5"/>
  <c r="N53" i="5" s="1"/>
  <c r="L55" i="5"/>
  <c r="N55" i="5" s="1"/>
  <c r="L57" i="5"/>
  <c r="N57" i="5" s="1"/>
  <c r="L59" i="5"/>
  <c r="N59" i="5" s="1"/>
  <c r="L61" i="5"/>
  <c r="N61" i="5" s="1"/>
  <c r="L63" i="5"/>
  <c r="N63" i="5" s="1"/>
  <c r="L65" i="5"/>
  <c r="N65" i="5" s="1"/>
  <c r="L67" i="5"/>
  <c r="N67" i="5" s="1"/>
  <c r="L69" i="5"/>
  <c r="N69" i="5" s="1"/>
  <c r="L71" i="5"/>
  <c r="N71" i="5" s="1"/>
  <c r="L73" i="5"/>
  <c r="N73" i="5" s="1"/>
  <c r="L75" i="5"/>
  <c r="N75" i="5" s="1"/>
  <c r="L77" i="5"/>
  <c r="N77" i="5" s="1"/>
  <c r="L82" i="5"/>
  <c r="L84" i="5"/>
  <c r="N84" i="5" s="1"/>
  <c r="L86" i="5"/>
  <c r="N86" i="5" s="1"/>
  <c r="L88" i="5"/>
  <c r="N88" i="5" s="1"/>
  <c r="L93" i="5"/>
  <c r="L95" i="5"/>
  <c r="N95" i="5" s="1"/>
  <c r="L97" i="5"/>
  <c r="N97" i="5" s="1"/>
  <c r="L99" i="5"/>
  <c r="N99" i="5" s="1"/>
  <c r="L101" i="5"/>
  <c r="N101" i="5" s="1"/>
  <c r="L103" i="5"/>
  <c r="N103" i="5" s="1"/>
  <c r="L105" i="5"/>
  <c r="N105" i="5" s="1"/>
  <c r="L107" i="5"/>
  <c r="N107" i="5" s="1"/>
  <c r="L109" i="5"/>
  <c r="N109" i="5" s="1"/>
  <c r="L111" i="5"/>
  <c r="N111" i="5" s="1"/>
  <c r="L113" i="5"/>
  <c r="N113" i="5" s="1"/>
  <c r="L115" i="5"/>
  <c r="N115" i="5" s="1"/>
  <c r="L117" i="5"/>
  <c r="N117" i="5" s="1"/>
  <c r="L119" i="5"/>
  <c r="N119" i="5" s="1"/>
  <c r="L126" i="5"/>
  <c r="N126" i="5" s="1"/>
  <c r="L128" i="5"/>
  <c r="N128" i="5" s="1"/>
  <c r="L130" i="5"/>
  <c r="N130" i="5" s="1"/>
  <c r="L132" i="5"/>
  <c r="N132" i="5" s="1"/>
  <c r="L134" i="5"/>
  <c r="N134" i="5" s="1"/>
  <c r="L136" i="5"/>
  <c r="N136" i="5" s="1"/>
  <c r="L138" i="5"/>
  <c r="N138" i="5" s="1"/>
  <c r="L140" i="5"/>
  <c r="N140" i="5" s="1"/>
  <c r="L142" i="5"/>
  <c r="N142" i="5" s="1"/>
  <c r="L144" i="5"/>
  <c r="N144" i="5" s="1"/>
  <c r="L146" i="5"/>
  <c r="N146" i="5" s="1"/>
  <c r="L148" i="5"/>
  <c r="N148" i="5" s="1"/>
  <c r="L150" i="5"/>
  <c r="N150" i="5" s="1"/>
  <c r="L152" i="5"/>
  <c r="N152" i="5" s="1"/>
  <c r="L154" i="5"/>
  <c r="N154" i="5" s="1"/>
  <c r="L156" i="5"/>
  <c r="N156" i="5" s="1"/>
  <c r="L158" i="5"/>
  <c r="N158" i="5" s="1"/>
  <c r="L160" i="5"/>
  <c r="N160" i="5" s="1"/>
  <c r="L167" i="5"/>
  <c r="N167" i="5" s="1"/>
  <c r="L169" i="5"/>
  <c r="N169" i="5" s="1"/>
  <c r="L171" i="5"/>
  <c r="N171" i="5" s="1"/>
  <c r="L173" i="5"/>
  <c r="N173" i="5" s="1"/>
  <c r="L175" i="5"/>
  <c r="N175" i="5" s="1"/>
  <c r="L177" i="5"/>
  <c r="N177" i="5" s="1"/>
  <c r="L179" i="5"/>
  <c r="N179" i="5" s="1"/>
  <c r="L181" i="5"/>
  <c r="N181" i="5" s="1"/>
  <c r="L183" i="5"/>
  <c r="N183" i="5" s="1"/>
  <c r="L185" i="5"/>
  <c r="N185" i="5" s="1"/>
  <c r="L187" i="5"/>
  <c r="N187" i="5" s="1"/>
  <c r="L189" i="5"/>
  <c r="N189" i="5" s="1"/>
  <c r="L191" i="5"/>
  <c r="N191" i="5" s="1"/>
  <c r="L198" i="5"/>
  <c r="N198" i="5" s="1"/>
  <c r="L200" i="5"/>
  <c r="N200" i="5" s="1"/>
  <c r="L202" i="5"/>
  <c r="N202" i="5" s="1"/>
  <c r="L204" i="5"/>
  <c r="N204" i="5" s="1"/>
  <c r="L206" i="5"/>
  <c r="N206" i="5" s="1"/>
  <c r="L208" i="5"/>
  <c r="N208" i="5" s="1"/>
  <c r="L210" i="5"/>
  <c r="N210" i="5" s="1"/>
  <c r="L212" i="5"/>
  <c r="N212" i="5" s="1"/>
  <c r="L214" i="5"/>
  <c r="N214" i="5" s="1"/>
  <c r="L216" i="5"/>
  <c r="N216" i="5" s="1"/>
  <c r="L218" i="5"/>
  <c r="N218" i="5" s="1"/>
  <c r="L220" i="5"/>
  <c r="N220" i="5" s="1"/>
  <c r="L222" i="5"/>
  <c r="N222" i="5" s="1"/>
  <c r="L224" i="5"/>
  <c r="N224" i="5" s="1"/>
  <c r="L229" i="5"/>
  <c r="L231" i="5"/>
  <c r="N231" i="5" s="1"/>
  <c r="L233" i="5"/>
  <c r="N233" i="5" s="1"/>
  <c r="L235" i="5"/>
  <c r="N235" i="5" s="1"/>
  <c r="L237" i="5"/>
  <c r="N237" i="5" s="1"/>
  <c r="L239" i="5"/>
  <c r="N239" i="5" s="1"/>
  <c r="L241" i="5"/>
  <c r="N241" i="5" s="1"/>
  <c r="L243" i="5"/>
  <c r="N243" i="5" s="1"/>
  <c r="L245" i="5"/>
  <c r="N245" i="5" s="1"/>
  <c r="L247" i="5"/>
  <c r="N247" i="5" s="1"/>
  <c r="L249" i="5"/>
  <c r="N249" i="5" s="1"/>
  <c r="L251" i="5"/>
  <c r="N251" i="5" s="1"/>
  <c r="L253" i="5"/>
  <c r="N253" i="5" s="1"/>
  <c r="L255" i="5"/>
  <c r="N255" i="5" s="1"/>
  <c r="L260" i="5"/>
  <c r="L262" i="5"/>
  <c r="N262" i="5" s="1"/>
  <c r="L264" i="5"/>
  <c r="N264" i="5" s="1"/>
  <c r="L266" i="5"/>
  <c r="N266" i="5" s="1"/>
  <c r="L268" i="5"/>
  <c r="N268" i="5" s="1"/>
  <c r="L270" i="5"/>
  <c r="N270" i="5" s="1"/>
  <c r="L272" i="5"/>
  <c r="N272" i="5" s="1"/>
  <c r="L274" i="5"/>
  <c r="N274" i="5" s="1"/>
  <c r="L276" i="5"/>
  <c r="N276" i="5" s="1"/>
  <c r="L278" i="5"/>
  <c r="N278" i="5" s="1"/>
  <c r="L280" i="5"/>
  <c r="N280" i="5" s="1"/>
  <c r="L282" i="5"/>
  <c r="N282" i="5" s="1"/>
  <c r="L287" i="5"/>
  <c r="L289" i="5"/>
  <c r="N289" i="5" s="1"/>
  <c r="L291" i="5"/>
  <c r="N291" i="5" s="1"/>
  <c r="L293" i="5"/>
  <c r="N293" i="5" s="1"/>
  <c r="L295" i="5"/>
  <c r="N295" i="5" s="1"/>
  <c r="L297" i="5"/>
  <c r="N297" i="5" s="1"/>
  <c r="L299" i="5"/>
  <c r="N299" i="5" s="1"/>
  <c r="L301" i="5"/>
  <c r="N301" i="5" s="1"/>
  <c r="L303" i="5"/>
  <c r="N303" i="5" s="1"/>
  <c r="L305" i="5"/>
  <c r="N305" i="5" s="1"/>
  <c r="L307" i="5"/>
  <c r="N307" i="5" s="1"/>
  <c r="L309" i="5"/>
  <c r="N309" i="5" s="1"/>
  <c r="L311" i="5"/>
  <c r="N311" i="5" s="1"/>
  <c r="L316" i="5"/>
  <c r="L318" i="5"/>
  <c r="N318" i="5" s="1"/>
  <c r="L320" i="5"/>
  <c r="N320" i="5" s="1"/>
  <c r="L322" i="5"/>
  <c r="N322" i="5" s="1"/>
  <c r="L324" i="5"/>
  <c r="N324" i="5" s="1"/>
  <c r="L326" i="5"/>
  <c r="N326" i="5" s="1"/>
  <c r="L328" i="5"/>
  <c r="N328" i="5" s="1"/>
  <c r="L330" i="5"/>
  <c r="N330" i="5" s="1"/>
  <c r="L332" i="5"/>
  <c r="N332" i="5" s="1"/>
  <c r="L334" i="5"/>
  <c r="N334" i="5" s="1"/>
  <c r="L336" i="5"/>
  <c r="N336" i="5" s="1"/>
  <c r="L343" i="5"/>
  <c r="N343" i="5" s="1"/>
  <c r="L345" i="5"/>
  <c r="N345" i="5" s="1"/>
  <c r="L347" i="5"/>
  <c r="N347" i="5" s="1"/>
  <c r="L349" i="5"/>
  <c r="N349" i="5" s="1"/>
  <c r="L351" i="5"/>
  <c r="N351" i="5" s="1"/>
  <c r="L353" i="5"/>
  <c r="N353" i="5" s="1"/>
  <c r="L355" i="5"/>
  <c r="N355" i="5" s="1"/>
  <c r="L357" i="5"/>
  <c r="N357" i="5" s="1"/>
  <c r="L359" i="5"/>
  <c r="N359" i="5" s="1"/>
  <c r="L361" i="5"/>
  <c r="N361" i="5" s="1"/>
  <c r="L363" i="5"/>
  <c r="N363" i="5" s="1"/>
  <c r="L365" i="5"/>
  <c r="N365" i="5" s="1"/>
  <c r="L367" i="5"/>
  <c r="N367" i="5" s="1"/>
  <c r="L369" i="5"/>
  <c r="N369" i="5" s="1"/>
  <c r="L374" i="5"/>
  <c r="L376" i="5"/>
  <c r="N376" i="5" s="1"/>
  <c r="L378" i="5"/>
  <c r="N378" i="5" s="1"/>
  <c r="L380" i="5"/>
  <c r="N380" i="5" s="1"/>
  <c r="L382" i="5"/>
  <c r="N382" i="5" s="1"/>
  <c r="L384" i="5"/>
  <c r="N384" i="5" s="1"/>
  <c r="L389" i="5"/>
  <c r="L391" i="5"/>
  <c r="N391" i="5" s="1"/>
  <c r="L393" i="5"/>
  <c r="N393" i="5" s="1"/>
  <c r="L395" i="5"/>
  <c r="N395" i="5" s="1"/>
  <c r="L397" i="5"/>
  <c r="N397" i="5" s="1"/>
  <c r="L399" i="5"/>
  <c r="N399" i="5" s="1"/>
  <c r="L401" i="5"/>
  <c r="N401" i="5" s="1"/>
  <c r="L403" i="5"/>
  <c r="N403" i="5" s="1"/>
  <c r="L405" i="5"/>
  <c r="N405" i="5" s="1"/>
  <c r="L407" i="5"/>
  <c r="N407" i="5" s="1"/>
  <c r="L409" i="5"/>
  <c r="N409" i="5" s="1"/>
  <c r="L411" i="5"/>
  <c r="N411" i="5" s="1"/>
  <c r="L413" i="5"/>
  <c r="N413" i="5" s="1"/>
  <c r="L415" i="5"/>
  <c r="N415" i="5" s="1"/>
  <c r="L417" i="5"/>
  <c r="N417" i="5" s="1"/>
  <c r="L419" i="5"/>
  <c r="N419" i="5" s="1"/>
  <c r="L426" i="5"/>
  <c r="N426" i="5" s="1"/>
  <c r="L428" i="5"/>
  <c r="N428" i="5" s="1"/>
  <c r="L431" i="5"/>
  <c r="N431" i="5" s="1"/>
  <c r="L433" i="5"/>
  <c r="N433" i="5" s="1"/>
  <c r="L435" i="5"/>
  <c r="N435" i="5" s="1"/>
  <c r="L436" i="5"/>
  <c r="N436" i="5" s="1"/>
  <c r="L438" i="5"/>
  <c r="N438" i="5" s="1"/>
  <c r="L440" i="5"/>
  <c r="N440" i="5" s="1"/>
  <c r="L442" i="5"/>
  <c r="N442" i="5" s="1"/>
  <c r="L444" i="5"/>
  <c r="N444" i="5" s="1"/>
  <c r="L446" i="5"/>
  <c r="N446" i="5" s="1"/>
  <c r="L448" i="5"/>
  <c r="N448" i="5" s="1"/>
  <c r="L450" i="5"/>
  <c r="N450" i="5" s="1"/>
  <c r="L452" i="5"/>
  <c r="N452" i="5" s="1"/>
  <c r="L454" i="5"/>
  <c r="N454" i="5" s="1"/>
  <c r="L461" i="5"/>
  <c r="N461" i="5" s="1"/>
  <c r="L463" i="5"/>
  <c r="N463" i="5" s="1"/>
  <c r="L465" i="5"/>
  <c r="N465" i="5" s="1"/>
  <c r="L467" i="5"/>
  <c r="N467" i="5" s="1"/>
  <c r="L469" i="5"/>
  <c r="N469" i="5" s="1"/>
  <c r="L471" i="5"/>
  <c r="N471" i="5" s="1"/>
  <c r="L473" i="5"/>
  <c r="N473" i="5" s="1"/>
  <c r="L475" i="5"/>
  <c r="N475" i="5" s="1"/>
  <c r="L477" i="5"/>
  <c r="N477" i="5" s="1"/>
  <c r="L479" i="5"/>
  <c r="N479" i="5" s="1"/>
  <c r="L481" i="5"/>
  <c r="N481" i="5" s="1"/>
  <c r="L483" i="5"/>
  <c r="N483" i="5" s="1"/>
  <c r="L485" i="5"/>
  <c r="N485" i="5" s="1"/>
  <c r="L487" i="5"/>
  <c r="N487" i="5" s="1"/>
  <c r="L489" i="5"/>
  <c r="N489" i="5" s="1"/>
  <c r="L491" i="5"/>
  <c r="N491" i="5" s="1"/>
  <c r="L416" i="5"/>
  <c r="N416" i="5" s="1"/>
  <c r="L420" i="5"/>
  <c r="N420" i="5" s="1"/>
  <c r="L427" i="5"/>
  <c r="N427" i="5" s="1"/>
  <c r="L430" i="5"/>
  <c r="N430" i="5" s="1"/>
  <c r="L434" i="5"/>
  <c r="N434" i="5" s="1"/>
  <c r="L437" i="5"/>
  <c r="N437" i="5" s="1"/>
  <c r="L441" i="5"/>
  <c r="N441" i="5" s="1"/>
  <c r="L445" i="5"/>
  <c r="N445" i="5" s="1"/>
  <c r="L449" i="5"/>
  <c r="N449" i="5" s="1"/>
  <c r="L453" i="5"/>
  <c r="N453" i="5" s="1"/>
  <c r="L460" i="5"/>
  <c r="L464" i="5"/>
  <c r="N464" i="5" s="1"/>
  <c r="L468" i="5"/>
  <c r="N468" i="5" s="1"/>
  <c r="L472" i="5"/>
  <c r="N472" i="5" s="1"/>
  <c r="L476" i="5"/>
  <c r="N476" i="5" s="1"/>
  <c r="L480" i="5"/>
  <c r="N480" i="5" s="1"/>
  <c r="L484" i="5"/>
  <c r="N484" i="5" s="1"/>
  <c r="L488" i="5"/>
  <c r="N488" i="5" s="1"/>
  <c r="L492" i="5"/>
  <c r="N492" i="5" s="1"/>
  <c r="L494" i="5"/>
  <c r="N494" i="5" s="1"/>
  <c r="L496" i="5"/>
  <c r="N496" i="5" s="1"/>
  <c r="L498" i="5"/>
  <c r="N498" i="5" s="1"/>
  <c r="L505" i="5"/>
  <c r="N505" i="5" s="1"/>
  <c r="L507" i="5"/>
  <c r="N507" i="5" s="1"/>
  <c r="L509" i="5"/>
  <c r="N509" i="5" s="1"/>
  <c r="L511" i="5"/>
  <c r="N511" i="5" s="1"/>
  <c r="L513" i="5"/>
  <c r="N513" i="5" s="1"/>
  <c r="L515" i="5"/>
  <c r="N515" i="5" s="1"/>
  <c r="L517" i="5"/>
  <c r="N517" i="5" s="1"/>
  <c r="L519" i="5"/>
  <c r="N519" i="5" s="1"/>
  <c r="L521" i="5"/>
  <c r="N521" i="5" s="1"/>
  <c r="L528" i="5"/>
  <c r="N528" i="5" s="1"/>
  <c r="L530" i="5"/>
  <c r="N530" i="5" s="1"/>
  <c r="L532" i="5"/>
  <c r="N532" i="5" s="1"/>
  <c r="L534" i="5"/>
  <c r="N534" i="5" s="1"/>
  <c r="L536" i="5"/>
  <c r="N536" i="5" s="1"/>
  <c r="L538" i="5"/>
  <c r="N538" i="5" s="1"/>
  <c r="L540" i="5"/>
  <c r="N540" i="5" s="1"/>
  <c r="L542" i="5"/>
  <c r="N542" i="5" s="1"/>
  <c r="L544" i="5"/>
  <c r="N544" i="5" s="1"/>
  <c r="L546" i="5"/>
  <c r="N546" i="5" s="1"/>
  <c r="L548" i="5"/>
  <c r="N548" i="5" s="1"/>
  <c r="L550" i="5"/>
  <c r="N550" i="5" s="1"/>
  <c r="L552" i="5"/>
  <c r="N552" i="5" s="1"/>
  <c r="L554" i="5"/>
  <c r="N554" i="5" s="1"/>
  <c r="L556" i="5"/>
  <c r="N556" i="5" s="1"/>
  <c r="L558" i="5"/>
  <c r="N558" i="5" s="1"/>
  <c r="L560" i="5"/>
  <c r="N560" i="5" s="1"/>
  <c r="L562" i="5"/>
  <c r="N562" i="5" s="1"/>
  <c r="L564" i="5"/>
  <c r="N564" i="5" s="1"/>
  <c r="L571" i="5"/>
  <c r="N571" i="5" s="1"/>
  <c r="L573" i="5"/>
  <c r="N573" i="5" s="1"/>
  <c r="L575" i="5"/>
  <c r="N575" i="5" s="1"/>
  <c r="L577" i="5"/>
  <c r="N577" i="5" s="1"/>
  <c r="L579" i="5"/>
  <c r="N579" i="5" s="1"/>
  <c r="L581" i="5"/>
  <c r="N581" i="5" s="1"/>
  <c r="L583" i="5"/>
  <c r="N583" i="5" s="1"/>
  <c r="L585" i="5"/>
  <c r="N585" i="5" s="1"/>
  <c r="L587" i="5"/>
  <c r="N587" i="5" s="1"/>
  <c r="L589" i="5"/>
  <c r="N589" i="5" s="1"/>
  <c r="L591" i="5"/>
  <c r="N591" i="5" s="1"/>
  <c r="L593" i="5"/>
  <c r="N593" i="5" s="1"/>
  <c r="L600" i="5"/>
  <c r="N600" i="5" s="1"/>
  <c r="L602" i="5"/>
  <c r="N602" i="5" s="1"/>
  <c r="L604" i="5"/>
  <c r="N604" i="5" s="1"/>
  <c r="L606" i="5"/>
  <c r="N606" i="5" s="1"/>
  <c r="L608" i="5"/>
  <c r="N608" i="5" s="1"/>
  <c r="L610" i="5"/>
  <c r="N610" i="5" s="1"/>
  <c r="L612" i="5"/>
  <c r="N612" i="5" s="1"/>
  <c r="L614" i="5"/>
  <c r="N614" i="5" s="1"/>
  <c r="L615" i="5"/>
  <c r="N615" i="5" s="1"/>
  <c r="L619" i="5"/>
  <c r="N619" i="5" s="1"/>
  <c r="L626" i="5"/>
  <c r="N626" i="5" s="1"/>
  <c r="L628" i="5"/>
  <c r="N628" i="5" s="1"/>
  <c r="L630" i="5"/>
  <c r="N630" i="5" s="1"/>
  <c r="L632" i="5"/>
  <c r="N632" i="5" s="1"/>
  <c r="L634" i="5"/>
  <c r="N634" i="5" s="1"/>
  <c r="L636" i="5"/>
  <c r="N636" i="5" s="1"/>
  <c r="L638" i="5"/>
  <c r="N638" i="5" s="1"/>
  <c r="L640" i="5"/>
  <c r="N640" i="5" s="1"/>
  <c r="L642" i="5"/>
  <c r="N642" i="5" s="1"/>
  <c r="L644" i="5"/>
  <c r="N644" i="5" s="1"/>
  <c r="L646" i="5"/>
  <c r="N646" i="5" s="1"/>
  <c r="L653" i="5"/>
  <c r="N653" i="5" s="1"/>
  <c r="L655" i="5"/>
  <c r="N655" i="5" s="1"/>
  <c r="L657" i="5"/>
  <c r="N657" i="5" s="1"/>
  <c r="L659" i="5"/>
  <c r="N659" i="5" s="1"/>
  <c r="L661" i="5"/>
  <c r="N661" i="5" s="1"/>
  <c r="L663" i="5"/>
  <c r="N663" i="5" s="1"/>
  <c r="L665" i="5"/>
  <c r="N665" i="5" s="1"/>
  <c r="L667" i="5"/>
  <c r="N667" i="5" s="1"/>
  <c r="L669" i="5"/>
  <c r="N669" i="5" s="1"/>
  <c r="L671" i="5"/>
  <c r="N671" i="5" s="1"/>
  <c r="L678" i="5"/>
  <c r="N678" i="5" s="1"/>
  <c r="L680" i="5"/>
  <c r="N680" i="5" s="1"/>
  <c r="L682" i="5"/>
  <c r="N682" i="5" s="1"/>
  <c r="L684" i="5"/>
  <c r="N684" i="5" s="1"/>
  <c r="L686" i="5"/>
  <c r="N686" i="5" s="1"/>
  <c r="L688" i="5"/>
  <c r="N688" i="5" s="1"/>
  <c r="L690" i="5"/>
  <c r="N690" i="5" s="1"/>
  <c r="L692" i="5"/>
  <c r="N692" i="5" s="1"/>
  <c r="L694" i="5"/>
  <c r="N694" i="5" s="1"/>
  <c r="L696" i="5"/>
  <c r="N696" i="5" s="1"/>
  <c r="L698" i="5"/>
  <c r="N698" i="5" s="1"/>
  <c r="L700" i="5"/>
  <c r="N700" i="5" s="1"/>
  <c r="L702" i="5"/>
  <c r="N702" i="5" s="1"/>
  <c r="L704" i="5"/>
  <c r="N704" i="5" s="1"/>
  <c r="L706" i="5"/>
  <c r="N706" i="5" s="1"/>
  <c r="L708" i="5"/>
  <c r="N708" i="5" s="1"/>
  <c r="L710" i="5"/>
  <c r="N710" i="5" s="1"/>
  <c r="L712" i="5"/>
  <c r="N712" i="5" s="1"/>
  <c r="L714" i="5"/>
  <c r="N714" i="5" s="1"/>
  <c r="L719" i="5"/>
  <c r="L721" i="5"/>
  <c r="N721" i="5" s="1"/>
  <c r="L723" i="5"/>
  <c r="N723" i="5" s="1"/>
  <c r="L725" i="5"/>
  <c r="N725" i="5" s="1"/>
  <c r="L727" i="5"/>
  <c r="N727" i="5" s="1"/>
  <c r="L729" i="5"/>
  <c r="N729" i="5" s="1"/>
  <c r="L731" i="5"/>
  <c r="N731" i="5" s="1"/>
  <c r="L733" i="5"/>
  <c r="N733" i="5" s="1"/>
  <c r="L735" i="5"/>
  <c r="N735" i="5" s="1"/>
  <c r="L737" i="5"/>
  <c r="N737" i="5" s="1"/>
  <c r="L739" i="5"/>
  <c r="N739" i="5" s="1"/>
  <c r="L741" i="5"/>
  <c r="N741" i="5" s="1"/>
  <c r="L743" i="5"/>
  <c r="N743" i="5" s="1"/>
  <c r="L748" i="5"/>
  <c r="L750" i="5"/>
  <c r="N750" i="5" s="1"/>
  <c r="L752" i="5"/>
  <c r="N752" i="5" s="1"/>
  <c r="L754" i="5"/>
  <c r="N754" i="5" s="1"/>
  <c r="L756" i="5"/>
  <c r="N756" i="5" s="1"/>
  <c r="L758" i="5"/>
  <c r="N758" i="5" s="1"/>
  <c r="L760" i="5"/>
  <c r="N760" i="5" s="1"/>
  <c r="L762" i="5"/>
  <c r="N762" i="5" s="1"/>
  <c r="L764" i="5"/>
  <c r="N764" i="5" s="1"/>
  <c r="L766" i="5"/>
  <c r="N766" i="5" s="1"/>
  <c r="L768" i="5"/>
  <c r="N768" i="5" s="1"/>
  <c r="L770" i="5"/>
  <c r="N770" i="5" s="1"/>
  <c r="L772" i="5"/>
  <c r="N772" i="5" s="1"/>
  <c r="L774" i="5"/>
  <c r="N774" i="5" s="1"/>
  <c r="L811" i="5"/>
  <c r="N811" i="5" s="1"/>
  <c r="L813" i="5"/>
  <c r="N813" i="5" s="1"/>
  <c r="L815" i="5"/>
  <c r="N815" i="5" s="1"/>
  <c r="L817" i="5"/>
  <c r="N817" i="5" s="1"/>
  <c r="L819" i="5"/>
  <c r="N819" i="5" s="1"/>
  <c r="L821" i="5"/>
  <c r="N821" i="5" s="1"/>
  <c r="L823" i="5"/>
  <c r="N823" i="5" s="1"/>
  <c r="L825" i="5"/>
  <c r="N825" i="5" s="1"/>
  <c r="L827" i="5"/>
  <c r="N827" i="5" s="1"/>
  <c r="L829" i="5"/>
  <c r="N829" i="5" s="1"/>
  <c r="L831" i="5"/>
  <c r="N831" i="5" s="1"/>
  <c r="L833" i="5"/>
  <c r="N833" i="5" s="1"/>
  <c r="L835" i="5"/>
  <c r="N835" i="5" s="1"/>
  <c r="L837" i="5"/>
  <c r="N837" i="5" s="1"/>
  <c r="L839" i="5"/>
  <c r="N839" i="5" s="1"/>
  <c r="L841" i="5"/>
  <c r="N841" i="5" s="1"/>
  <c r="L843" i="5"/>
  <c r="N843" i="5" s="1"/>
  <c r="L850" i="5"/>
  <c r="N850" i="5" s="1"/>
  <c r="L852" i="5"/>
  <c r="N852" i="5" s="1"/>
  <c r="L854" i="5"/>
  <c r="N854" i="5" s="1"/>
  <c r="L856" i="5"/>
  <c r="N856" i="5" s="1"/>
  <c r="L858" i="5"/>
  <c r="N858" i="5" s="1"/>
  <c r="L860" i="5"/>
  <c r="N860" i="5" s="1"/>
  <c r="L862" i="5"/>
  <c r="N862" i="5" s="1"/>
  <c r="L864" i="5"/>
  <c r="N864" i="5" s="1"/>
  <c r="L866" i="5"/>
  <c r="N866" i="5" s="1"/>
  <c r="L868" i="5"/>
  <c r="N868" i="5" s="1"/>
  <c r="L870" i="5"/>
  <c r="N870" i="5" s="1"/>
  <c r="L872" i="5"/>
  <c r="N872" i="5" s="1"/>
  <c r="L874" i="5"/>
  <c r="N874" i="5" s="1"/>
  <c r="L881" i="5"/>
  <c r="N881" i="5" s="1"/>
  <c r="L883" i="5"/>
  <c r="N883" i="5" s="1"/>
  <c r="L885" i="5"/>
  <c r="N885" i="5" s="1"/>
  <c r="L887" i="5"/>
  <c r="N887" i="5" s="1"/>
  <c r="L889" i="5"/>
  <c r="N889" i="5" s="1"/>
  <c r="L891" i="5"/>
  <c r="N891" i="5" s="1"/>
  <c r="L893" i="5"/>
  <c r="N893" i="5" s="1"/>
  <c r="L895" i="5"/>
  <c r="N895" i="5" s="1"/>
  <c r="L897" i="5"/>
  <c r="N897" i="5" s="1"/>
  <c r="L899" i="5"/>
  <c r="N899" i="5" s="1"/>
  <c r="L901" i="5"/>
  <c r="N901" i="5" s="1"/>
  <c r="L908" i="5"/>
  <c r="N908" i="5" s="1"/>
  <c r="L910" i="5"/>
  <c r="N910" i="5" s="1"/>
  <c r="L912" i="5"/>
  <c r="N912" i="5" s="1"/>
  <c r="L914" i="5"/>
  <c r="N914" i="5" s="1"/>
  <c r="L916" i="5"/>
  <c r="N916" i="5" s="1"/>
  <c r="L918" i="5"/>
  <c r="N918" i="5" s="1"/>
  <c r="L920" i="5"/>
  <c r="N920" i="5" s="1"/>
  <c r="L922" i="5"/>
  <c r="N922" i="5" s="1"/>
  <c r="L924" i="5"/>
  <c r="N924" i="5" s="1"/>
  <c r="L926" i="5"/>
  <c r="N926" i="5" s="1"/>
  <c r="L928" i="5"/>
  <c r="N928" i="5" s="1"/>
  <c r="L935" i="5"/>
  <c r="N935" i="5" s="1"/>
  <c r="L937" i="5"/>
  <c r="N937" i="5" s="1"/>
  <c r="L939" i="5"/>
  <c r="N939" i="5" s="1"/>
  <c r="L941" i="5"/>
  <c r="N941" i="5" s="1"/>
  <c r="L943" i="5"/>
  <c r="N943" i="5" s="1"/>
  <c r="L945" i="5"/>
  <c r="N945" i="5" s="1"/>
  <c r="L947" i="5"/>
  <c r="N947" i="5" s="1"/>
  <c r="L954" i="5"/>
  <c r="N954" i="5" s="1"/>
  <c r="L956" i="5"/>
  <c r="N956" i="5" s="1"/>
  <c r="L958" i="5"/>
  <c r="N958" i="5" s="1"/>
  <c r="L960" i="5"/>
  <c r="N960" i="5" s="1"/>
  <c r="L962" i="5"/>
  <c r="N962" i="5" s="1"/>
  <c r="L964" i="5"/>
  <c r="N964" i="5" s="1"/>
  <c r="L966" i="5"/>
  <c r="N966" i="5" s="1"/>
  <c r="L968" i="5"/>
  <c r="N968" i="5" s="1"/>
  <c r="L970" i="5"/>
  <c r="N970" i="5" s="1"/>
  <c r="L972" i="5"/>
  <c r="N972" i="5" s="1"/>
  <c r="L974" i="5"/>
  <c r="N974" i="5" s="1"/>
  <c r="L976" i="5"/>
  <c r="N976" i="5" s="1"/>
  <c r="L978" i="5"/>
  <c r="N978" i="5" s="1"/>
  <c r="L980" i="5"/>
  <c r="N980" i="5" s="1"/>
  <c r="L982" i="5"/>
  <c r="N982" i="5" s="1"/>
  <c r="L989" i="5"/>
  <c r="N989" i="5" s="1"/>
  <c r="L991" i="5"/>
  <c r="N991" i="5" s="1"/>
  <c r="L993" i="5"/>
  <c r="N993" i="5" s="1"/>
  <c r="L995" i="5"/>
  <c r="N995" i="5" s="1"/>
  <c r="L997" i="5"/>
  <c r="N997" i="5" s="1"/>
  <c r="L999" i="5"/>
  <c r="N999" i="5" s="1"/>
  <c r="L1001" i="5"/>
  <c r="N1001" i="5" s="1"/>
  <c r="L1003" i="5"/>
  <c r="N1003" i="5" s="1"/>
  <c r="L1005" i="5"/>
  <c r="N1005" i="5" s="1"/>
  <c r="L1007" i="5"/>
  <c r="N1007" i="5" s="1"/>
  <c r="L1009" i="5"/>
  <c r="N1009" i="5" s="1"/>
  <c r="L1011" i="5"/>
  <c r="N1011" i="5" s="1"/>
  <c r="L1013" i="5"/>
  <c r="N1013" i="5" s="1"/>
  <c r="L1015" i="5"/>
  <c r="N1015" i="5" s="1"/>
  <c r="L1017" i="5"/>
  <c r="N1017" i="5" s="1"/>
  <c r="L1019" i="5"/>
  <c r="N1019" i="5" s="1"/>
  <c r="L781" i="5"/>
  <c r="N781" i="5" s="1"/>
  <c r="L783" i="5"/>
  <c r="N783" i="5" s="1"/>
  <c r="L785" i="5"/>
  <c r="N785" i="5" s="1"/>
  <c r="L787" i="5"/>
  <c r="N787" i="5" s="1"/>
  <c r="L789" i="5"/>
  <c r="N789" i="5" s="1"/>
  <c r="L791" i="5"/>
  <c r="N791" i="5" s="1"/>
  <c r="L793" i="5"/>
  <c r="N793" i="5" s="1"/>
  <c r="L795" i="5"/>
  <c r="N795" i="5" s="1"/>
  <c r="L797" i="5"/>
  <c r="N797" i="5" s="1"/>
  <c r="L799" i="5"/>
  <c r="N799" i="5" s="1"/>
  <c r="L418" i="5"/>
  <c r="N418" i="5" s="1"/>
  <c r="L425" i="5"/>
  <c r="L429" i="5"/>
  <c r="N429" i="5" s="1"/>
  <c r="L432" i="5"/>
  <c r="N432" i="5" s="1"/>
  <c r="L439" i="5"/>
  <c r="N439" i="5" s="1"/>
  <c r="L443" i="5"/>
  <c r="N443" i="5" s="1"/>
  <c r="L447" i="5"/>
  <c r="N447" i="5" s="1"/>
  <c r="L451" i="5"/>
  <c r="N451" i="5" s="1"/>
  <c r="L455" i="5"/>
  <c r="N455" i="5" s="1"/>
  <c r="L462" i="5"/>
  <c r="N462" i="5" s="1"/>
  <c r="L466" i="5"/>
  <c r="N466" i="5" s="1"/>
  <c r="L470" i="5"/>
  <c r="N470" i="5" s="1"/>
  <c r="L474" i="5"/>
  <c r="N474" i="5" s="1"/>
  <c r="L478" i="5"/>
  <c r="N478" i="5" s="1"/>
  <c r="L482" i="5"/>
  <c r="N482" i="5" s="1"/>
  <c r="L486" i="5"/>
  <c r="N486" i="5" s="1"/>
  <c r="L490" i="5"/>
  <c r="N490" i="5" s="1"/>
  <c r="L493" i="5"/>
  <c r="N493" i="5" s="1"/>
  <c r="L495" i="5"/>
  <c r="N495" i="5" s="1"/>
  <c r="L497" i="5"/>
  <c r="N497" i="5" s="1"/>
  <c r="L499" i="5"/>
  <c r="N499" i="5" s="1"/>
  <c r="L504" i="5"/>
  <c r="L506" i="5"/>
  <c r="N506" i="5" s="1"/>
  <c r="L508" i="5"/>
  <c r="N508" i="5" s="1"/>
  <c r="L510" i="5"/>
  <c r="N510" i="5" s="1"/>
  <c r="L512" i="5"/>
  <c r="N512" i="5" s="1"/>
  <c r="L514" i="5"/>
  <c r="N514" i="5" s="1"/>
  <c r="L516" i="5"/>
  <c r="N516" i="5" s="1"/>
  <c r="L518" i="5"/>
  <c r="N518" i="5" s="1"/>
  <c r="L520" i="5"/>
  <c r="N520" i="5" s="1"/>
  <c r="L522" i="5"/>
  <c r="N522" i="5" s="1"/>
  <c r="L527" i="5"/>
  <c r="L529" i="5"/>
  <c r="N529" i="5" s="1"/>
  <c r="L531" i="5"/>
  <c r="N531" i="5" s="1"/>
  <c r="L533" i="5"/>
  <c r="N533" i="5" s="1"/>
  <c r="L535" i="5"/>
  <c r="N535" i="5" s="1"/>
  <c r="L537" i="5"/>
  <c r="N537" i="5" s="1"/>
  <c r="L539" i="5"/>
  <c r="N539" i="5" s="1"/>
  <c r="L541" i="5"/>
  <c r="N541" i="5" s="1"/>
  <c r="L543" i="5"/>
  <c r="N543" i="5" s="1"/>
  <c r="L545" i="5"/>
  <c r="N545" i="5" s="1"/>
  <c r="L547" i="5"/>
  <c r="N547" i="5" s="1"/>
  <c r="L549" i="5"/>
  <c r="N549" i="5" s="1"/>
  <c r="L551" i="5"/>
  <c r="N551" i="5" s="1"/>
  <c r="L553" i="5"/>
  <c r="N553" i="5" s="1"/>
  <c r="L555" i="5"/>
  <c r="N555" i="5" s="1"/>
  <c r="L557" i="5"/>
  <c r="N557" i="5" s="1"/>
  <c r="L559" i="5"/>
  <c r="N559" i="5" s="1"/>
  <c r="L561" i="5"/>
  <c r="N561" i="5" s="1"/>
  <c r="L563" i="5"/>
  <c r="N563" i="5" s="1"/>
  <c r="L565" i="5"/>
  <c r="N565" i="5" s="1"/>
  <c r="L570" i="5"/>
  <c r="L572" i="5"/>
  <c r="N572" i="5" s="1"/>
  <c r="L574" i="5"/>
  <c r="N574" i="5" s="1"/>
  <c r="L576" i="5"/>
  <c r="N576" i="5" s="1"/>
  <c r="L578" i="5"/>
  <c r="N578" i="5" s="1"/>
  <c r="L580" i="5"/>
  <c r="N580" i="5" s="1"/>
  <c r="L582" i="5"/>
  <c r="N582" i="5" s="1"/>
  <c r="L584" i="5"/>
  <c r="N584" i="5" s="1"/>
  <c r="L586" i="5"/>
  <c r="N586" i="5" s="1"/>
  <c r="L588" i="5"/>
  <c r="N588" i="5" s="1"/>
  <c r="L590" i="5"/>
  <c r="N590" i="5" s="1"/>
  <c r="L592" i="5"/>
  <c r="N592" i="5" s="1"/>
  <c r="L594" i="5"/>
  <c r="N594" i="5" s="1"/>
  <c r="L599" i="5"/>
  <c r="L601" i="5"/>
  <c r="N601" i="5" s="1"/>
  <c r="L603" i="5"/>
  <c r="N603" i="5" s="1"/>
  <c r="L605" i="5"/>
  <c r="N605" i="5" s="1"/>
  <c r="L607" i="5"/>
  <c r="N607" i="5" s="1"/>
  <c r="L609" i="5"/>
  <c r="N609" i="5" s="1"/>
  <c r="L611" i="5"/>
  <c r="N611" i="5" s="1"/>
  <c r="L613" i="5"/>
  <c r="N613" i="5" s="1"/>
  <c r="L616" i="5"/>
  <c r="N616" i="5" s="1"/>
  <c r="L617" i="5"/>
  <c r="N617" i="5" s="1"/>
  <c r="L618" i="5"/>
  <c r="N618" i="5" s="1"/>
  <c r="L620" i="5"/>
  <c r="N620" i="5" s="1"/>
  <c r="L625" i="5"/>
  <c r="L627" i="5"/>
  <c r="N627" i="5" s="1"/>
  <c r="L629" i="5"/>
  <c r="N629" i="5" s="1"/>
  <c r="L631" i="5"/>
  <c r="N631" i="5" s="1"/>
  <c r="L633" i="5"/>
  <c r="N633" i="5" s="1"/>
  <c r="L635" i="5"/>
  <c r="N635" i="5" s="1"/>
  <c r="L637" i="5"/>
  <c r="N637" i="5" s="1"/>
  <c r="L639" i="5"/>
  <c r="N639" i="5" s="1"/>
  <c r="L641" i="5"/>
  <c r="N641" i="5" s="1"/>
  <c r="L643" i="5"/>
  <c r="N643" i="5" s="1"/>
  <c r="L645" i="5"/>
  <c r="N645" i="5" s="1"/>
  <c r="L647" i="5"/>
  <c r="N647" i="5" s="1"/>
  <c r="L652" i="5"/>
  <c r="L654" i="5"/>
  <c r="N654" i="5" s="1"/>
  <c r="L656" i="5"/>
  <c r="N656" i="5" s="1"/>
  <c r="L658" i="5"/>
  <c r="N658" i="5" s="1"/>
  <c r="L660" i="5"/>
  <c r="N660" i="5" s="1"/>
  <c r="L662" i="5"/>
  <c r="N662" i="5" s="1"/>
  <c r="L664" i="5"/>
  <c r="N664" i="5" s="1"/>
  <c r="L666" i="5"/>
  <c r="N666" i="5" s="1"/>
  <c r="L668" i="5"/>
  <c r="N668" i="5" s="1"/>
  <c r="L670" i="5"/>
  <c r="N670" i="5" s="1"/>
  <c r="L672" i="5"/>
  <c r="N672" i="5" s="1"/>
  <c r="L677" i="5"/>
  <c r="L679" i="5"/>
  <c r="N679" i="5" s="1"/>
  <c r="L681" i="5"/>
  <c r="N681" i="5" s="1"/>
  <c r="L683" i="5"/>
  <c r="N683" i="5" s="1"/>
  <c r="L685" i="5"/>
  <c r="N685" i="5" s="1"/>
  <c r="L687" i="5"/>
  <c r="N687" i="5" s="1"/>
  <c r="L689" i="5"/>
  <c r="N689" i="5" s="1"/>
  <c r="L691" i="5"/>
  <c r="N691" i="5" s="1"/>
  <c r="L693" i="5"/>
  <c r="N693" i="5" s="1"/>
  <c r="L695" i="5"/>
  <c r="N695" i="5" s="1"/>
  <c r="L697" i="5"/>
  <c r="N697" i="5" s="1"/>
  <c r="L699" i="5"/>
  <c r="N699" i="5" s="1"/>
  <c r="L701" i="5"/>
  <c r="N701" i="5" s="1"/>
  <c r="L703" i="5"/>
  <c r="N703" i="5" s="1"/>
  <c r="L705" i="5"/>
  <c r="N705" i="5" s="1"/>
  <c r="L707" i="5"/>
  <c r="N707" i="5" s="1"/>
  <c r="L709" i="5"/>
  <c r="N709" i="5" s="1"/>
  <c r="L711" i="5"/>
  <c r="N711" i="5" s="1"/>
  <c r="L713" i="5"/>
  <c r="N713" i="5" s="1"/>
  <c r="L720" i="5"/>
  <c r="N720" i="5" s="1"/>
  <c r="L722" i="5"/>
  <c r="N722" i="5" s="1"/>
  <c r="L724" i="5"/>
  <c r="N724" i="5" s="1"/>
  <c r="L726" i="5"/>
  <c r="N726" i="5" s="1"/>
  <c r="L728" i="5"/>
  <c r="N728" i="5" s="1"/>
  <c r="L730" i="5"/>
  <c r="N730" i="5" s="1"/>
  <c r="L732" i="5"/>
  <c r="N732" i="5" s="1"/>
  <c r="L734" i="5"/>
  <c r="N734" i="5" s="1"/>
  <c r="L736" i="5"/>
  <c r="N736" i="5" s="1"/>
  <c r="L738" i="5"/>
  <c r="N738" i="5" s="1"/>
  <c r="L740" i="5"/>
  <c r="N740" i="5" s="1"/>
  <c r="L742" i="5"/>
  <c r="N742" i="5" s="1"/>
  <c r="L749" i="5"/>
  <c r="N749" i="5" s="1"/>
  <c r="L751" i="5"/>
  <c r="N751" i="5" s="1"/>
  <c r="L753" i="5"/>
  <c r="N753" i="5" s="1"/>
  <c r="L755" i="5"/>
  <c r="N755" i="5" s="1"/>
  <c r="L757" i="5"/>
  <c r="N757" i="5" s="1"/>
  <c r="L759" i="5"/>
  <c r="N759" i="5" s="1"/>
  <c r="L761" i="5"/>
  <c r="N761" i="5" s="1"/>
  <c r="L763" i="5"/>
  <c r="N763" i="5" s="1"/>
  <c r="L765" i="5"/>
  <c r="N765" i="5" s="1"/>
  <c r="L767" i="5"/>
  <c r="N767" i="5" s="1"/>
  <c r="L769" i="5"/>
  <c r="N769" i="5" s="1"/>
  <c r="L771" i="5"/>
  <c r="N771" i="5" s="1"/>
  <c r="L773" i="5"/>
  <c r="N773" i="5" s="1"/>
  <c r="L775" i="5"/>
  <c r="N775" i="5" s="1"/>
  <c r="L810" i="5"/>
  <c r="L812" i="5"/>
  <c r="N812" i="5" s="1"/>
  <c r="L814" i="5"/>
  <c r="N814" i="5" s="1"/>
  <c r="L816" i="5"/>
  <c r="N816" i="5" s="1"/>
  <c r="L818" i="5"/>
  <c r="N818" i="5" s="1"/>
  <c r="L820" i="5"/>
  <c r="N820" i="5" s="1"/>
  <c r="L822" i="5"/>
  <c r="N822" i="5" s="1"/>
  <c r="L824" i="5"/>
  <c r="N824" i="5" s="1"/>
  <c r="L826" i="5"/>
  <c r="N826" i="5" s="1"/>
  <c r="L828" i="5"/>
  <c r="N828" i="5" s="1"/>
  <c r="L830" i="5"/>
  <c r="N830" i="5" s="1"/>
  <c r="L832" i="5"/>
  <c r="N832" i="5" s="1"/>
  <c r="L834" i="5"/>
  <c r="N834" i="5" s="1"/>
  <c r="L836" i="5"/>
  <c r="N836" i="5" s="1"/>
  <c r="L838" i="5"/>
  <c r="N838" i="5" s="1"/>
  <c r="L840" i="5"/>
  <c r="N840" i="5" s="1"/>
  <c r="L842" i="5"/>
  <c r="N842" i="5" s="1"/>
  <c r="L844" i="5"/>
  <c r="N844" i="5" s="1"/>
  <c r="L849" i="5"/>
  <c r="L851" i="5"/>
  <c r="N851" i="5" s="1"/>
  <c r="L853" i="5"/>
  <c r="N853" i="5" s="1"/>
  <c r="L855" i="5"/>
  <c r="N855" i="5" s="1"/>
  <c r="L857" i="5"/>
  <c r="N857" i="5" s="1"/>
  <c r="L859" i="5"/>
  <c r="N859" i="5" s="1"/>
  <c r="L861" i="5"/>
  <c r="N861" i="5" s="1"/>
  <c r="L863" i="5"/>
  <c r="N863" i="5" s="1"/>
  <c r="L865" i="5"/>
  <c r="N865" i="5" s="1"/>
  <c r="L867" i="5"/>
  <c r="N867" i="5" s="1"/>
  <c r="L869" i="5"/>
  <c r="N869" i="5" s="1"/>
  <c r="L871" i="5"/>
  <c r="N871" i="5" s="1"/>
  <c r="L873" i="5"/>
  <c r="N873" i="5" s="1"/>
  <c r="L875" i="5"/>
  <c r="N875" i="5" s="1"/>
  <c r="L880" i="5"/>
  <c r="L882" i="5"/>
  <c r="N882" i="5" s="1"/>
  <c r="L884" i="5"/>
  <c r="N884" i="5" s="1"/>
  <c r="L886" i="5"/>
  <c r="N886" i="5" s="1"/>
  <c r="L888" i="5"/>
  <c r="N888" i="5" s="1"/>
  <c r="L890" i="5"/>
  <c r="N890" i="5" s="1"/>
  <c r="L892" i="5"/>
  <c r="N892" i="5" s="1"/>
  <c r="L894" i="5"/>
  <c r="N894" i="5" s="1"/>
  <c r="L896" i="5"/>
  <c r="N896" i="5" s="1"/>
  <c r="L898" i="5"/>
  <c r="N898" i="5" s="1"/>
  <c r="L900" i="5"/>
  <c r="N900" i="5" s="1"/>
  <c r="L902" i="5"/>
  <c r="N902" i="5" s="1"/>
  <c r="L907" i="5"/>
  <c r="L909" i="5"/>
  <c r="N909" i="5" s="1"/>
  <c r="L911" i="5"/>
  <c r="N911" i="5" s="1"/>
  <c r="L913" i="5"/>
  <c r="N913" i="5" s="1"/>
  <c r="L915" i="5"/>
  <c r="N915" i="5" s="1"/>
  <c r="L917" i="5"/>
  <c r="N917" i="5" s="1"/>
  <c r="L919" i="5"/>
  <c r="N919" i="5" s="1"/>
  <c r="L921" i="5"/>
  <c r="N921" i="5" s="1"/>
  <c r="L923" i="5"/>
  <c r="N923" i="5" s="1"/>
  <c r="L925" i="5"/>
  <c r="N925" i="5" s="1"/>
  <c r="L927" i="5"/>
  <c r="N927" i="5" s="1"/>
  <c r="L929" i="5"/>
  <c r="N929" i="5" s="1"/>
  <c r="L934" i="5"/>
  <c r="L936" i="5"/>
  <c r="N936" i="5" s="1"/>
  <c r="L938" i="5"/>
  <c r="N938" i="5" s="1"/>
  <c r="L940" i="5"/>
  <c r="N940" i="5" s="1"/>
  <c r="L942" i="5"/>
  <c r="N942" i="5" s="1"/>
  <c r="L944" i="5"/>
  <c r="N944" i="5" s="1"/>
  <c r="L946" i="5"/>
  <c r="N946" i="5" s="1"/>
  <c r="L948" i="5"/>
  <c r="N948" i="5" s="1"/>
  <c r="L953" i="5"/>
  <c r="L955" i="5"/>
  <c r="N955" i="5" s="1"/>
  <c r="L957" i="5"/>
  <c r="N957" i="5" s="1"/>
  <c r="L959" i="5"/>
  <c r="N959" i="5" s="1"/>
  <c r="L961" i="5"/>
  <c r="N961" i="5" s="1"/>
  <c r="L963" i="5"/>
  <c r="N963" i="5" s="1"/>
  <c r="L965" i="5"/>
  <c r="N965" i="5" s="1"/>
  <c r="L967" i="5"/>
  <c r="N967" i="5" s="1"/>
  <c r="L969" i="5"/>
  <c r="N969" i="5" s="1"/>
  <c r="L971" i="5"/>
  <c r="N971" i="5" s="1"/>
  <c r="L973" i="5"/>
  <c r="N973" i="5" s="1"/>
  <c r="L975" i="5"/>
  <c r="N975" i="5" s="1"/>
  <c r="L977" i="5"/>
  <c r="N977" i="5" s="1"/>
  <c r="L979" i="5"/>
  <c r="N979" i="5" s="1"/>
  <c r="L981" i="5"/>
  <c r="N981" i="5" s="1"/>
  <c r="L983" i="5"/>
  <c r="N983" i="5" s="1"/>
  <c r="L988" i="5"/>
  <c r="L990" i="5"/>
  <c r="N990" i="5" s="1"/>
  <c r="L992" i="5"/>
  <c r="N992" i="5" s="1"/>
  <c r="L994" i="5"/>
  <c r="N994" i="5" s="1"/>
  <c r="L996" i="5"/>
  <c r="N996" i="5" s="1"/>
  <c r="L998" i="5"/>
  <c r="N998" i="5" s="1"/>
  <c r="L1000" i="5"/>
  <c r="N1000" i="5" s="1"/>
  <c r="L1002" i="5"/>
  <c r="N1002" i="5" s="1"/>
  <c r="L1004" i="5"/>
  <c r="N1004" i="5" s="1"/>
  <c r="L1006" i="5"/>
  <c r="N1006" i="5" s="1"/>
  <c r="L1008" i="5"/>
  <c r="N1008" i="5" s="1"/>
  <c r="L1010" i="5"/>
  <c r="N1010" i="5" s="1"/>
  <c r="L1012" i="5"/>
  <c r="N1012" i="5" s="1"/>
  <c r="L1014" i="5"/>
  <c r="N1014" i="5" s="1"/>
  <c r="L1016" i="5"/>
  <c r="N1016" i="5" s="1"/>
  <c r="L1018" i="5"/>
  <c r="N1018" i="5" s="1"/>
  <c r="L1020" i="5"/>
  <c r="N1020" i="5" s="1"/>
  <c r="L780" i="5"/>
  <c r="L782" i="5"/>
  <c r="N782" i="5" s="1"/>
  <c r="L784" i="5"/>
  <c r="N784" i="5" s="1"/>
  <c r="L786" i="5"/>
  <c r="N786" i="5" s="1"/>
  <c r="L788" i="5"/>
  <c r="N788" i="5" s="1"/>
  <c r="L790" i="5"/>
  <c r="N790" i="5" s="1"/>
  <c r="L792" i="5"/>
  <c r="N792" i="5" s="1"/>
  <c r="L794" i="5"/>
  <c r="N794" i="5" s="1"/>
  <c r="L796" i="5"/>
  <c r="N796" i="5" s="1"/>
  <c r="L800" i="5"/>
  <c r="N800" i="5" s="1"/>
  <c r="L802" i="5"/>
  <c r="N802" i="5" s="1"/>
  <c r="L804" i="5"/>
  <c r="N804" i="5" s="1"/>
  <c r="L798" i="5"/>
  <c r="N798" i="5" s="1"/>
  <c r="L801" i="5"/>
  <c r="N801" i="5" s="1"/>
  <c r="L803" i="5"/>
  <c r="N803" i="5" s="1"/>
  <c r="L805" i="5"/>
  <c r="N805" i="5" s="1"/>
  <c r="M81" i="5" l="1"/>
  <c r="N81" i="5" s="1"/>
  <c r="M92" i="5"/>
  <c r="M90" i="5" s="1"/>
  <c r="N90" i="5" s="1"/>
  <c r="M598" i="5"/>
  <c r="M596" i="5" s="1"/>
  <c r="N596" i="5" s="1"/>
  <c r="M569" i="5"/>
  <c r="M567" i="5" s="1"/>
  <c r="N567" i="5" s="1"/>
  <c r="M879" i="5"/>
  <c r="N879" i="5" s="1"/>
  <c r="M341" i="5"/>
  <c r="M339" i="5" s="1"/>
  <c r="N339" i="5" s="1"/>
  <c r="M848" i="5"/>
  <c r="M846" i="5" s="1"/>
  <c r="N846" i="5" s="1"/>
  <c r="M315" i="5"/>
  <c r="N315" i="5" s="1"/>
  <c r="M987" i="5"/>
  <c r="N987" i="5" s="1"/>
  <c r="M718" i="5"/>
  <c r="N718" i="5" s="1"/>
  <c r="M459" i="5"/>
  <c r="N459" i="5" s="1"/>
  <c r="M228" i="5"/>
  <c r="N228" i="5" s="1"/>
  <c r="M952" i="5"/>
  <c r="M950" i="5" s="1"/>
  <c r="N950" i="5" s="1"/>
  <c r="M676" i="5"/>
  <c r="M674" i="5" s="1"/>
  <c r="N674" i="5" s="1"/>
  <c r="M424" i="5"/>
  <c r="N424" i="5" s="1"/>
  <c r="M196" i="5"/>
  <c r="N196" i="5" s="1"/>
  <c r="M933" i="5"/>
  <c r="M931" i="5" s="1"/>
  <c r="N931" i="5" s="1"/>
  <c r="M809" i="5"/>
  <c r="M807" i="5" s="1"/>
  <c r="N807" i="5" s="1"/>
  <c r="M651" i="5"/>
  <c r="N651" i="5" s="1"/>
  <c r="M526" i="5"/>
  <c r="N526" i="5" s="1"/>
  <c r="M388" i="5"/>
  <c r="M386" i="5" s="1"/>
  <c r="N386" i="5" s="1"/>
  <c r="M286" i="5"/>
  <c r="M284" i="5" s="1"/>
  <c r="N284" i="5" s="1"/>
  <c r="M165" i="5"/>
  <c r="N165" i="5" s="1"/>
  <c r="M779" i="5"/>
  <c r="M777" i="5" s="1"/>
  <c r="N777" i="5" s="1"/>
  <c r="M906" i="5"/>
  <c r="M904" i="5" s="1"/>
  <c r="N904" i="5" s="1"/>
  <c r="M747" i="5"/>
  <c r="N747" i="5" s="1"/>
  <c r="M624" i="5"/>
  <c r="M622" i="5" s="1"/>
  <c r="N622" i="5" s="1"/>
  <c r="M503" i="5"/>
  <c r="M501" i="5" s="1"/>
  <c r="N501" i="5" s="1"/>
  <c r="M373" i="5"/>
  <c r="M371" i="5" s="1"/>
  <c r="N371" i="5" s="1"/>
  <c r="M259" i="5"/>
  <c r="M257" i="5" s="1"/>
  <c r="N257" i="5" s="1"/>
  <c r="M124" i="5"/>
  <c r="M122" i="5" s="1"/>
  <c r="N122" i="5" s="1"/>
  <c r="L778" i="5"/>
  <c r="N778" i="5" s="1"/>
  <c r="N780" i="5"/>
  <c r="L986" i="5"/>
  <c r="N986" i="5" s="1"/>
  <c r="N988" i="5"/>
  <c r="L951" i="5"/>
  <c r="N951" i="5" s="1"/>
  <c r="N953" i="5"/>
  <c r="L932" i="5"/>
  <c r="N932" i="5" s="1"/>
  <c r="N934" i="5"/>
  <c r="L905" i="5"/>
  <c r="N905" i="5" s="1"/>
  <c r="N907" i="5"/>
  <c r="L878" i="5"/>
  <c r="N878" i="5" s="1"/>
  <c r="N880" i="5"/>
  <c r="L847" i="5"/>
  <c r="N847" i="5" s="1"/>
  <c r="N849" i="5"/>
  <c r="L808" i="5"/>
  <c r="N808" i="5" s="1"/>
  <c r="N810" i="5"/>
  <c r="L650" i="5"/>
  <c r="N650" i="5" s="1"/>
  <c r="N652" i="5"/>
  <c r="L623" i="5"/>
  <c r="N623" i="5" s="1"/>
  <c r="N625" i="5"/>
  <c r="L568" i="5"/>
  <c r="N568" i="5" s="1"/>
  <c r="N570" i="5"/>
  <c r="L525" i="5"/>
  <c r="N525" i="5" s="1"/>
  <c r="N527" i="5"/>
  <c r="L502" i="5"/>
  <c r="N502" i="5" s="1"/>
  <c r="N504" i="5"/>
  <c r="L746" i="5"/>
  <c r="N746" i="5" s="1"/>
  <c r="N748" i="5"/>
  <c r="L314" i="5"/>
  <c r="N314" i="5" s="1"/>
  <c r="N316" i="5"/>
  <c r="L91" i="5"/>
  <c r="N91" i="5" s="1"/>
  <c r="N93" i="5"/>
  <c r="L80" i="5"/>
  <c r="N80" i="5" s="1"/>
  <c r="N82" i="5"/>
  <c r="L44" i="5"/>
  <c r="N44" i="5" s="1"/>
  <c r="N46" i="5"/>
  <c r="L340" i="5"/>
  <c r="N340" i="5" s="1"/>
  <c r="N342" i="5"/>
  <c r="L123" i="5"/>
  <c r="N123" i="5" s="1"/>
  <c r="N125" i="5"/>
  <c r="L50" i="5"/>
  <c r="N50" i="5" s="1"/>
  <c r="N52" i="5"/>
  <c r="L22" i="5"/>
  <c r="M49" i="5"/>
  <c r="N51" i="5"/>
  <c r="L675" i="5"/>
  <c r="N675" i="5" s="1"/>
  <c r="N677" i="5"/>
  <c r="L597" i="5"/>
  <c r="N597" i="5" s="1"/>
  <c r="N599" i="5"/>
  <c r="L423" i="5"/>
  <c r="N423" i="5" s="1"/>
  <c r="N425" i="5"/>
  <c r="L717" i="5"/>
  <c r="N717" i="5" s="1"/>
  <c r="N719" i="5"/>
  <c r="L458" i="5"/>
  <c r="N458" i="5" s="1"/>
  <c r="N460" i="5"/>
  <c r="L387" i="5"/>
  <c r="N387" i="5" s="1"/>
  <c r="N389" i="5"/>
  <c r="L372" i="5"/>
  <c r="N372" i="5" s="1"/>
  <c r="N374" i="5"/>
  <c r="L285" i="5"/>
  <c r="N285" i="5" s="1"/>
  <c r="N287" i="5"/>
  <c r="L258" i="5"/>
  <c r="N258" i="5" s="1"/>
  <c r="N260" i="5"/>
  <c r="L227" i="5"/>
  <c r="N227" i="5" s="1"/>
  <c r="N229" i="5"/>
  <c r="L195" i="5"/>
  <c r="N195" i="5" s="1"/>
  <c r="N197" i="5"/>
  <c r="L164" i="5"/>
  <c r="N164" i="5" s="1"/>
  <c r="N166" i="5"/>
  <c r="N22" i="5" l="1"/>
  <c r="L19" i="5"/>
  <c r="N19" i="5" s="1"/>
  <c r="M716" i="5"/>
  <c r="N716" i="5" s="1"/>
  <c r="M649" i="5"/>
  <c r="N649" i="5" s="1"/>
  <c r="M457" i="5"/>
  <c r="N457" i="5" s="1"/>
  <c r="N259" i="5"/>
  <c r="M745" i="5"/>
  <c r="N745" i="5" s="1"/>
  <c r="N92" i="5"/>
  <c r="N286" i="5"/>
  <c r="M163" i="5"/>
  <c r="N163" i="5" s="1"/>
  <c r="M422" i="5"/>
  <c r="N422" i="5" s="1"/>
  <c r="M79" i="5"/>
  <c r="N79" i="5" s="1"/>
  <c r="N373" i="5"/>
  <c r="N388" i="5"/>
  <c r="N952" i="5"/>
  <c r="M877" i="5"/>
  <c r="N877" i="5" s="1"/>
  <c r="N569" i="5"/>
  <c r="N848" i="5"/>
  <c r="N598" i="5"/>
  <c r="N124" i="5"/>
  <c r="N624" i="5"/>
  <c r="N933" i="5"/>
  <c r="N906" i="5"/>
  <c r="M985" i="5"/>
  <c r="N985" i="5" s="1"/>
  <c r="N676" i="5"/>
  <c r="N809" i="5"/>
  <c r="N341" i="5"/>
  <c r="M226" i="5"/>
  <c r="N226" i="5" s="1"/>
  <c r="M194" i="5"/>
  <c r="N194" i="5" s="1"/>
  <c r="M313" i="5"/>
  <c r="N313" i="5" s="1"/>
  <c r="M524" i="5"/>
  <c r="N524" i="5" s="1"/>
  <c r="N503" i="5"/>
  <c r="N779" i="5"/>
  <c r="N49" i="5"/>
  <c r="M18" i="5" l="1"/>
  <c r="N18" i="5" s="1"/>
  <c r="N17" i="5" s="1"/>
  <c r="L17" i="5"/>
  <c r="M17" i="5" l="1"/>
</calcChain>
</file>

<file path=xl/comments1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2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3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sharedStrings.xml><?xml version="1.0" encoding="utf-8"?>
<sst xmlns="http://schemas.openxmlformats.org/spreadsheetml/2006/main" count="3221" uniqueCount="924">
  <si>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</si>
  <si>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</si>
  <si>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</si>
  <si>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</si>
  <si>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</si>
  <si>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</si>
  <si>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</si>
  <si>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</si>
  <si>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</si>
  <si>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</si>
  <si>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</si>
  <si>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</si>
  <si>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</si>
  <si>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</si>
  <si>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</si>
  <si>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</si>
  <si>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</si>
  <si>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</si>
  <si>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</si>
  <si>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</si>
  <si>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</si>
  <si>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</si>
  <si>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</si>
  <si>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</si>
  <si>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</si>
  <si>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</si>
  <si>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</si>
  <si>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</si>
  <si>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</si>
  <si>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</si>
  <si>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</si>
  <si>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</si>
  <si>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</si>
  <si>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</si>
  <si>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</si>
  <si>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</si>
  <si>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</si>
  <si>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</si>
  <si>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</si>
  <si>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</si>
  <si>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</si>
  <si>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</si>
  <si>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</si>
  <si>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</si>
  <si>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</si>
  <si>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</si>
  <si>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</si>
  <si>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</si>
  <si>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</si>
  <si>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</si>
  <si>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</si>
  <si>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</si>
  <si>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</si>
  <si>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</si>
  <si>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</si>
  <si>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</si>
  <si>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</si>
  <si>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</si>
  <si>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</si>
  <si>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</si>
  <si>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</si>
  <si>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</si>
  <si>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</si>
  <si>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</si>
  <si>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</si>
  <si>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</si>
  <si>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</si>
  <si>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</si>
  <si>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</si>
  <si>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</si>
  <si>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</si>
  <si>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</si>
  <si>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</si>
  <si>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</si>
  <si>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</si>
  <si>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</si>
  <si>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</si>
  <si>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</si>
  <si>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</si>
  <si>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</si>
  <si>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</si>
  <si>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</si>
  <si>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</si>
  <si>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</si>
  <si>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</si>
  <si>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</si>
  <si>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</si>
  <si>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</si>
  <si>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</si>
  <si>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</si>
  <si>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</si>
  <si>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</si>
  <si>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</si>
  <si>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</si>
  <si>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</si>
  <si>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</si>
  <si>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</si>
  <si>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</si>
  <si>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</si>
  <si>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</si>
  <si>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</si>
  <si>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</si>
  <si>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</si>
  <si>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</si>
  <si>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</si>
  <si>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</si>
  <si>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</si>
  <si>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</si>
  <si>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</si>
  <si>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</si>
  <si>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</si>
  <si>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</si>
  <si>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</si>
  <si>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</si>
  <si>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</si>
  <si>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</si>
  <si>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</si>
  <si>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</si>
  <si>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</si>
  <si>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</si>
  <si>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</si>
  <si>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</si>
  <si>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</si>
  <si>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</si>
  <si>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</si>
  <si>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</si>
  <si>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</si>
  <si>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</si>
  <si>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</si>
  <si>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</si>
  <si>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</si>
  <si>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</si>
  <si>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</si>
  <si>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</si>
  <si>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</si>
  <si>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</si>
  <si>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</si>
  <si>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</si>
  <si>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</si>
  <si>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</si>
  <si>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</si>
  <si>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</si>
  <si>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</si>
  <si>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</si>
  <si>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</si>
  <si>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</si>
  <si>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</si>
  <si>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</si>
  <si>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</si>
  <si>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</si>
  <si>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</si>
  <si>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</si>
  <si>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</si>
  <si>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</si>
  <si>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</si>
  <si>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</si>
  <si>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</si>
  <si>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</si>
  <si>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</si>
  <si>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</si>
  <si>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</si>
  <si>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</si>
  <si>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</si>
  <si>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</si>
  <si>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</si>
  <si>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</si>
  <si>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</si>
  <si>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</si>
  <si>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</si>
  <si>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</si>
  <si>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</si>
  <si>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</si>
  <si>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</si>
  <si>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</si>
  <si>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</si>
  <si>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</si>
  <si>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</si>
  <si>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</si>
  <si>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</si>
  <si>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</si>
  <si>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</si>
  <si>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</si>
  <si>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</si>
  <si>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</si>
  <si>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</si>
  <si>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</si>
  <si>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</si>
  <si>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</si>
  <si>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</si>
  <si>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</si>
  <si>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</si>
  <si>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</si>
  <si>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</si>
  <si>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</si>
  <si>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</si>
  <si>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</si>
  <si>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</si>
  <si>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</si>
  <si>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</si>
  <si>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</si>
  <si>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</si>
  <si>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</si>
  <si>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</si>
  <si>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</si>
  <si>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</si>
  <si>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</si>
  <si>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</si>
  <si>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</si>
  <si>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</si>
  <si>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</si>
  <si>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</si>
  <si>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</si>
  <si>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</si>
  <si>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</si>
  <si>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</si>
  <si>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</si>
  <si>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</si>
  <si>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</si>
  <si>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</si>
  <si>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</si>
  <si>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</si>
  <si>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</si>
  <si>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</si>
  <si>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</si>
  <si>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</si>
  <si>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</si>
  <si>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</si>
  <si>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</si>
  <si>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</si>
  <si>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</si>
  <si>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</si>
  <si>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</si>
  <si>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</si>
  <si>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</si>
  <si>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</si>
  <si>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</si>
  <si>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</si>
  <si>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</si>
  <si>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</si>
  <si>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</si>
  <si>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</si>
  <si>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</si>
  <si>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</si>
  <si>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</si>
  <si>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</si>
  <si>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</si>
  <si>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</si>
  <si>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</si>
  <si>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</si>
  <si>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</si>
  <si>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</si>
  <si>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</si>
  <si>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</si>
  <si>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</si>
  <si>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</si>
  <si>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</si>
  <si>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</si>
  <si>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</si>
  <si>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</si>
  <si>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</si>
  <si>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</si>
  <si>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</si>
  <si>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</si>
  <si>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</si>
  <si>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</si>
  <si>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</si>
  <si>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</si>
  <si>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</si>
  <si>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</si>
  <si>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</si>
  <si>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</si>
  <si>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</si>
  <si>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</si>
  <si>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</si>
  <si>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</si>
  <si>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</si>
  <si>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</si>
  <si>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</si>
  <si>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</si>
  <si>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</si>
  <si>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</si>
  <si>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</si>
  <si>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</si>
  <si>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</si>
  <si>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</si>
  <si>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</si>
  <si>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</si>
  <si>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</si>
  <si>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</si>
  <si>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</si>
  <si>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</si>
  <si>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</si>
  <si>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</si>
  <si>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</si>
  <si>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</si>
  <si>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</si>
  <si>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</si>
  <si>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</si>
  <si>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</si>
  <si>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</si>
  <si>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</si>
  <si>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</si>
  <si>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</si>
  <si>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</si>
  <si>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</si>
  <si>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</si>
  <si>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</si>
  <si>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</si>
  <si>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</si>
  <si>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</si>
  <si>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</si>
  <si>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</si>
  <si>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</si>
  <si>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</si>
  <si>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</si>
  <si>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</si>
  <si>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</si>
  <si>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</si>
  <si>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</si>
  <si>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</si>
  <si>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</si>
  <si>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</si>
  <si>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</si>
  <si>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</si>
  <si>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</si>
  <si>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</si>
  <si>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</si>
  <si>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</si>
  <si>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</si>
  <si>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</si>
  <si>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</si>
  <si>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</si>
  <si>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</si>
  <si>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</si>
  <si>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</si>
  <si>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</si>
  <si>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</si>
  <si>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</si>
  <si>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</si>
  <si>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</si>
  <si>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</si>
  <si>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</si>
  <si>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</si>
  <si>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</si>
  <si>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</si>
  <si>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</si>
  <si>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</si>
  <si>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</si>
  <si>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</si>
  <si>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</si>
  <si>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</si>
  <si>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</si>
  <si>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</si>
  <si>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</si>
  <si>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</si>
  <si>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</si>
  <si>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</si>
  <si>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</si>
  <si>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</si>
  <si>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</si>
  <si>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</si>
  <si>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</si>
  <si>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</si>
  <si>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</si>
  <si>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</si>
  <si>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</si>
  <si>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</si>
  <si>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</si>
  <si>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</si>
  <si>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</si>
  <si>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</si>
  <si>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</si>
  <si>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</si>
  <si>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</si>
  <si>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</si>
  <si>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</si>
  <si>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</si>
  <si>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</si>
  <si>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</si>
  <si>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</si>
  <si>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</si>
  <si>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</si>
  <si>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</si>
  <si>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</si>
  <si>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</si>
  <si>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</si>
  <si>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</si>
  <si>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</si>
  <si>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</si>
  <si>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</si>
  <si>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</si>
  <si>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</si>
  <si>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</si>
  <si>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</si>
  <si>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</si>
  <si>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</si>
  <si>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</si>
  <si>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</si>
  <si>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</si>
  <si>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</si>
  <si>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</si>
  <si>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</si>
  <si>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</si>
  <si>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</si>
  <si>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</si>
  <si>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</si>
  <si>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</si>
  <si>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</si>
  <si>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</si>
  <si>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</si>
  <si>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</si>
  <si>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</si>
  <si>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</si>
  <si>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</si>
  <si>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</si>
  <si>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</si>
  <si>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</si>
  <si>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</si>
  <si>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</si>
  <si>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</si>
  <si>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</si>
  <si>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</si>
  <si>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</si>
  <si>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</si>
  <si>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</si>
  <si>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</si>
  <si>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</si>
  <si>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Sărățica Nouă</t>
  </si>
  <si>
    <t>Tigheci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</si>
  <si>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</si>
  <si>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</si>
  <si>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</si>
  <si>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</si>
  <si>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</si>
  <si>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</si>
  <si>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</si>
  <si>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</si>
  <si>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</si>
  <si>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</si>
  <si>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</si>
  <si>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</si>
  <si>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</si>
  <si>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</si>
  <si>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</si>
  <si>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</si>
  <si>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</si>
  <si>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</si>
  <si>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</si>
  <si>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</si>
  <si>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</si>
  <si>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</si>
  <si>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</si>
  <si>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</si>
  <si>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</si>
  <si>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</si>
  <si>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</si>
  <si>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</si>
  <si>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</si>
  <si>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</si>
  <si>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</si>
  <si>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</si>
  <si>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</si>
  <si>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</si>
  <si>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</si>
  <si>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</si>
  <si>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</si>
  <si>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</si>
  <si>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</si>
  <si>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</si>
  <si>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</si>
  <si>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</si>
  <si>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</si>
  <si>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</si>
  <si>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</si>
  <si>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</si>
  <si>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</si>
  <si>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</si>
  <si>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</si>
  <si>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</si>
  <si>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</si>
  <si>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</si>
  <si>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</si>
  <si>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</si>
  <si>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</si>
  <si>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</si>
  <si>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</si>
  <si>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</si>
  <si>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</si>
  <si>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</si>
  <si>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</si>
  <si>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</si>
  <si>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</si>
  <si>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</si>
  <si>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</si>
  <si>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</si>
  <si>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</si>
  <si>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</si>
  <si>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</si>
  <si>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</si>
  <si>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</si>
  <si>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</si>
  <si>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</si>
  <si>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</si>
  <si>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</si>
  <si>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</si>
  <si>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</si>
  <si>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</si>
  <si>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</si>
  <si>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</si>
  <si>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</si>
  <si>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</si>
  <si>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</si>
  <si>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</si>
  <si>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</si>
  <si>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Rișcani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</si>
  <si>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</si>
  <si>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</si>
  <si>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</si>
  <si>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</si>
  <si>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</si>
  <si>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</si>
  <si>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</si>
  <si>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</si>
  <si>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</si>
  <si>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</si>
  <si>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</si>
  <si>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</si>
  <si>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</si>
  <si>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</si>
  <si>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</si>
  <si>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</si>
  <si>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</si>
  <si>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</si>
  <si>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</si>
  <si>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</si>
  <si>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</si>
  <si>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</si>
  <si>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</si>
  <si>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</si>
  <si>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</si>
  <si>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</si>
  <si>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</si>
  <si>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</si>
  <si>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</si>
  <si>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</si>
  <si>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</si>
  <si>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</si>
  <si>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</si>
  <si>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</si>
  <si>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</si>
  <si>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</si>
  <si>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</si>
  <si>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</si>
  <si>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</si>
  <si>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</si>
  <si>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</si>
  <si>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</si>
  <si>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</si>
  <si>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</si>
  <si>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</si>
  <si>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</si>
  <si>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</si>
  <si>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</si>
  <si>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</si>
  <si>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</si>
  <si>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</si>
  <si>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</si>
  <si>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</si>
  <si>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</si>
  <si>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</si>
  <si>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</si>
  <si>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</si>
  <si>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</si>
  <si>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</si>
  <si>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</si>
  <si>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</si>
  <si>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</si>
  <si>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</si>
  <si>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</si>
  <si>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</si>
  <si>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</si>
  <si>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</si>
  <si>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</si>
  <si>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</si>
  <si>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</si>
  <si>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</si>
  <si>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</si>
  <si>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</si>
  <si>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</si>
  <si>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</si>
  <si>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</si>
  <si>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</si>
  <si>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</si>
  <si>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</si>
  <si>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</si>
  <si>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</si>
  <si>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</si>
  <si>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</si>
  <si>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</si>
  <si>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</si>
  <si>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</si>
  <si>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</si>
  <si>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</si>
  <si>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</si>
  <si>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</si>
  <si>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</si>
  <si>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</si>
  <si>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</si>
  <si>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</si>
  <si>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</si>
  <si>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</si>
  <si>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</si>
  <si>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</si>
  <si>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</si>
  <si>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</si>
  <si>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</si>
  <si>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</si>
  <si>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</si>
  <si>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</si>
  <si>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</si>
  <si>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</si>
  <si>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</si>
  <si>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</si>
  <si>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</si>
  <si>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</si>
  <si>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</si>
  <si>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</si>
  <si>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</si>
  <si>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</si>
  <si>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</si>
  <si>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</si>
  <si>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</si>
  <si>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</si>
  <si>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</si>
  <si>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</si>
  <si>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</si>
  <si>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</si>
  <si>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</si>
  <si>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</si>
  <si>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</si>
  <si>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</si>
  <si>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</si>
  <si>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</si>
  <si>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</si>
  <si>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</si>
  <si>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</si>
  <si>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</si>
  <si>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</si>
  <si>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</si>
  <si>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</si>
  <si>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</si>
  <si>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</si>
  <si>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</si>
  <si>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</si>
  <si>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</si>
  <si>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</si>
  <si>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</si>
  <si>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</si>
  <si>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</si>
  <si>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</si>
  <si>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</si>
  <si>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</si>
  <si>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</si>
  <si>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</si>
  <si>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</si>
  <si>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</si>
  <si>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</si>
  <si>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</si>
  <si>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</si>
  <si>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</si>
  <si>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</si>
  <si>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</si>
  <si>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</si>
  <si>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</si>
  <si>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</si>
  <si>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</si>
  <si>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</si>
  <si>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</si>
  <si>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</si>
  <si>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</si>
  <si>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</si>
  <si>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</si>
  <si>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</si>
  <si>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</si>
  <si>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</si>
  <si>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</si>
  <si>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</si>
  <si>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</si>
  <si>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</si>
  <si>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</si>
  <si>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</si>
  <si>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</si>
  <si>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</si>
  <si>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</si>
  <si>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</si>
  <si>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</si>
  <si>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</si>
  <si>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Tip de APL - 1=mun. Chișinău și Bălți; 2=Consiliile Raionale; 3=Orașele reședință de raion; 4=restul primăriilor</t>
  </si>
  <si>
    <t>Total general</t>
  </si>
  <si>
    <t>Total general nivelul II</t>
  </si>
  <si>
    <t>Total general nivelul I</t>
  </si>
  <si>
    <t>Suprafața (km2)</t>
  </si>
  <si>
    <t>TE pentru UAT de nivelul II</t>
  </si>
  <si>
    <t>TE pentru UAT de nivelul I</t>
  </si>
  <si>
    <t>Pd</t>
  </si>
  <si>
    <t>FEB 1 =FSF*(100%-Pd)</t>
  </si>
  <si>
    <t>FEB 2 =FSF*Pd</t>
  </si>
  <si>
    <t>PS1CFL</t>
  </si>
  <si>
    <t xml:space="preserve">PS1p  
</t>
  </si>
  <si>
    <t xml:space="preserve">PS1s </t>
  </si>
  <si>
    <t>Pn</t>
  </si>
  <si>
    <t>Pe</t>
  </si>
  <si>
    <t>Sn</t>
  </si>
  <si>
    <t>UTA</t>
  </si>
  <si>
    <t>Normativ de defalcare pe tipuri de administrații</t>
  </si>
  <si>
    <t>Suma defalcărilor conform normativelor</t>
  </si>
  <si>
    <t>Suma IVPF nealocată</t>
  </si>
  <si>
    <t>Capacitatea fiscală</t>
  </si>
  <si>
    <t>Pe*CFLn-CFLi</t>
  </si>
  <si>
    <t>Total TE</t>
  </si>
  <si>
    <t>8= 6*7</t>
  </si>
  <si>
    <t>9=6-8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</si>
  <si>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</si>
  <si>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</si>
  <si>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</si>
  <si>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</si>
  <si>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</si>
  <si>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</si>
  <si>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</si>
  <si>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</si>
  <si>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</si>
  <si>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</si>
  <si>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</si>
  <si>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</si>
  <si>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</si>
  <si>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</si>
  <si>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</si>
  <si>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</si>
  <si>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</si>
  <si>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</si>
  <si>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</si>
  <si>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</si>
  <si>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</si>
  <si>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</si>
  <si>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</si>
  <si>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</si>
  <si>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</si>
  <si>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</si>
  <si>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</si>
  <si>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</si>
  <si>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</si>
  <si>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</si>
  <si>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</si>
  <si>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</si>
  <si>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</si>
  <si>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</si>
  <si>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</si>
  <si>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</si>
  <si>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</si>
  <si>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</si>
  <si>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</si>
  <si>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</si>
  <si>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</si>
  <si>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</si>
  <si>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</si>
  <si>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</si>
  <si>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</si>
  <si>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</si>
  <si>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</si>
  <si>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</si>
  <si>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</si>
  <si>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</si>
  <si>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</si>
  <si>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</si>
  <si>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</si>
  <si>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</si>
  <si>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</si>
  <si>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</si>
  <si>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</si>
  <si>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</si>
  <si>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</si>
  <si>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</si>
  <si>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</si>
  <si>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</si>
  <si>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</si>
  <si>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</si>
  <si>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</si>
  <si>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</si>
  <si>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</si>
  <si>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</si>
  <si>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</si>
  <si>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</si>
  <si>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</si>
  <si>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</si>
  <si>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</si>
  <si>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</si>
  <si>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</si>
  <si>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</si>
  <si>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</si>
  <si>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</si>
  <si>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</si>
  <si>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</si>
  <si>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</si>
  <si>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</si>
  <si>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</si>
  <si>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</si>
  <si>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</si>
  <si>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</si>
  <si>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</si>
  <si>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</si>
  <si>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</si>
  <si>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</si>
  <si>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</si>
  <si>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</si>
  <si>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</si>
  <si>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</si>
  <si>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</si>
  <si>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</si>
  <si>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</si>
  <si>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Rîşcani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</si>
  <si>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</si>
  <si>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</si>
  <si>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</si>
  <si>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</si>
  <si>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</si>
  <si>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</si>
  <si>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</si>
  <si>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</si>
  <si>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</si>
  <si>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</si>
  <si>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</si>
  <si>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</si>
  <si>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</si>
  <si>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</si>
  <si>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</si>
  <si>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</si>
  <si>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</si>
  <si>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</si>
  <si>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</si>
  <si>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</si>
  <si>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</si>
  <si>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</si>
  <si>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</si>
  <si>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</si>
  <si>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</si>
  <si>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</si>
  <si>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</si>
  <si>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</si>
  <si>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</si>
  <si>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</si>
  <si>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lei</t>
  </si>
  <si>
    <t>Pererita</t>
  </si>
  <si>
    <t>Rîșcani</t>
  </si>
  <si>
    <t>or.Cantemir</t>
  </si>
  <si>
    <t>Orașul Glodeni</t>
  </si>
  <si>
    <t>Orașul Leova</t>
  </si>
  <si>
    <t>Orașul Nisporeni</t>
  </si>
  <si>
    <t>Orașul Rezina</t>
  </si>
  <si>
    <t>Orașul Telenești</t>
  </si>
  <si>
    <t>Orașul Taraclia</t>
  </si>
  <si>
    <t>Orașul Șoldănești</t>
  </si>
  <si>
    <t>Orașul Sîngerei</t>
  </si>
  <si>
    <t>Orașul Rîşcani</t>
  </si>
  <si>
    <t>Orașul Ialoveni</t>
  </si>
  <si>
    <t>Orașul Florești</t>
  </si>
  <si>
    <t>Orașul Basarabeasca</t>
  </si>
  <si>
    <t>Orașul Briceni</t>
  </si>
  <si>
    <t>Orașul Cantemir</t>
  </si>
  <si>
    <t>Orașul Călărași</t>
  </si>
  <si>
    <t>Orașul Căușeni</t>
  </si>
  <si>
    <t>Orașul Cimișlia</t>
  </si>
  <si>
    <t>Orașul Criuleni</t>
  </si>
  <si>
    <t>Orașul Fălești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</si>
  <si>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</si>
  <si>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</si>
  <si>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</si>
  <si>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</si>
  <si>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</si>
  <si>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</si>
  <si>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</si>
  <si>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</si>
  <si>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</si>
  <si>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</si>
  <si>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</si>
  <si>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</si>
  <si>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</si>
  <si>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</si>
  <si>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</si>
  <si>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</si>
  <si>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</si>
  <si>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</si>
  <si>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</si>
  <si>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</si>
  <si>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</si>
  <si>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</si>
  <si>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</si>
  <si>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mun. Strășeni</t>
  </si>
  <si>
    <t>orașul Ștefan Vodă</t>
  </si>
  <si>
    <t xml:space="preserve">(cu excepția UTA Gagauzia) </t>
  </si>
  <si>
    <t>or.Dondușeni</t>
  </si>
  <si>
    <t>Or.Drochia</t>
  </si>
  <si>
    <t>Cote IVPF</t>
  </si>
  <si>
    <t>nivel I - 100%</t>
  </si>
  <si>
    <t>nivel II - 25%</t>
  </si>
  <si>
    <t>Chisinau - 50%</t>
  </si>
  <si>
    <t>Balti - 50%</t>
  </si>
  <si>
    <t>Cota in FSF, %</t>
  </si>
  <si>
    <t>orase resedinta - 50%</t>
  </si>
  <si>
    <t>municipii resedinta - 50%</t>
  </si>
  <si>
    <t>Suhuluceni</t>
  </si>
  <si>
    <t>10=6/5</t>
  </si>
  <si>
    <r>
      <t xml:space="preserve">Calculul  TDG de la bugetul de stat la bugetele locale pentru anul 2026         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</si>
  <si>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(executat 2024)</t>
  </si>
  <si>
    <r>
      <t xml:space="preserve">Calculul TDG de la bugetul de stat la bugetele UAT pentru anul 2027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</si>
  <si>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Fondul de susținere financiară pentru anul 2025 (în baza aprobat 2025)</t>
  </si>
  <si>
    <t>IVPJ (scontat 2025)</t>
  </si>
  <si>
    <t>Contigentul IVPF (aprobat 2025)</t>
  </si>
  <si>
    <t>Contigentul IVPF (executat 2024)</t>
  </si>
  <si>
    <r>
      <t xml:space="preserve">Calculul TDG de la bugetul de stat la bugetele UAT pentru anul 2028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</si>
  <si>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(prognoza 2026)</t>
  </si>
  <si>
    <t>Fondul de susținere financiară pentru anul 2026 (în baza prognoza 2026)</t>
  </si>
  <si>
    <t>Contigentul IVPF (prognoza 2026)</t>
  </si>
  <si>
    <t xml:space="preserve">Nr.populației  cu reședință obișnuită la 08.04.2024 </t>
  </si>
  <si>
    <t>Fondul de susținere financiară pentru anul 2026 = IVPF (executat a.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</si>
</sst>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(* #,##0_);_(* \(#,##0\);_(* &quot;-&quot;??_);_(@_)"/>
    <numFmt numFmtId="166" formatCode="#,##0.0"/>
    <numFmt numFmtId="167" formatCode="0.0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</font>
    <font>
      <b/>
      <sz val="9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2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9">
    <xf numFmtId="0" fontId="0" fillId="0" borderId="0" xfId="0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4" fontId="5" fillId="2" borderId="1" xfId="2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/>
    <xf numFmtId="4" fontId="4" fillId="2" borderId="1" xfId="2" applyNumberFormat="1" applyFont="1" applyFill="1" applyBorder="1" applyAlignment="1">
      <alignment horizontal="right" vertical="center"/>
    </xf>
    <xf numFmtId="0" fontId="0" fillId="2" borderId="0" xfId="0" applyFill="1"/>
    <xf numFmtId="0" fontId="11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/>
    </xf>
    <xf numFmtId="166" fontId="10" fillId="2" borderId="1" xfId="0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166" fontId="16" fillId="2" borderId="1" xfId="0" applyNumberFormat="1" applyFont="1" applyFill="1" applyBorder="1"/>
    <xf numFmtId="9" fontId="16" fillId="2" borderId="1" xfId="0" applyNumberFormat="1" applyFont="1" applyFill="1" applyBorder="1"/>
    <xf numFmtId="0" fontId="16" fillId="2" borderId="7" xfId="0" applyFont="1" applyFill="1" applyBorder="1" applyAlignment="1"/>
    <xf numFmtId="0" fontId="16" fillId="2" borderId="0" xfId="0" applyFont="1" applyFill="1" applyBorder="1"/>
    <xf numFmtId="9" fontId="16" fillId="2" borderId="1" xfId="0" applyNumberFormat="1" applyFont="1" applyFill="1" applyBorder="1" applyAlignment="1"/>
    <xf numFmtId="9" fontId="16" fillId="2" borderId="0" xfId="0" applyNumberFormat="1" applyFont="1" applyFill="1" applyBorder="1"/>
    <xf numFmtId="166" fontId="16" fillId="2" borderId="1" xfId="0" applyNumberFormat="1" applyFont="1" applyFill="1" applyBorder="1" applyAlignment="1"/>
    <xf numFmtId="0" fontId="17" fillId="2" borderId="1" xfId="0" applyFont="1" applyFill="1" applyBorder="1"/>
    <xf numFmtId="4" fontId="16" fillId="2" borderId="1" xfId="0" applyNumberFormat="1" applyFont="1" applyFill="1" applyBorder="1" applyAlignment="1">
      <alignment vertical="center" wrapText="1"/>
    </xf>
    <xf numFmtId="9" fontId="14" fillId="2" borderId="0" xfId="7" applyFont="1" applyFill="1"/>
    <xf numFmtId="0" fontId="14" fillId="2" borderId="0" xfId="0" applyFont="1" applyFill="1" applyAlignment="1">
      <alignment horizontal="center" vertical="center" wrapText="1"/>
    </xf>
    <xf numFmtId="0" fontId="0" fillId="2" borderId="0" xfId="0" applyNumberFormat="1" applyFill="1"/>
    <xf numFmtId="166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0" xfId="0" applyFont="1" applyFill="1" applyAlignment="1">
      <alignment horizontal="right"/>
    </xf>
    <xf numFmtId="166" fontId="11" fillId="2" borderId="0" xfId="0" applyNumberFormat="1" applyFont="1" applyFill="1"/>
    <xf numFmtId="166" fontId="14" fillId="2" borderId="1" xfId="0" applyNumberFormat="1" applyFont="1" applyFill="1" applyBorder="1"/>
    <xf numFmtId="0" fontId="5" fillId="2" borderId="1" xfId="0" applyFont="1" applyFill="1" applyBorder="1"/>
    <xf numFmtId="0" fontId="22" fillId="2" borderId="0" xfId="0" applyFont="1" applyFill="1"/>
    <xf numFmtId="0" fontId="4" fillId="2" borderId="0" xfId="0" applyFont="1" applyFill="1"/>
    <xf numFmtId="166" fontId="22" fillId="2" borderId="0" xfId="0" applyNumberFormat="1" applyFont="1" applyFill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66" fontId="4" fillId="2" borderId="0" xfId="0" applyNumberFormat="1" applyFont="1" applyFill="1"/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/>
    <xf numFmtId="0" fontId="4" fillId="2" borderId="1" xfId="9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4" fontId="4" fillId="2" borderId="1" xfId="6" applyNumberFormat="1" applyFont="1" applyFill="1" applyBorder="1" applyAlignment="1">
      <alignment horizontal="right"/>
    </xf>
    <xf numFmtId="166" fontId="4" fillId="2" borderId="1" xfId="0" applyNumberFormat="1" applyFont="1" applyFill="1" applyBorder="1"/>
    <xf numFmtId="0" fontId="4" fillId="2" borderId="1" xfId="9" applyFont="1" applyFill="1" applyBorder="1"/>
    <xf numFmtId="0" fontId="4" fillId="2" borderId="1" xfId="9" applyFont="1" applyFill="1" applyBorder="1" applyAlignment="1"/>
    <xf numFmtId="4" fontId="4" fillId="2" borderId="1" xfId="3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166" fontId="27" fillId="2" borderId="0" xfId="0" applyNumberFormat="1" applyFont="1" applyFill="1"/>
    <xf numFmtId="0" fontId="27" fillId="2" borderId="0" xfId="0" applyFont="1" applyFill="1" applyAlignment="1">
      <alignment horizontal="center"/>
    </xf>
    <xf numFmtId="0" fontId="27" fillId="2" borderId="0" xfId="0" applyFont="1" applyFill="1"/>
    <xf numFmtId="166" fontId="4" fillId="2" borderId="0" xfId="0" applyNumberFormat="1" applyFont="1" applyFill="1" applyBorder="1"/>
    <xf numFmtId="0" fontId="13" fillId="2" borderId="0" xfId="0" applyFont="1" applyFill="1" applyAlignment="1">
      <alignment vertical="center" wrapText="1"/>
    </xf>
    <xf numFmtId="166" fontId="11" fillId="2" borderId="0" xfId="0" applyNumberFormat="1" applyFont="1" applyFill="1" applyBorder="1"/>
    <xf numFmtId="0" fontId="4" fillId="2" borderId="0" xfId="0" applyFont="1" applyFill="1" applyBorder="1"/>
    <xf numFmtId="0" fontId="11" fillId="2" borderId="0" xfId="0" applyFont="1" applyFill="1" applyBorder="1"/>
    <xf numFmtId="166" fontId="27" fillId="2" borderId="0" xfId="0" applyNumberFormat="1" applyFont="1" applyFill="1" applyAlignment="1">
      <alignment horizontal="center"/>
    </xf>
    <xf numFmtId="166" fontId="22" fillId="2" borderId="0" xfId="0" applyNumberFormat="1" applyFont="1" applyFill="1" applyAlignment="1">
      <alignment horizontal="left"/>
    </xf>
    <xf numFmtId="0" fontId="28" fillId="2" borderId="0" xfId="0" applyFont="1" applyFill="1"/>
    <xf numFmtId="166" fontId="0" fillId="2" borderId="0" xfId="0" applyNumberFormat="1" applyFont="1" applyFill="1"/>
    <xf numFmtId="0" fontId="11" fillId="2" borderId="0" xfId="0" applyFont="1" applyFill="1" applyAlignment="1"/>
    <xf numFmtId="9" fontId="17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166" fontId="14" fillId="2" borderId="3" xfId="0" applyNumberFormat="1" applyFont="1" applyFill="1" applyBorder="1"/>
    <xf numFmtId="1" fontId="11" fillId="2" borderId="1" xfId="0" applyNumberFormat="1" applyFont="1" applyFill="1" applyBorder="1"/>
    <xf numFmtId="0" fontId="30" fillId="2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/>
    </xf>
    <xf numFmtId="166" fontId="3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/>
    <xf numFmtId="0" fontId="32" fillId="2" borderId="0" xfId="0" applyFont="1" applyFill="1" applyBorder="1" applyAlignment="1">
      <alignment horizontal="center" vertical="center" wrapText="1"/>
    </xf>
    <xf numFmtId="166" fontId="34" fillId="2" borderId="1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 vertical="center" wrapText="1"/>
    </xf>
    <xf numFmtId="0" fontId="22" fillId="2" borderId="0" xfId="0" applyNumberFormat="1" applyFont="1" applyFill="1"/>
    <xf numFmtId="166" fontId="4" fillId="2" borderId="1" xfId="0" applyNumberFormat="1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/>
    </xf>
    <xf numFmtId="166" fontId="5" fillId="2" borderId="7" xfId="0" applyNumberFormat="1" applyFont="1" applyFill="1" applyBorder="1" applyAlignment="1">
      <alignment horizontal="right"/>
    </xf>
    <xf numFmtId="166" fontId="5" fillId="2" borderId="7" xfId="0" applyNumberFormat="1" applyFont="1" applyFill="1" applyBorder="1"/>
    <xf numFmtId="166" fontId="4" fillId="2" borderId="7" xfId="0" applyNumberFormat="1" applyFont="1" applyFill="1" applyBorder="1"/>
    <xf numFmtId="166" fontId="4" fillId="2" borderId="8" xfId="0" applyNumberFormat="1" applyFont="1" applyFill="1" applyBorder="1"/>
    <xf numFmtId="167" fontId="22" fillId="2" borderId="0" xfId="0" applyNumberFormat="1" applyFont="1" applyFill="1"/>
    <xf numFmtId="166" fontId="33" fillId="2" borderId="1" xfId="0" applyNumberFormat="1" applyFont="1" applyFill="1" applyBorder="1"/>
    <xf numFmtId="0" fontId="34" fillId="2" borderId="0" xfId="0" applyFont="1" applyFill="1" applyAlignment="1">
      <alignment horizontal="right"/>
    </xf>
    <xf numFmtId="0" fontId="27" fillId="2" borderId="0" xfId="0" applyFont="1" applyFill="1" applyAlignment="1">
      <alignment horizontal="left"/>
    </xf>
    <xf numFmtId="3" fontId="4" fillId="2" borderId="1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165" fontId="4" fillId="2" borderId="1" xfId="8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wrapText="1"/>
    </xf>
    <xf numFmtId="3" fontId="4" fillId="2" borderId="1" xfId="0" applyNumberFormat="1" applyFont="1" applyFill="1" applyBorder="1" applyAlignment="1">
      <alignment horizontal="center"/>
    </xf>
    <xf numFmtId="168" fontId="16" fillId="2" borderId="1" xfId="0" applyNumberFormat="1" applyFont="1" applyFill="1" applyBorder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6" fontId="5" fillId="2" borderId="0" xfId="0" applyNumberFormat="1" applyFont="1" applyFill="1" applyBorder="1" applyAlignment="1">
      <alignment horizontal="right"/>
    </xf>
    <xf numFmtId="0" fontId="39" fillId="2" borderId="0" xfId="0" applyFont="1" applyFill="1"/>
    <xf numFmtId="167" fontId="11" fillId="2" borderId="0" xfId="0" applyNumberFormat="1" applyFont="1" applyFill="1" applyAlignment="1"/>
    <xf numFmtId="3" fontId="27" fillId="2" borderId="0" xfId="0" applyNumberFormat="1" applyFont="1" applyFill="1" applyAlignment="1">
      <alignment horizontal="left"/>
    </xf>
    <xf numFmtId="166" fontId="39" fillId="2" borderId="0" xfId="0" applyNumberFormat="1" applyFont="1" applyFill="1" applyAlignment="1">
      <alignment horizontal="left"/>
    </xf>
    <xf numFmtId="166" fontId="27" fillId="2" borderId="0" xfId="0" applyNumberFormat="1" applyFont="1" applyFill="1" applyAlignment="1">
      <alignment horizontal="left"/>
    </xf>
    <xf numFmtId="166" fontId="36" fillId="2" borderId="0" xfId="0" applyNumberFormat="1" applyFont="1" applyFill="1" applyBorder="1"/>
    <xf numFmtId="166" fontId="5" fillId="2" borderId="0" xfId="0" applyNumberFormat="1" applyFont="1" applyFill="1" applyBorder="1"/>
    <xf numFmtId="166" fontId="26" fillId="2" borderId="1" xfId="531" applyNumberFormat="1" applyFont="1" applyFill="1" applyBorder="1"/>
    <xf numFmtId="166" fontId="25" fillId="2" borderId="1" xfId="531" applyNumberFormat="1" applyFont="1" applyFill="1" applyBorder="1"/>
    <xf numFmtId="166" fontId="4" fillId="2" borderId="1" xfId="531" applyNumberFormat="1" applyFont="1" applyFill="1" applyBorder="1"/>
    <xf numFmtId="166" fontId="37" fillId="2" borderId="0" xfId="0" applyNumberFormat="1" applyFont="1" applyFill="1"/>
    <xf numFmtId="166" fontId="5" fillId="2" borderId="1" xfId="2" applyNumberFormat="1" applyFont="1" applyFill="1" applyBorder="1" applyAlignment="1">
      <alignment horizontal="right" vertical="center"/>
    </xf>
    <xf numFmtId="166" fontId="4" fillId="2" borderId="1" xfId="555" applyNumberFormat="1" applyFont="1" applyFill="1" applyBorder="1"/>
    <xf numFmtId="166" fontId="5" fillId="2" borderId="0" xfId="0" applyNumberFormat="1" applyFont="1" applyFill="1"/>
    <xf numFmtId="166" fontId="25" fillId="2" borderId="1" xfId="561" applyNumberFormat="1" applyFont="1" applyFill="1" applyBorder="1"/>
    <xf numFmtId="166" fontId="25" fillId="2" borderId="1" xfId="567" applyNumberFormat="1" applyFont="1" applyFill="1" applyBorder="1"/>
    <xf numFmtId="166" fontId="25" fillId="2" borderId="1" xfId="573" applyNumberFormat="1" applyFont="1" applyFill="1" applyBorder="1"/>
    <xf numFmtId="166" fontId="25" fillId="2" borderId="1" xfId="579" applyNumberFormat="1" applyFont="1" applyFill="1" applyBorder="1"/>
    <xf numFmtId="166" fontId="25" fillId="2" borderId="1" xfId="585" applyNumberFormat="1" applyFont="1" applyFill="1" applyBorder="1"/>
    <xf numFmtId="166" fontId="25" fillId="2" borderId="1" xfId="591" applyNumberFormat="1" applyFont="1" applyFill="1" applyBorder="1"/>
    <xf numFmtId="166" fontId="25" fillId="2" borderId="1" xfId="597" applyNumberFormat="1" applyFont="1" applyFill="1" applyBorder="1"/>
    <xf numFmtId="166" fontId="25" fillId="2" borderId="1" xfId="603" applyNumberFormat="1" applyFont="1" applyFill="1" applyBorder="1"/>
    <xf numFmtId="166" fontId="25" fillId="2" borderId="1" xfId="609" applyNumberFormat="1" applyFont="1" applyFill="1" applyBorder="1"/>
    <xf numFmtId="166" fontId="25" fillId="2" borderId="1" xfId="615" applyNumberFormat="1" applyFont="1" applyFill="1" applyBorder="1"/>
    <xf numFmtId="166" fontId="25" fillId="2" borderId="1" xfId="621" applyNumberFormat="1" applyFont="1" applyFill="1" applyBorder="1"/>
    <xf numFmtId="166" fontId="25" fillId="2" borderId="1" xfId="627" applyNumberFormat="1" applyFont="1" applyFill="1" applyBorder="1"/>
    <xf numFmtId="166" fontId="25" fillId="2" borderId="1" xfId="633" applyNumberFormat="1" applyFont="1" applyFill="1" applyBorder="1"/>
    <xf numFmtId="166" fontId="25" fillId="2" borderId="1" xfId="639" applyNumberFormat="1" applyFont="1" applyFill="1" applyBorder="1"/>
    <xf numFmtId="166" fontId="25" fillId="2" borderId="1" xfId="645" applyNumberFormat="1" applyFont="1" applyFill="1" applyBorder="1"/>
    <xf numFmtId="166" fontId="25" fillId="2" borderId="1" xfId="651" applyNumberFormat="1" applyFont="1" applyFill="1" applyBorder="1"/>
    <xf numFmtId="166" fontId="25" fillId="2" borderId="1" xfId="657" applyNumberFormat="1" applyFont="1" applyFill="1" applyBorder="1"/>
    <xf numFmtId="166" fontId="25" fillId="2" borderId="1" xfId="663" applyNumberFormat="1" applyFont="1" applyFill="1" applyBorder="1"/>
    <xf numFmtId="166" fontId="25" fillId="2" borderId="1" xfId="669" applyNumberFormat="1" applyFont="1" applyFill="1" applyBorder="1"/>
    <xf numFmtId="166" fontId="25" fillId="2" borderId="1" xfId="675" applyNumberFormat="1" applyFont="1" applyFill="1" applyBorder="1"/>
    <xf numFmtId="166" fontId="25" fillId="2" borderId="1" xfId="681" applyNumberFormat="1" applyFont="1" applyFill="1" applyBorder="1"/>
    <xf numFmtId="166" fontId="25" fillId="2" borderId="1" xfId="687" applyNumberFormat="1" applyFont="1" applyFill="1" applyBorder="1"/>
    <xf numFmtId="166" fontId="25" fillId="2" borderId="1" xfId="693" applyNumberFormat="1" applyFont="1" applyFill="1" applyBorder="1"/>
    <xf numFmtId="166" fontId="25" fillId="2" borderId="1" xfId="699" applyNumberFormat="1" applyFont="1" applyFill="1" applyBorder="1"/>
    <xf numFmtId="166" fontId="25" fillId="2" borderId="1" xfId="705" applyNumberFormat="1" applyFont="1" applyFill="1" applyBorder="1"/>
    <xf numFmtId="166" fontId="25" fillId="2" borderId="1" xfId="711" applyNumberFormat="1" applyFont="1" applyFill="1" applyBorder="1"/>
    <xf numFmtId="166" fontId="25" fillId="2" borderId="1" xfId="717" applyNumberFormat="1" applyFont="1" applyFill="1" applyBorder="1"/>
    <xf numFmtId="166" fontId="25" fillId="2" borderId="1" xfId="723" applyNumberFormat="1" applyFont="1" applyFill="1" applyBorder="1"/>
    <xf numFmtId="166" fontId="25" fillId="2" borderId="1" xfId="729" applyNumberFormat="1" applyFont="1" applyFill="1" applyBorder="1"/>
    <xf numFmtId="166" fontId="25" fillId="2" borderId="1" xfId="735" applyNumberFormat="1" applyFont="1" applyFill="1" applyBorder="1"/>
    <xf numFmtId="166" fontId="25" fillId="2" borderId="1" xfId="741" applyNumberFormat="1" applyFont="1" applyFill="1" applyBorder="1"/>
    <xf numFmtId="166" fontId="25" fillId="2" borderId="1" xfId="747" applyNumberFormat="1" applyFont="1" applyFill="1" applyBorder="1"/>
    <xf numFmtId="166" fontId="25" fillId="2" borderId="1" xfId="753" applyNumberFormat="1" applyFont="1" applyFill="1" applyBorder="1"/>
    <xf numFmtId="166" fontId="35" fillId="2" borderId="0" xfId="0" applyNumberFormat="1" applyFont="1" applyFill="1"/>
    <xf numFmtId="166" fontId="25" fillId="2" borderId="1" xfId="357" applyNumberFormat="1" applyFont="1" applyFill="1" applyBorder="1"/>
    <xf numFmtId="0" fontId="4" fillId="2" borderId="8" xfId="0" applyFont="1" applyFill="1" applyBorder="1"/>
    <xf numFmtId="166" fontId="25" fillId="2" borderId="1" xfId="363" applyNumberFormat="1" applyFont="1" applyFill="1" applyBorder="1"/>
    <xf numFmtId="166" fontId="25" fillId="2" borderId="1" xfId="369" applyNumberFormat="1" applyFont="1" applyFill="1" applyBorder="1"/>
    <xf numFmtId="166" fontId="25" fillId="2" borderId="1" xfId="375" applyNumberFormat="1" applyFont="1" applyFill="1" applyBorder="1"/>
    <xf numFmtId="166" fontId="25" fillId="2" borderId="1" xfId="381" applyNumberFormat="1" applyFont="1" applyFill="1" applyBorder="1"/>
    <xf numFmtId="166" fontId="25" fillId="2" borderId="1" xfId="387" applyNumberFormat="1" applyFont="1" applyFill="1" applyBorder="1"/>
    <xf numFmtId="166" fontId="25" fillId="2" borderId="1" xfId="393" applyNumberFormat="1" applyFont="1" applyFill="1" applyBorder="1"/>
    <xf numFmtId="166" fontId="25" fillId="2" borderId="1" xfId="399" applyNumberFormat="1" applyFont="1" applyFill="1" applyBorder="1"/>
    <xf numFmtId="166" fontId="25" fillId="2" borderId="1" xfId="405" applyNumberFormat="1" applyFont="1" applyFill="1" applyBorder="1"/>
    <xf numFmtId="166" fontId="25" fillId="2" borderId="1" xfId="411" applyNumberFormat="1" applyFont="1" applyFill="1" applyBorder="1"/>
    <xf numFmtId="166" fontId="25" fillId="2" borderId="1" xfId="417" applyNumberFormat="1" applyFont="1" applyFill="1" applyBorder="1"/>
    <xf numFmtId="166" fontId="25" fillId="2" borderId="1" xfId="423" applyNumberFormat="1" applyFont="1" applyFill="1" applyBorder="1"/>
    <xf numFmtId="166" fontId="25" fillId="2" borderId="1" xfId="429" applyNumberFormat="1" applyFont="1" applyFill="1" applyBorder="1"/>
    <xf numFmtId="166" fontId="25" fillId="2" borderId="1" xfId="435" applyNumberFormat="1" applyFont="1" applyFill="1" applyBorder="1"/>
    <xf numFmtId="166" fontId="25" fillId="2" borderId="1" xfId="441" applyNumberFormat="1" applyFont="1" applyFill="1" applyBorder="1"/>
    <xf numFmtId="166" fontId="25" fillId="2" borderId="1" xfId="447" applyNumberFormat="1" applyFont="1" applyFill="1" applyBorder="1"/>
    <xf numFmtId="166" fontId="25" fillId="2" borderId="1" xfId="453" applyNumberFormat="1" applyFont="1" applyFill="1" applyBorder="1"/>
    <xf numFmtId="166" fontId="25" fillId="2" borderId="1" xfId="459" applyNumberFormat="1" applyFont="1" applyFill="1" applyBorder="1"/>
    <xf numFmtId="166" fontId="25" fillId="2" borderId="1" xfId="465" applyNumberFormat="1" applyFont="1" applyFill="1" applyBorder="1"/>
    <xf numFmtId="166" fontId="25" fillId="2" borderId="1" xfId="471" applyNumberFormat="1" applyFont="1" applyFill="1" applyBorder="1"/>
    <xf numFmtId="166" fontId="25" fillId="2" borderId="1" xfId="477" applyNumberFormat="1" applyFont="1" applyFill="1" applyBorder="1"/>
    <xf numFmtId="166" fontId="25" fillId="2" borderId="1" xfId="483" applyNumberFormat="1" applyFont="1" applyFill="1" applyBorder="1"/>
    <xf numFmtId="166" fontId="25" fillId="2" borderId="1" xfId="489" applyNumberFormat="1" applyFont="1" applyFill="1" applyBorder="1"/>
    <xf numFmtId="166" fontId="25" fillId="2" borderId="1" xfId="495" applyNumberFormat="1" applyFont="1" applyFill="1" applyBorder="1"/>
    <xf numFmtId="166" fontId="25" fillId="2" borderId="1" xfId="501" applyNumberFormat="1" applyFont="1" applyFill="1" applyBorder="1"/>
    <xf numFmtId="166" fontId="25" fillId="2" borderId="1" xfId="507" applyNumberFormat="1" applyFont="1" applyFill="1" applyBorder="1"/>
    <xf numFmtId="166" fontId="25" fillId="2" borderId="1" xfId="513" applyNumberFormat="1" applyFont="1" applyFill="1" applyBorder="1"/>
    <xf numFmtId="166" fontId="25" fillId="2" borderId="1" xfId="519" applyNumberFormat="1" applyFont="1" applyFill="1" applyBorder="1"/>
    <xf numFmtId="166" fontId="25" fillId="2" borderId="1" xfId="525" applyNumberFormat="1" applyFont="1" applyFill="1" applyBorder="1"/>
    <xf numFmtId="166" fontId="25" fillId="2" borderId="1" xfId="537" applyNumberFormat="1" applyFont="1" applyFill="1" applyBorder="1"/>
    <xf numFmtId="166" fontId="25" fillId="2" borderId="1" xfId="543" applyNumberFormat="1" applyFont="1" applyFill="1" applyBorder="1"/>
    <xf numFmtId="166" fontId="25" fillId="2" borderId="1" xfId="549" applyNumberFormat="1" applyFont="1" applyFill="1" applyBorder="1"/>
    <xf numFmtId="167" fontId="30" fillId="2" borderId="0" xfId="0" applyNumberFormat="1" applyFont="1" applyFill="1" applyBorder="1" applyAlignment="1">
      <alignment horizontal="center" vertical="center" wrapText="1"/>
    </xf>
    <xf numFmtId="167" fontId="22" fillId="2" borderId="0" xfId="0" applyNumberFormat="1" applyFont="1" applyFill="1" applyBorder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textRotation="90" wrapText="1"/>
    </xf>
    <xf numFmtId="0" fontId="24" fillId="2" borderId="4" xfId="0" applyFont="1" applyFill="1" applyBorder="1" applyAlignment="1">
      <alignment horizontal="center" vertical="center" textRotation="90" wrapText="1"/>
    </xf>
    <xf numFmtId="0" fontId="24" fillId="2" borderId="3" xfId="0" applyFont="1" applyFill="1" applyBorder="1" applyAlignment="1">
      <alignment horizontal="center" vertical="center" textRotation="90" wrapText="1"/>
    </xf>
    <xf numFmtId="0" fontId="33" fillId="2" borderId="1" xfId="0" applyFont="1" applyFill="1" applyBorder="1" applyAlignment="1">
      <alignment horizontal="center" vertical="center" wrapText="1"/>
    </xf>
    <xf numFmtId="0" fontId="40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7" fillId="2" borderId="7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4" fillId="2" borderId="6" xfId="0" applyFont="1" applyFill="1" applyBorder="1" applyAlignment="1">
      <alignment horizontal="left" wrapText="1"/>
    </xf>
    <xf numFmtId="0" fontId="14" fillId="2" borderId="12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left" wrapText="1"/>
    </xf>
    <xf numFmtId="0" fontId="38" fillId="2" borderId="2" xfId="0" applyFont="1" applyFill="1" applyBorder="1" applyAlignment="1">
      <alignment horizontal="center" vertical="center" textRotation="90" wrapText="1"/>
    </xf>
    <xf numFmtId="0" fontId="38" fillId="2" borderId="4" xfId="0" applyFont="1" applyFill="1" applyBorder="1" applyAlignment="1">
      <alignment horizontal="center" vertical="center" textRotation="90" wrapText="1"/>
    </xf>
    <xf numFmtId="0" fontId="38" fillId="2" borderId="3" xfId="0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/>
  </cellXfs>
  <cellStyles count="762">
    <cellStyle name="Comma" xfId="8" builtinId="3"/>
    <cellStyle name="Normal" xfId="0" builtinId="0"/>
    <cellStyle name="Normal_Sheet1" xfId="9"/>
    <cellStyle name="Normal_Sheet1 100" xfId="531"/>
    <cellStyle name="Normal_Sheet1 101" xfId="537"/>
    <cellStyle name="Normal_Sheet1 102" xfId="543"/>
    <cellStyle name="Normal_Sheet1 103" xfId="549"/>
    <cellStyle name="Normal_Sheet1 104" xfId="555"/>
    <cellStyle name="Normal_Sheet1 105" xfId="561"/>
    <cellStyle name="Normal_Sheet1 106" xfId="567"/>
    <cellStyle name="Normal_Sheet1 107" xfId="573"/>
    <cellStyle name="Normal_Sheet1 108" xfId="579"/>
    <cellStyle name="Normal_Sheet1 109" xfId="585"/>
    <cellStyle name="Normal_Sheet1 110" xfId="591"/>
    <cellStyle name="Normal_Sheet1 111" xfId="597"/>
    <cellStyle name="Normal_Sheet1 112" xfId="603"/>
    <cellStyle name="Normal_Sheet1 113" xfId="609"/>
    <cellStyle name="Normal_Sheet1 114" xfId="615"/>
    <cellStyle name="Normal_Sheet1 115" xfId="621"/>
    <cellStyle name="Normal_Sheet1 116" xfId="627"/>
    <cellStyle name="Normal_Sheet1 117" xfId="633"/>
    <cellStyle name="Normal_Sheet1 118" xfId="639"/>
    <cellStyle name="Normal_Sheet1 119" xfId="645"/>
    <cellStyle name="Normal_Sheet1 120" xfId="651"/>
    <cellStyle name="Normal_Sheet1 121" xfId="657"/>
    <cellStyle name="Normal_Sheet1 122" xfId="663"/>
    <cellStyle name="Normal_Sheet1 123" xfId="669"/>
    <cellStyle name="Normal_Sheet1 124" xfId="675"/>
    <cellStyle name="Normal_Sheet1 125" xfId="681"/>
    <cellStyle name="Normal_Sheet1 126" xfId="687"/>
    <cellStyle name="Normal_Sheet1 127" xfId="693"/>
    <cellStyle name="Normal_Sheet1 128" xfId="699"/>
    <cellStyle name="Normal_Sheet1 129" xfId="705"/>
    <cellStyle name="Normal_Sheet1 130" xfId="711"/>
    <cellStyle name="Normal_Sheet1 131" xfId="717"/>
    <cellStyle name="Normal_Sheet1 132" xfId="723"/>
    <cellStyle name="Normal_Sheet1 133" xfId="729"/>
    <cellStyle name="Normal_Sheet1 134" xfId="735"/>
    <cellStyle name="Normal_Sheet1 135" xfId="741"/>
    <cellStyle name="Normal_Sheet1 136" xfId="747"/>
    <cellStyle name="Normal_Sheet1 137" xfId="753"/>
    <cellStyle name="Normal_Sheet1 71" xfId="357"/>
    <cellStyle name="Normal_Sheet1 72" xfId="363"/>
    <cellStyle name="Normal_Sheet1 73" xfId="369"/>
    <cellStyle name="Normal_Sheet1 74" xfId="375"/>
    <cellStyle name="Normal_Sheet1 75" xfId="381"/>
    <cellStyle name="Normal_Sheet1 76" xfId="387"/>
    <cellStyle name="Normal_Sheet1 77" xfId="393"/>
    <cellStyle name="Normal_Sheet1 78" xfId="399"/>
    <cellStyle name="Normal_Sheet1 79" xfId="405"/>
    <cellStyle name="Normal_Sheet1 80" xfId="411"/>
    <cellStyle name="Normal_Sheet1 81" xfId="417"/>
    <cellStyle name="Normal_Sheet1 82" xfId="423"/>
    <cellStyle name="Normal_Sheet1 83" xfId="429"/>
    <cellStyle name="Normal_Sheet1 84" xfId="435"/>
    <cellStyle name="Normal_Sheet1 85" xfId="441"/>
    <cellStyle name="Normal_Sheet1 86" xfId="447"/>
    <cellStyle name="Normal_Sheet1 87" xfId="453"/>
    <cellStyle name="Normal_Sheet1 88" xfId="459"/>
    <cellStyle name="Normal_Sheet1 89" xfId="465"/>
    <cellStyle name="Normal_Sheet1 90" xfId="471"/>
    <cellStyle name="Normal_Sheet1 91" xfId="477"/>
    <cellStyle name="Normal_Sheet1 92" xfId="483"/>
    <cellStyle name="Normal_Sheet1 93" xfId="489"/>
    <cellStyle name="Normal_Sheet1 94" xfId="495"/>
    <cellStyle name="Normal_Sheet1 95" xfId="501"/>
    <cellStyle name="Normal_Sheet1 96" xfId="507"/>
    <cellStyle name="Normal_Sheet1 97" xfId="513"/>
    <cellStyle name="Normal_Sheet1 98" xfId="519"/>
    <cellStyle name="Normal_Sheet1 99" xfId="525"/>
    <cellStyle name="Percent" xfId="7" builtinId="5"/>
    <cellStyle name="Обычный 2" xfId="1"/>
    <cellStyle name="Обычный 2 10" xfId="38"/>
    <cellStyle name="Обычный 2 100" xfId="515"/>
    <cellStyle name="Обычный 2 101" xfId="521"/>
    <cellStyle name="Обычный 2 102" xfId="527"/>
    <cellStyle name="Обычный 2 103" xfId="533"/>
    <cellStyle name="Обычный 2 104" xfId="539"/>
    <cellStyle name="Обычный 2 105" xfId="545"/>
    <cellStyle name="Обычный 2 106" xfId="551"/>
    <cellStyle name="Обычный 2 107" xfId="557"/>
    <cellStyle name="Обычный 2 108" xfId="563"/>
    <cellStyle name="Обычный 2 109" xfId="569"/>
    <cellStyle name="Обычный 2 11" xfId="43"/>
    <cellStyle name="Обычный 2 110" xfId="575"/>
    <cellStyle name="Обычный 2 111" xfId="581"/>
    <cellStyle name="Обычный 2 112" xfId="587"/>
    <cellStyle name="Обычный 2 113" xfId="593"/>
    <cellStyle name="Обычный 2 114" xfId="599"/>
    <cellStyle name="Обычный 2 115" xfId="605"/>
    <cellStyle name="Обычный 2 116" xfId="611"/>
    <cellStyle name="Обычный 2 117" xfId="617"/>
    <cellStyle name="Обычный 2 118" xfId="623"/>
    <cellStyle name="Обычный 2 119" xfId="629"/>
    <cellStyle name="Обычный 2 12" xfId="48"/>
    <cellStyle name="Обычный 2 120" xfId="635"/>
    <cellStyle name="Обычный 2 121" xfId="641"/>
    <cellStyle name="Обычный 2 122" xfId="647"/>
    <cellStyle name="Обычный 2 123" xfId="653"/>
    <cellStyle name="Обычный 2 124" xfId="659"/>
    <cellStyle name="Обычный 2 125" xfId="665"/>
    <cellStyle name="Обычный 2 126" xfId="671"/>
    <cellStyle name="Обычный 2 127" xfId="677"/>
    <cellStyle name="Обычный 2 128" xfId="683"/>
    <cellStyle name="Обычный 2 129" xfId="689"/>
    <cellStyle name="Обычный 2 13" xfId="53"/>
    <cellStyle name="Обычный 2 130" xfId="695"/>
    <cellStyle name="Обычный 2 131" xfId="701"/>
    <cellStyle name="Обычный 2 132" xfId="707"/>
    <cellStyle name="Обычный 2 133" xfId="713"/>
    <cellStyle name="Обычный 2 134" xfId="719"/>
    <cellStyle name="Обычный 2 135" xfId="725"/>
    <cellStyle name="Обычный 2 136" xfId="731"/>
    <cellStyle name="Обычный 2 137" xfId="737"/>
    <cellStyle name="Обычный 2 138" xfId="743"/>
    <cellStyle name="Обычный 2 139" xfId="749"/>
    <cellStyle name="Обычный 2 14" xfId="58"/>
    <cellStyle name="Обычный 2 15" xfId="63"/>
    <cellStyle name="Обычный 2 16" xfId="68"/>
    <cellStyle name="Обычный 2 17" xfId="73"/>
    <cellStyle name="Обычный 2 18" xfId="78"/>
    <cellStyle name="Обычный 2 19" xfId="83"/>
    <cellStyle name="Обычный 2 2" xfId="2"/>
    <cellStyle name="Обычный 2 20" xfId="88"/>
    <cellStyle name="Обычный 2 21" xfId="93"/>
    <cellStyle name="Обычный 2 22" xfId="98"/>
    <cellStyle name="Обычный 2 23" xfId="103"/>
    <cellStyle name="Обычный 2 24" xfId="108"/>
    <cellStyle name="Обычный 2 25" xfId="113"/>
    <cellStyle name="Обычный 2 26" xfId="118"/>
    <cellStyle name="Обычный 2 27" xfId="123"/>
    <cellStyle name="Обычный 2 28" xfId="128"/>
    <cellStyle name="Обычный 2 29" xfId="133"/>
    <cellStyle name="Обычный 2 3" xfId="3"/>
    <cellStyle name="Обычный 2 3 10" xfId="57"/>
    <cellStyle name="Обычный 2 3 100" xfId="538"/>
    <cellStyle name="Обычный 2 3 101" xfId="544"/>
    <cellStyle name="Обычный 2 3 102" xfId="550"/>
    <cellStyle name="Обычный 2 3 103" xfId="556"/>
    <cellStyle name="Обычный 2 3 104" xfId="562"/>
    <cellStyle name="Обычный 2 3 105" xfId="568"/>
    <cellStyle name="Обычный 2 3 106" xfId="574"/>
    <cellStyle name="Обычный 2 3 107" xfId="580"/>
    <cellStyle name="Обычный 2 3 108" xfId="586"/>
    <cellStyle name="Обычный 2 3 109" xfId="592"/>
    <cellStyle name="Обычный 2 3 11" xfId="62"/>
    <cellStyle name="Обычный 2 3 110" xfId="598"/>
    <cellStyle name="Обычный 2 3 111" xfId="604"/>
    <cellStyle name="Обычный 2 3 112" xfId="610"/>
    <cellStyle name="Обычный 2 3 113" xfId="616"/>
    <cellStyle name="Обычный 2 3 114" xfId="622"/>
    <cellStyle name="Обычный 2 3 115" xfId="628"/>
    <cellStyle name="Обычный 2 3 116" xfId="634"/>
    <cellStyle name="Обычный 2 3 117" xfId="640"/>
    <cellStyle name="Обычный 2 3 118" xfId="646"/>
    <cellStyle name="Обычный 2 3 119" xfId="652"/>
    <cellStyle name="Обычный 2 3 12" xfId="67"/>
    <cellStyle name="Обычный 2 3 120" xfId="658"/>
    <cellStyle name="Обычный 2 3 121" xfId="664"/>
    <cellStyle name="Обычный 2 3 122" xfId="670"/>
    <cellStyle name="Обычный 2 3 123" xfId="676"/>
    <cellStyle name="Обычный 2 3 124" xfId="682"/>
    <cellStyle name="Обычный 2 3 125" xfId="688"/>
    <cellStyle name="Обычный 2 3 126" xfId="694"/>
    <cellStyle name="Обычный 2 3 127" xfId="700"/>
    <cellStyle name="Обычный 2 3 128" xfId="706"/>
    <cellStyle name="Обычный 2 3 129" xfId="712"/>
    <cellStyle name="Обычный 2 3 13" xfId="72"/>
    <cellStyle name="Обычный 2 3 130" xfId="718"/>
    <cellStyle name="Обычный 2 3 131" xfId="724"/>
    <cellStyle name="Обычный 2 3 132" xfId="730"/>
    <cellStyle name="Обычный 2 3 133" xfId="736"/>
    <cellStyle name="Обычный 2 3 134" xfId="742"/>
    <cellStyle name="Обычный 2 3 135" xfId="748"/>
    <cellStyle name="Обычный 2 3 136" xfId="754"/>
    <cellStyle name="Обычный 2 3 137" xfId="758"/>
    <cellStyle name="Обычный 2 3 138" xfId="17"/>
    <cellStyle name="Обычный 2 3 14" xfId="77"/>
    <cellStyle name="Обычный 2 3 15" xfId="82"/>
    <cellStyle name="Обычный 2 3 16" xfId="87"/>
    <cellStyle name="Обычный 2 3 17" xfId="92"/>
    <cellStyle name="Обычный 2 3 18" xfId="97"/>
    <cellStyle name="Обычный 2 3 19" xfId="102"/>
    <cellStyle name="Обычный 2 3 2" xfId="13"/>
    <cellStyle name="Обычный 2 3 20" xfId="107"/>
    <cellStyle name="Обычный 2 3 21" xfId="112"/>
    <cellStyle name="Обычный 2 3 22" xfId="117"/>
    <cellStyle name="Обычный 2 3 23" xfId="122"/>
    <cellStyle name="Обычный 2 3 24" xfId="127"/>
    <cellStyle name="Обычный 2 3 25" xfId="132"/>
    <cellStyle name="Обычный 2 3 26" xfId="137"/>
    <cellStyle name="Обычный 2 3 27" xfId="142"/>
    <cellStyle name="Обычный 2 3 28" xfId="147"/>
    <cellStyle name="Обычный 2 3 29" xfId="152"/>
    <cellStyle name="Обычный 2 3 3" xfId="22"/>
    <cellStyle name="Обычный 2 3 30" xfId="157"/>
    <cellStyle name="Обычный 2 3 31" xfId="162"/>
    <cellStyle name="Обычный 2 3 32" xfId="167"/>
    <cellStyle name="Обычный 2 3 33" xfId="172"/>
    <cellStyle name="Обычный 2 3 34" xfId="177"/>
    <cellStyle name="Обычный 2 3 35" xfId="182"/>
    <cellStyle name="Обычный 2 3 36" xfId="187"/>
    <cellStyle name="Обычный 2 3 37" xfId="192"/>
    <cellStyle name="Обычный 2 3 38" xfId="197"/>
    <cellStyle name="Обычный 2 3 39" xfId="202"/>
    <cellStyle name="Обычный 2 3 4" xfId="27"/>
    <cellStyle name="Обычный 2 3 40" xfId="207"/>
    <cellStyle name="Обычный 2 3 41" xfId="212"/>
    <cellStyle name="Обычный 2 3 42" xfId="217"/>
    <cellStyle name="Обычный 2 3 43" xfId="222"/>
    <cellStyle name="Обычный 2 3 44" xfId="227"/>
    <cellStyle name="Обычный 2 3 45" xfId="232"/>
    <cellStyle name="Обычный 2 3 46" xfId="237"/>
    <cellStyle name="Обычный 2 3 47" xfId="242"/>
    <cellStyle name="Обычный 2 3 48" xfId="247"/>
    <cellStyle name="Обычный 2 3 49" xfId="252"/>
    <cellStyle name="Обычный 2 3 5" xfId="32"/>
    <cellStyle name="Обычный 2 3 50" xfId="257"/>
    <cellStyle name="Обычный 2 3 51" xfId="262"/>
    <cellStyle name="Обычный 2 3 52" xfId="267"/>
    <cellStyle name="Обычный 2 3 53" xfId="272"/>
    <cellStyle name="Обычный 2 3 54" xfId="277"/>
    <cellStyle name="Обычный 2 3 55" xfId="282"/>
    <cellStyle name="Обычный 2 3 56" xfId="287"/>
    <cellStyle name="Обычный 2 3 57" xfId="292"/>
    <cellStyle name="Обычный 2 3 58" xfId="297"/>
    <cellStyle name="Обычный 2 3 59" xfId="302"/>
    <cellStyle name="Обычный 2 3 6" xfId="37"/>
    <cellStyle name="Обычный 2 3 60" xfId="307"/>
    <cellStyle name="Обычный 2 3 61" xfId="312"/>
    <cellStyle name="Обычный 2 3 62" xfId="317"/>
    <cellStyle name="Обычный 2 3 63" xfId="322"/>
    <cellStyle name="Обычный 2 3 64" xfId="327"/>
    <cellStyle name="Обычный 2 3 65" xfId="332"/>
    <cellStyle name="Обычный 2 3 66" xfId="337"/>
    <cellStyle name="Обычный 2 3 67" xfId="342"/>
    <cellStyle name="Обычный 2 3 68" xfId="347"/>
    <cellStyle name="Обычный 2 3 69" xfId="351"/>
    <cellStyle name="Обычный 2 3 7" xfId="42"/>
    <cellStyle name="Обычный 2 3 70" xfId="358"/>
    <cellStyle name="Обычный 2 3 71" xfId="364"/>
    <cellStyle name="Обычный 2 3 72" xfId="370"/>
    <cellStyle name="Обычный 2 3 73" xfId="376"/>
    <cellStyle name="Обычный 2 3 74" xfId="382"/>
    <cellStyle name="Обычный 2 3 75" xfId="388"/>
    <cellStyle name="Обычный 2 3 76" xfId="394"/>
    <cellStyle name="Обычный 2 3 77" xfId="400"/>
    <cellStyle name="Обычный 2 3 78" xfId="406"/>
    <cellStyle name="Обычный 2 3 79" xfId="412"/>
    <cellStyle name="Обычный 2 3 8" xfId="47"/>
    <cellStyle name="Обычный 2 3 80" xfId="418"/>
    <cellStyle name="Обычный 2 3 81" xfId="424"/>
    <cellStyle name="Обычный 2 3 82" xfId="430"/>
    <cellStyle name="Обычный 2 3 83" xfId="436"/>
    <cellStyle name="Обычный 2 3 84" xfId="442"/>
    <cellStyle name="Обычный 2 3 85" xfId="448"/>
    <cellStyle name="Обычный 2 3 86" xfId="454"/>
    <cellStyle name="Обычный 2 3 87" xfId="460"/>
    <cellStyle name="Обычный 2 3 88" xfId="466"/>
    <cellStyle name="Обычный 2 3 89" xfId="472"/>
    <cellStyle name="Обычный 2 3 9" xfId="52"/>
    <cellStyle name="Обычный 2 3 90" xfId="478"/>
    <cellStyle name="Обычный 2 3 91" xfId="484"/>
    <cellStyle name="Обычный 2 3 92" xfId="490"/>
    <cellStyle name="Обычный 2 3 93" xfId="496"/>
    <cellStyle name="Обычный 2 3 94" xfId="502"/>
    <cellStyle name="Обычный 2 3 95" xfId="508"/>
    <cellStyle name="Обычный 2 3 96" xfId="514"/>
    <cellStyle name="Обычный 2 3 97" xfId="520"/>
    <cellStyle name="Обычный 2 3 98" xfId="526"/>
    <cellStyle name="Обычный 2 3 99" xfId="532"/>
    <cellStyle name="Обычный 2 30" xfId="138"/>
    <cellStyle name="Обычный 2 31" xfId="143"/>
    <cellStyle name="Обычный 2 32" xfId="148"/>
    <cellStyle name="Обычный 2 33" xfId="153"/>
    <cellStyle name="Обычный 2 34" xfId="158"/>
    <cellStyle name="Обычный 2 35" xfId="163"/>
    <cellStyle name="Обычный 2 36" xfId="168"/>
    <cellStyle name="Обычный 2 37" xfId="173"/>
    <cellStyle name="Обычный 2 38" xfId="178"/>
    <cellStyle name="Обычный 2 39" xfId="183"/>
    <cellStyle name="Обычный 2 4" xfId="19"/>
    <cellStyle name="Обычный 2 40" xfId="188"/>
    <cellStyle name="Обычный 2 41" xfId="193"/>
    <cellStyle name="Обычный 2 42" xfId="198"/>
    <cellStyle name="Обычный 2 43" xfId="203"/>
    <cellStyle name="Обычный 2 44" xfId="208"/>
    <cellStyle name="Обычный 2 45" xfId="213"/>
    <cellStyle name="Обычный 2 46" xfId="218"/>
    <cellStyle name="Обычный 2 47" xfId="223"/>
    <cellStyle name="Обычный 2 48" xfId="228"/>
    <cellStyle name="Обычный 2 49" xfId="233"/>
    <cellStyle name="Обычный 2 5" xfId="18"/>
    <cellStyle name="Обычный 2 50" xfId="238"/>
    <cellStyle name="Обычный 2 51" xfId="243"/>
    <cellStyle name="Обычный 2 52" xfId="248"/>
    <cellStyle name="Обычный 2 53" xfId="253"/>
    <cellStyle name="Обычный 2 54" xfId="258"/>
    <cellStyle name="Обычный 2 55" xfId="263"/>
    <cellStyle name="Обычный 2 56" xfId="268"/>
    <cellStyle name="Обычный 2 57" xfId="273"/>
    <cellStyle name="Обычный 2 58" xfId="278"/>
    <cellStyle name="Обычный 2 59" xfId="283"/>
    <cellStyle name="Обычный 2 6" xfId="21"/>
    <cellStyle name="Обычный 2 60" xfId="288"/>
    <cellStyle name="Обычный 2 61" xfId="293"/>
    <cellStyle name="Обычный 2 62" xfId="298"/>
    <cellStyle name="Обычный 2 63" xfId="303"/>
    <cellStyle name="Обычный 2 64" xfId="308"/>
    <cellStyle name="Обычный 2 65" xfId="313"/>
    <cellStyle name="Обычный 2 66" xfId="318"/>
    <cellStyle name="Обычный 2 67" xfId="323"/>
    <cellStyle name="Обычный 2 68" xfId="328"/>
    <cellStyle name="Обычный 2 69" xfId="333"/>
    <cellStyle name="Обычный 2 7" xfId="23"/>
    <cellStyle name="Обычный 2 70" xfId="338"/>
    <cellStyle name="Обычный 2 71" xfId="343"/>
    <cellStyle name="Обычный 2 72" xfId="356"/>
    <cellStyle name="Обычный 2 73" xfId="355"/>
    <cellStyle name="Обычный 2 74" xfId="359"/>
    <cellStyle name="Обычный 2 75" xfId="365"/>
    <cellStyle name="Обычный 2 76" xfId="371"/>
    <cellStyle name="Обычный 2 77" xfId="377"/>
    <cellStyle name="Обычный 2 78" xfId="383"/>
    <cellStyle name="Обычный 2 79" xfId="389"/>
    <cellStyle name="Обычный 2 8" xfId="28"/>
    <cellStyle name="Обычный 2 80" xfId="395"/>
    <cellStyle name="Обычный 2 81" xfId="401"/>
    <cellStyle name="Обычный 2 82" xfId="407"/>
    <cellStyle name="Обычный 2 83" xfId="413"/>
    <cellStyle name="Обычный 2 84" xfId="419"/>
    <cellStyle name="Обычный 2 85" xfId="425"/>
    <cellStyle name="Обычный 2 86" xfId="431"/>
    <cellStyle name="Обычный 2 87" xfId="437"/>
    <cellStyle name="Обычный 2 88" xfId="443"/>
    <cellStyle name="Обычный 2 89" xfId="449"/>
    <cellStyle name="Обычный 2 9" xfId="33"/>
    <cellStyle name="Обычный 2 90" xfId="455"/>
    <cellStyle name="Обычный 2 91" xfId="461"/>
    <cellStyle name="Обычный 2 92" xfId="467"/>
    <cellStyle name="Обычный 2 93" xfId="473"/>
    <cellStyle name="Обычный 2 94" xfId="479"/>
    <cellStyle name="Обычный 2 95" xfId="485"/>
    <cellStyle name="Обычный 2 96" xfId="491"/>
    <cellStyle name="Обычный 2 97" xfId="497"/>
    <cellStyle name="Обычный 2 98" xfId="503"/>
    <cellStyle name="Обычный 2 99" xfId="509"/>
    <cellStyle name="Обычный 2_Sheet1" xfId="10"/>
    <cellStyle name="Обычный 4" xfId="4"/>
    <cellStyle name="Обычный 4 10" xfId="59"/>
    <cellStyle name="Обычный 4 100" xfId="540"/>
    <cellStyle name="Обычный 4 101" xfId="546"/>
    <cellStyle name="Обычный 4 102" xfId="552"/>
    <cellStyle name="Обычный 4 103" xfId="558"/>
    <cellStyle name="Обычный 4 104" xfId="564"/>
    <cellStyle name="Обычный 4 105" xfId="570"/>
    <cellStyle name="Обычный 4 106" xfId="576"/>
    <cellStyle name="Обычный 4 107" xfId="582"/>
    <cellStyle name="Обычный 4 108" xfId="588"/>
    <cellStyle name="Обычный 4 109" xfId="594"/>
    <cellStyle name="Обычный 4 11" xfId="64"/>
    <cellStyle name="Обычный 4 110" xfId="600"/>
    <cellStyle name="Обычный 4 111" xfId="606"/>
    <cellStyle name="Обычный 4 112" xfId="612"/>
    <cellStyle name="Обычный 4 113" xfId="618"/>
    <cellStyle name="Обычный 4 114" xfId="624"/>
    <cellStyle name="Обычный 4 115" xfId="630"/>
    <cellStyle name="Обычный 4 116" xfId="636"/>
    <cellStyle name="Обычный 4 117" xfId="642"/>
    <cellStyle name="Обычный 4 118" xfId="648"/>
    <cellStyle name="Обычный 4 119" xfId="654"/>
    <cellStyle name="Обычный 4 12" xfId="69"/>
    <cellStyle name="Обычный 4 120" xfId="660"/>
    <cellStyle name="Обычный 4 121" xfId="666"/>
    <cellStyle name="Обычный 4 122" xfId="672"/>
    <cellStyle name="Обычный 4 123" xfId="678"/>
    <cellStyle name="Обычный 4 124" xfId="684"/>
    <cellStyle name="Обычный 4 125" xfId="690"/>
    <cellStyle name="Обычный 4 126" xfId="696"/>
    <cellStyle name="Обычный 4 127" xfId="702"/>
    <cellStyle name="Обычный 4 128" xfId="708"/>
    <cellStyle name="Обычный 4 129" xfId="714"/>
    <cellStyle name="Обычный 4 13" xfId="74"/>
    <cellStyle name="Обычный 4 130" xfId="720"/>
    <cellStyle name="Обычный 4 131" xfId="726"/>
    <cellStyle name="Обычный 4 132" xfId="732"/>
    <cellStyle name="Обычный 4 133" xfId="738"/>
    <cellStyle name="Обычный 4 134" xfId="744"/>
    <cellStyle name="Обычный 4 135" xfId="750"/>
    <cellStyle name="Обычный 4 136" xfId="755"/>
    <cellStyle name="Обычный 4 137" xfId="759"/>
    <cellStyle name="Обычный 4 138" xfId="20"/>
    <cellStyle name="Обычный 4 14" xfId="79"/>
    <cellStyle name="Обычный 4 15" xfId="84"/>
    <cellStyle name="Обычный 4 16" xfId="89"/>
    <cellStyle name="Обычный 4 17" xfId="94"/>
    <cellStyle name="Обычный 4 18" xfId="99"/>
    <cellStyle name="Обычный 4 19" xfId="104"/>
    <cellStyle name="Обычный 4 2" xfId="14"/>
    <cellStyle name="Обычный 4 20" xfId="109"/>
    <cellStyle name="Обычный 4 21" xfId="114"/>
    <cellStyle name="Обычный 4 22" xfId="119"/>
    <cellStyle name="Обычный 4 23" xfId="124"/>
    <cellStyle name="Обычный 4 24" xfId="129"/>
    <cellStyle name="Обычный 4 25" xfId="134"/>
    <cellStyle name="Обычный 4 26" xfId="139"/>
    <cellStyle name="Обычный 4 27" xfId="144"/>
    <cellStyle name="Обычный 4 28" xfId="149"/>
    <cellStyle name="Обычный 4 29" xfId="154"/>
    <cellStyle name="Обычный 4 3" xfId="24"/>
    <cellStyle name="Обычный 4 30" xfId="159"/>
    <cellStyle name="Обычный 4 31" xfId="164"/>
    <cellStyle name="Обычный 4 32" xfId="169"/>
    <cellStyle name="Обычный 4 33" xfId="174"/>
    <cellStyle name="Обычный 4 34" xfId="179"/>
    <cellStyle name="Обычный 4 35" xfId="184"/>
    <cellStyle name="Обычный 4 36" xfId="189"/>
    <cellStyle name="Обычный 4 37" xfId="194"/>
    <cellStyle name="Обычный 4 38" xfId="199"/>
    <cellStyle name="Обычный 4 39" xfId="204"/>
    <cellStyle name="Обычный 4 4" xfId="29"/>
    <cellStyle name="Обычный 4 40" xfId="209"/>
    <cellStyle name="Обычный 4 41" xfId="214"/>
    <cellStyle name="Обычный 4 42" xfId="219"/>
    <cellStyle name="Обычный 4 43" xfId="224"/>
    <cellStyle name="Обычный 4 44" xfId="229"/>
    <cellStyle name="Обычный 4 45" xfId="234"/>
    <cellStyle name="Обычный 4 46" xfId="239"/>
    <cellStyle name="Обычный 4 47" xfId="244"/>
    <cellStyle name="Обычный 4 48" xfId="249"/>
    <cellStyle name="Обычный 4 49" xfId="254"/>
    <cellStyle name="Обычный 4 5" xfId="34"/>
    <cellStyle name="Обычный 4 50" xfId="259"/>
    <cellStyle name="Обычный 4 51" xfId="264"/>
    <cellStyle name="Обычный 4 52" xfId="269"/>
    <cellStyle name="Обычный 4 53" xfId="274"/>
    <cellStyle name="Обычный 4 54" xfId="279"/>
    <cellStyle name="Обычный 4 55" xfId="284"/>
    <cellStyle name="Обычный 4 56" xfId="289"/>
    <cellStyle name="Обычный 4 57" xfId="294"/>
    <cellStyle name="Обычный 4 58" xfId="299"/>
    <cellStyle name="Обычный 4 59" xfId="304"/>
    <cellStyle name="Обычный 4 6" xfId="39"/>
    <cellStyle name="Обычный 4 60" xfId="309"/>
    <cellStyle name="Обычный 4 61" xfId="314"/>
    <cellStyle name="Обычный 4 62" xfId="319"/>
    <cellStyle name="Обычный 4 63" xfId="324"/>
    <cellStyle name="Обычный 4 64" xfId="329"/>
    <cellStyle name="Обычный 4 65" xfId="334"/>
    <cellStyle name="Обычный 4 66" xfId="339"/>
    <cellStyle name="Обычный 4 67" xfId="344"/>
    <cellStyle name="Обычный 4 68" xfId="348"/>
    <cellStyle name="Обычный 4 69" xfId="352"/>
    <cellStyle name="Обычный 4 7" xfId="44"/>
    <cellStyle name="Обычный 4 70" xfId="360"/>
    <cellStyle name="Обычный 4 71" xfId="366"/>
    <cellStyle name="Обычный 4 72" xfId="372"/>
    <cellStyle name="Обычный 4 73" xfId="378"/>
    <cellStyle name="Обычный 4 74" xfId="384"/>
    <cellStyle name="Обычный 4 75" xfId="390"/>
    <cellStyle name="Обычный 4 76" xfId="396"/>
    <cellStyle name="Обычный 4 77" xfId="402"/>
    <cellStyle name="Обычный 4 78" xfId="408"/>
    <cellStyle name="Обычный 4 79" xfId="414"/>
    <cellStyle name="Обычный 4 8" xfId="49"/>
    <cellStyle name="Обычный 4 80" xfId="420"/>
    <cellStyle name="Обычный 4 81" xfId="426"/>
    <cellStyle name="Обычный 4 82" xfId="432"/>
    <cellStyle name="Обычный 4 83" xfId="438"/>
    <cellStyle name="Обычный 4 84" xfId="444"/>
    <cellStyle name="Обычный 4 85" xfId="450"/>
    <cellStyle name="Обычный 4 86" xfId="456"/>
    <cellStyle name="Обычный 4 87" xfId="462"/>
    <cellStyle name="Обычный 4 88" xfId="468"/>
    <cellStyle name="Обычный 4 89" xfId="474"/>
    <cellStyle name="Обычный 4 9" xfId="54"/>
    <cellStyle name="Обычный 4 90" xfId="480"/>
    <cellStyle name="Обычный 4 91" xfId="486"/>
    <cellStyle name="Обычный 4 92" xfId="492"/>
    <cellStyle name="Обычный 4 93" xfId="498"/>
    <cellStyle name="Обычный 4 94" xfId="504"/>
    <cellStyle name="Обычный 4 95" xfId="510"/>
    <cellStyle name="Обычный 4 96" xfId="516"/>
    <cellStyle name="Обычный 4 97" xfId="522"/>
    <cellStyle name="Обычный 4 98" xfId="528"/>
    <cellStyle name="Обычный 4 99" xfId="534"/>
    <cellStyle name="Обычный 5" xfId="5"/>
    <cellStyle name="Обычный 5 10" xfId="60"/>
    <cellStyle name="Обычный 5 100" xfId="541"/>
    <cellStyle name="Обычный 5 101" xfId="547"/>
    <cellStyle name="Обычный 5 102" xfId="553"/>
    <cellStyle name="Обычный 5 103" xfId="559"/>
    <cellStyle name="Обычный 5 104" xfId="565"/>
    <cellStyle name="Обычный 5 105" xfId="571"/>
    <cellStyle name="Обычный 5 106" xfId="577"/>
    <cellStyle name="Обычный 5 107" xfId="583"/>
    <cellStyle name="Обычный 5 108" xfId="589"/>
    <cellStyle name="Обычный 5 109" xfId="595"/>
    <cellStyle name="Обычный 5 11" xfId="65"/>
    <cellStyle name="Обычный 5 110" xfId="601"/>
    <cellStyle name="Обычный 5 111" xfId="607"/>
    <cellStyle name="Обычный 5 112" xfId="613"/>
    <cellStyle name="Обычный 5 113" xfId="619"/>
    <cellStyle name="Обычный 5 114" xfId="625"/>
    <cellStyle name="Обычный 5 115" xfId="631"/>
    <cellStyle name="Обычный 5 116" xfId="637"/>
    <cellStyle name="Обычный 5 117" xfId="643"/>
    <cellStyle name="Обычный 5 118" xfId="649"/>
    <cellStyle name="Обычный 5 119" xfId="655"/>
    <cellStyle name="Обычный 5 12" xfId="70"/>
    <cellStyle name="Обычный 5 120" xfId="661"/>
    <cellStyle name="Обычный 5 121" xfId="667"/>
    <cellStyle name="Обычный 5 122" xfId="673"/>
    <cellStyle name="Обычный 5 123" xfId="679"/>
    <cellStyle name="Обычный 5 124" xfId="685"/>
    <cellStyle name="Обычный 5 125" xfId="691"/>
    <cellStyle name="Обычный 5 126" xfId="697"/>
    <cellStyle name="Обычный 5 127" xfId="703"/>
    <cellStyle name="Обычный 5 128" xfId="709"/>
    <cellStyle name="Обычный 5 129" xfId="715"/>
    <cellStyle name="Обычный 5 13" xfId="75"/>
    <cellStyle name="Обычный 5 130" xfId="721"/>
    <cellStyle name="Обычный 5 131" xfId="727"/>
    <cellStyle name="Обычный 5 132" xfId="733"/>
    <cellStyle name="Обычный 5 133" xfId="739"/>
    <cellStyle name="Обычный 5 134" xfId="745"/>
    <cellStyle name="Обычный 5 135" xfId="751"/>
    <cellStyle name="Обычный 5 136" xfId="756"/>
    <cellStyle name="Обычный 5 137" xfId="760"/>
    <cellStyle name="Обычный 5 138" xfId="12"/>
    <cellStyle name="Обычный 5 14" xfId="80"/>
    <cellStyle name="Обычный 5 15" xfId="85"/>
    <cellStyle name="Обычный 5 16" xfId="90"/>
    <cellStyle name="Обычный 5 17" xfId="95"/>
    <cellStyle name="Обычный 5 18" xfId="100"/>
    <cellStyle name="Обычный 5 19" xfId="105"/>
    <cellStyle name="Обычный 5 2" xfId="15"/>
    <cellStyle name="Обычный 5 20" xfId="110"/>
    <cellStyle name="Обычный 5 21" xfId="115"/>
    <cellStyle name="Обычный 5 22" xfId="120"/>
    <cellStyle name="Обычный 5 23" xfId="125"/>
    <cellStyle name="Обычный 5 24" xfId="130"/>
    <cellStyle name="Обычный 5 25" xfId="135"/>
    <cellStyle name="Обычный 5 26" xfId="140"/>
    <cellStyle name="Обычный 5 27" xfId="145"/>
    <cellStyle name="Обычный 5 28" xfId="150"/>
    <cellStyle name="Обычный 5 29" xfId="155"/>
    <cellStyle name="Обычный 5 3" xfId="25"/>
    <cellStyle name="Обычный 5 30" xfId="160"/>
    <cellStyle name="Обычный 5 31" xfId="165"/>
    <cellStyle name="Обычный 5 32" xfId="170"/>
    <cellStyle name="Обычный 5 33" xfId="175"/>
    <cellStyle name="Обычный 5 34" xfId="180"/>
    <cellStyle name="Обычный 5 35" xfId="185"/>
    <cellStyle name="Обычный 5 36" xfId="190"/>
    <cellStyle name="Обычный 5 37" xfId="195"/>
    <cellStyle name="Обычный 5 38" xfId="200"/>
    <cellStyle name="Обычный 5 39" xfId="205"/>
    <cellStyle name="Обычный 5 4" xfId="30"/>
    <cellStyle name="Обычный 5 40" xfId="210"/>
    <cellStyle name="Обычный 5 41" xfId="215"/>
    <cellStyle name="Обычный 5 42" xfId="220"/>
    <cellStyle name="Обычный 5 43" xfId="225"/>
    <cellStyle name="Обычный 5 44" xfId="230"/>
    <cellStyle name="Обычный 5 45" xfId="235"/>
    <cellStyle name="Обычный 5 46" xfId="240"/>
    <cellStyle name="Обычный 5 47" xfId="245"/>
    <cellStyle name="Обычный 5 48" xfId="250"/>
    <cellStyle name="Обычный 5 49" xfId="255"/>
    <cellStyle name="Обычный 5 5" xfId="35"/>
    <cellStyle name="Обычный 5 50" xfId="260"/>
    <cellStyle name="Обычный 5 51" xfId="265"/>
    <cellStyle name="Обычный 5 52" xfId="270"/>
    <cellStyle name="Обычный 5 53" xfId="275"/>
    <cellStyle name="Обычный 5 54" xfId="280"/>
    <cellStyle name="Обычный 5 55" xfId="285"/>
    <cellStyle name="Обычный 5 56" xfId="290"/>
    <cellStyle name="Обычный 5 57" xfId="295"/>
    <cellStyle name="Обычный 5 58" xfId="300"/>
    <cellStyle name="Обычный 5 59" xfId="305"/>
    <cellStyle name="Обычный 5 6" xfId="40"/>
    <cellStyle name="Обычный 5 60" xfId="310"/>
    <cellStyle name="Обычный 5 61" xfId="315"/>
    <cellStyle name="Обычный 5 62" xfId="320"/>
    <cellStyle name="Обычный 5 63" xfId="325"/>
    <cellStyle name="Обычный 5 64" xfId="330"/>
    <cellStyle name="Обычный 5 65" xfId="335"/>
    <cellStyle name="Обычный 5 66" xfId="340"/>
    <cellStyle name="Обычный 5 67" xfId="345"/>
    <cellStyle name="Обычный 5 68" xfId="349"/>
    <cellStyle name="Обычный 5 69" xfId="353"/>
    <cellStyle name="Обычный 5 7" xfId="45"/>
    <cellStyle name="Обычный 5 70" xfId="361"/>
    <cellStyle name="Обычный 5 71" xfId="367"/>
    <cellStyle name="Обычный 5 72" xfId="373"/>
    <cellStyle name="Обычный 5 73" xfId="379"/>
    <cellStyle name="Обычный 5 74" xfId="385"/>
    <cellStyle name="Обычный 5 75" xfId="391"/>
    <cellStyle name="Обычный 5 76" xfId="397"/>
    <cellStyle name="Обычный 5 77" xfId="403"/>
    <cellStyle name="Обычный 5 78" xfId="409"/>
    <cellStyle name="Обычный 5 79" xfId="415"/>
    <cellStyle name="Обычный 5 8" xfId="50"/>
    <cellStyle name="Обычный 5 80" xfId="421"/>
    <cellStyle name="Обычный 5 81" xfId="427"/>
    <cellStyle name="Обычный 5 82" xfId="433"/>
    <cellStyle name="Обычный 5 83" xfId="439"/>
    <cellStyle name="Обычный 5 84" xfId="445"/>
    <cellStyle name="Обычный 5 85" xfId="451"/>
    <cellStyle name="Обычный 5 86" xfId="457"/>
    <cellStyle name="Обычный 5 87" xfId="463"/>
    <cellStyle name="Обычный 5 88" xfId="469"/>
    <cellStyle name="Обычный 5 89" xfId="475"/>
    <cellStyle name="Обычный 5 9" xfId="55"/>
    <cellStyle name="Обычный 5 90" xfId="481"/>
    <cellStyle name="Обычный 5 91" xfId="487"/>
    <cellStyle name="Обычный 5 92" xfId="493"/>
    <cellStyle name="Обычный 5 93" xfId="499"/>
    <cellStyle name="Обычный 5 94" xfId="505"/>
    <cellStyle name="Обычный 5 95" xfId="511"/>
    <cellStyle name="Обычный 5 96" xfId="517"/>
    <cellStyle name="Обычный 5 97" xfId="523"/>
    <cellStyle name="Обычный 5 98" xfId="529"/>
    <cellStyle name="Обычный 5 99" xfId="535"/>
    <cellStyle name="Обычный 6" xfId="6"/>
    <cellStyle name="Обычный 6 10" xfId="61"/>
    <cellStyle name="Обычный 6 100" xfId="542"/>
    <cellStyle name="Обычный 6 101" xfId="548"/>
    <cellStyle name="Обычный 6 102" xfId="554"/>
    <cellStyle name="Обычный 6 103" xfId="560"/>
    <cellStyle name="Обычный 6 104" xfId="566"/>
    <cellStyle name="Обычный 6 105" xfId="572"/>
    <cellStyle name="Обычный 6 106" xfId="578"/>
    <cellStyle name="Обычный 6 107" xfId="584"/>
    <cellStyle name="Обычный 6 108" xfId="590"/>
    <cellStyle name="Обычный 6 109" xfId="596"/>
    <cellStyle name="Обычный 6 11" xfId="66"/>
    <cellStyle name="Обычный 6 110" xfId="602"/>
    <cellStyle name="Обычный 6 111" xfId="608"/>
    <cellStyle name="Обычный 6 112" xfId="614"/>
    <cellStyle name="Обычный 6 113" xfId="620"/>
    <cellStyle name="Обычный 6 114" xfId="626"/>
    <cellStyle name="Обычный 6 115" xfId="632"/>
    <cellStyle name="Обычный 6 116" xfId="638"/>
    <cellStyle name="Обычный 6 117" xfId="644"/>
    <cellStyle name="Обычный 6 118" xfId="650"/>
    <cellStyle name="Обычный 6 119" xfId="656"/>
    <cellStyle name="Обычный 6 12" xfId="71"/>
    <cellStyle name="Обычный 6 120" xfId="662"/>
    <cellStyle name="Обычный 6 121" xfId="668"/>
    <cellStyle name="Обычный 6 122" xfId="674"/>
    <cellStyle name="Обычный 6 123" xfId="680"/>
    <cellStyle name="Обычный 6 124" xfId="686"/>
    <cellStyle name="Обычный 6 125" xfId="692"/>
    <cellStyle name="Обычный 6 126" xfId="698"/>
    <cellStyle name="Обычный 6 127" xfId="704"/>
    <cellStyle name="Обычный 6 128" xfId="710"/>
    <cellStyle name="Обычный 6 129" xfId="716"/>
    <cellStyle name="Обычный 6 13" xfId="76"/>
    <cellStyle name="Обычный 6 130" xfId="722"/>
    <cellStyle name="Обычный 6 131" xfId="728"/>
    <cellStyle name="Обычный 6 132" xfId="734"/>
    <cellStyle name="Обычный 6 133" xfId="740"/>
    <cellStyle name="Обычный 6 134" xfId="746"/>
    <cellStyle name="Обычный 6 135" xfId="752"/>
    <cellStyle name="Обычный 6 136" xfId="757"/>
    <cellStyle name="Обычный 6 137" xfId="761"/>
    <cellStyle name="Обычный 6 138" xfId="11"/>
    <cellStyle name="Обычный 6 14" xfId="81"/>
    <cellStyle name="Обычный 6 15" xfId="86"/>
    <cellStyle name="Обычный 6 16" xfId="91"/>
    <cellStyle name="Обычный 6 17" xfId="96"/>
    <cellStyle name="Обычный 6 18" xfId="101"/>
    <cellStyle name="Обычный 6 19" xfId="106"/>
    <cellStyle name="Обычный 6 2" xfId="16"/>
    <cellStyle name="Обычный 6 20" xfId="111"/>
    <cellStyle name="Обычный 6 21" xfId="116"/>
    <cellStyle name="Обычный 6 22" xfId="121"/>
    <cellStyle name="Обычный 6 23" xfId="126"/>
    <cellStyle name="Обычный 6 24" xfId="131"/>
    <cellStyle name="Обычный 6 25" xfId="136"/>
    <cellStyle name="Обычный 6 26" xfId="141"/>
    <cellStyle name="Обычный 6 27" xfId="146"/>
    <cellStyle name="Обычный 6 28" xfId="151"/>
    <cellStyle name="Обычный 6 29" xfId="156"/>
    <cellStyle name="Обычный 6 3" xfId="26"/>
    <cellStyle name="Обычный 6 30" xfId="161"/>
    <cellStyle name="Обычный 6 31" xfId="166"/>
    <cellStyle name="Обычный 6 32" xfId="171"/>
    <cellStyle name="Обычный 6 33" xfId="176"/>
    <cellStyle name="Обычный 6 34" xfId="181"/>
    <cellStyle name="Обычный 6 35" xfId="186"/>
    <cellStyle name="Обычный 6 36" xfId="191"/>
    <cellStyle name="Обычный 6 37" xfId="196"/>
    <cellStyle name="Обычный 6 38" xfId="201"/>
    <cellStyle name="Обычный 6 39" xfId="206"/>
    <cellStyle name="Обычный 6 4" xfId="31"/>
    <cellStyle name="Обычный 6 40" xfId="211"/>
    <cellStyle name="Обычный 6 41" xfId="216"/>
    <cellStyle name="Обычный 6 42" xfId="221"/>
    <cellStyle name="Обычный 6 43" xfId="226"/>
    <cellStyle name="Обычный 6 44" xfId="231"/>
    <cellStyle name="Обычный 6 45" xfId="236"/>
    <cellStyle name="Обычный 6 46" xfId="241"/>
    <cellStyle name="Обычный 6 47" xfId="246"/>
    <cellStyle name="Обычный 6 48" xfId="251"/>
    <cellStyle name="Обычный 6 49" xfId="256"/>
    <cellStyle name="Обычный 6 5" xfId="36"/>
    <cellStyle name="Обычный 6 50" xfId="261"/>
    <cellStyle name="Обычный 6 51" xfId="266"/>
    <cellStyle name="Обычный 6 52" xfId="271"/>
    <cellStyle name="Обычный 6 53" xfId="276"/>
    <cellStyle name="Обычный 6 54" xfId="281"/>
    <cellStyle name="Обычный 6 55" xfId="286"/>
    <cellStyle name="Обычный 6 56" xfId="291"/>
    <cellStyle name="Обычный 6 57" xfId="296"/>
    <cellStyle name="Обычный 6 58" xfId="301"/>
    <cellStyle name="Обычный 6 59" xfId="306"/>
    <cellStyle name="Обычный 6 6" xfId="41"/>
    <cellStyle name="Обычный 6 60" xfId="311"/>
    <cellStyle name="Обычный 6 61" xfId="316"/>
    <cellStyle name="Обычный 6 62" xfId="321"/>
    <cellStyle name="Обычный 6 63" xfId="326"/>
    <cellStyle name="Обычный 6 64" xfId="331"/>
    <cellStyle name="Обычный 6 65" xfId="336"/>
    <cellStyle name="Обычный 6 66" xfId="341"/>
    <cellStyle name="Обычный 6 67" xfId="346"/>
    <cellStyle name="Обычный 6 68" xfId="350"/>
    <cellStyle name="Обычный 6 69" xfId="354"/>
    <cellStyle name="Обычный 6 7" xfId="46"/>
    <cellStyle name="Обычный 6 70" xfId="362"/>
    <cellStyle name="Обычный 6 71" xfId="368"/>
    <cellStyle name="Обычный 6 72" xfId="374"/>
    <cellStyle name="Обычный 6 73" xfId="380"/>
    <cellStyle name="Обычный 6 74" xfId="386"/>
    <cellStyle name="Обычный 6 75" xfId="392"/>
    <cellStyle name="Обычный 6 76" xfId="398"/>
    <cellStyle name="Обычный 6 77" xfId="404"/>
    <cellStyle name="Обычный 6 78" xfId="410"/>
    <cellStyle name="Обычный 6 79" xfId="416"/>
    <cellStyle name="Обычный 6 8" xfId="51"/>
    <cellStyle name="Обычный 6 80" xfId="422"/>
    <cellStyle name="Обычный 6 81" xfId="428"/>
    <cellStyle name="Обычный 6 82" xfId="434"/>
    <cellStyle name="Обычный 6 83" xfId="440"/>
    <cellStyle name="Обычный 6 84" xfId="446"/>
    <cellStyle name="Обычный 6 85" xfId="452"/>
    <cellStyle name="Обычный 6 86" xfId="458"/>
    <cellStyle name="Обычный 6 87" xfId="464"/>
    <cellStyle name="Обычный 6 88" xfId="470"/>
    <cellStyle name="Обычный 6 89" xfId="476"/>
    <cellStyle name="Обычный 6 9" xfId="56"/>
    <cellStyle name="Обычный 6 90" xfId="482"/>
    <cellStyle name="Обычный 6 91" xfId="488"/>
    <cellStyle name="Обычный 6 92" xfId="494"/>
    <cellStyle name="Обычный 6 93" xfId="500"/>
    <cellStyle name="Обычный 6 94" xfId="506"/>
    <cellStyle name="Обычный 6 95" xfId="512"/>
    <cellStyle name="Обычный 6 96" xfId="518"/>
    <cellStyle name="Обычный 6 97" xfId="524"/>
    <cellStyle name="Обычный 6 98" xfId="530"/>
    <cellStyle name="Обычный 6 99" xfId="5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21"/>
  <sheetViews>
    <sheetView showZeros="0" tabSelected="1" view="pageBreakPreview" zoomScale="95" zoomScaleNormal="72" zoomScaleSheetLayoutView="95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L12" sqref="L12"/>
    </sheetView>
  </sheetViews>
  <sheetFormatPr defaultColWidth="8.85546875" defaultRowHeight="15" x14ac:dyDescent="0.25"/>
  <cols>
    <col min="1" max="1" width="13" style="31" customWidth="1"/>
    <col min="2" max="2" width="15.28515625" style="31" customWidth="1"/>
    <col min="3" max="3" width="8.42578125" style="31" customWidth="1"/>
    <col min="4" max="5" width="12.42578125" style="31" customWidth="1"/>
    <col min="6" max="6" width="16.140625" style="31" customWidth="1"/>
    <col min="7" max="7" width="8" style="31" customWidth="1"/>
    <col min="8" max="8" width="15.7109375" style="32" customWidth="1"/>
    <col min="9" max="9" width="15.42578125" style="11" customWidth="1"/>
    <col min="10" max="10" width="17.140625" style="11" customWidth="1"/>
    <col min="11" max="11" width="15.7109375" style="11" customWidth="1"/>
    <col min="12" max="12" width="15.5703125" style="11" customWidth="1"/>
    <col min="13" max="13" width="13.85546875" style="11" customWidth="1"/>
    <col min="14" max="14" width="15.42578125" style="11" customWidth="1"/>
    <col min="15" max="15" width="19.42578125" style="6" customWidth="1"/>
    <col min="16" max="16384" width="8.85546875" style="6"/>
  </cols>
  <sheetData>
    <row r="1" spans="1:14" ht="27.75" customHeight="1" x14ac:dyDescent="0.25">
      <c r="A1" s="219" t="s">
        <v>901</v>
      </c>
      <c r="B1" s="219"/>
      <c r="C1" s="219"/>
      <c r="D1" s="221"/>
      <c r="E1" s="221"/>
      <c r="F1" s="221"/>
      <c r="G1" s="229" t="s">
        <v>911</v>
      </c>
      <c r="H1" s="229"/>
      <c r="I1" s="229"/>
      <c r="J1" s="229"/>
      <c r="K1" s="229"/>
      <c r="L1" s="229"/>
      <c r="M1" s="63"/>
      <c r="N1" s="76"/>
    </row>
    <row r="2" spans="1:14" s="12" customFormat="1" ht="20.25" customHeight="1" x14ac:dyDescent="0.25">
      <c r="A2" s="71" t="s">
        <v>902</v>
      </c>
      <c r="B2" s="72"/>
      <c r="C2" s="63"/>
      <c r="D2" s="71"/>
      <c r="E2" s="63"/>
      <c r="F2" s="63"/>
      <c r="G2" s="222" t="s">
        <v>898</v>
      </c>
      <c r="H2" s="222"/>
      <c r="I2" s="222"/>
      <c r="J2" s="222"/>
      <c r="K2" s="222"/>
      <c r="L2" s="222"/>
      <c r="M2" s="63"/>
      <c r="N2" s="194"/>
    </row>
    <row r="3" spans="1:14" ht="18" customHeight="1" x14ac:dyDescent="0.25">
      <c r="A3" s="71" t="s">
        <v>903</v>
      </c>
      <c r="B3" s="71"/>
      <c r="C3" s="71"/>
      <c r="D3" s="71"/>
      <c r="E3" s="114"/>
      <c r="F3" s="71"/>
      <c r="G3" s="222"/>
      <c r="H3" s="222"/>
      <c r="I3" s="222"/>
      <c r="J3" s="222"/>
      <c r="K3" s="222"/>
      <c r="L3" s="222"/>
      <c r="M3" s="71"/>
      <c r="N3" s="77"/>
    </row>
    <row r="4" spans="1:14" ht="22.5" customHeight="1" x14ac:dyDescent="0.25">
      <c r="A4" s="71" t="s">
        <v>907</v>
      </c>
      <c r="D4" s="71"/>
      <c r="G4" s="230" t="s">
        <v>912</v>
      </c>
      <c r="H4" s="230"/>
      <c r="I4" s="230"/>
      <c r="J4" s="29">
        <v>5784891000</v>
      </c>
      <c r="K4" s="26" t="s">
        <v>906</v>
      </c>
      <c r="L4" s="83">
        <v>10</v>
      </c>
      <c r="N4" s="77"/>
    </row>
    <row r="5" spans="1:14" ht="33.75" customHeight="1" x14ac:dyDescent="0.25">
      <c r="A5" s="73" t="s">
        <v>908</v>
      </c>
      <c r="D5" s="73"/>
      <c r="F5" s="33"/>
      <c r="G5" s="227" t="s">
        <v>923</v>
      </c>
      <c r="H5" s="228"/>
      <c r="I5" s="228"/>
      <c r="J5" s="29">
        <f>0.639*(I17+(J4*L4)/100)</f>
        <v>2355782185.9124999</v>
      </c>
      <c r="L5" s="97">
        <f>J4*L4/100</f>
        <v>578489100</v>
      </c>
      <c r="N5" s="77"/>
    </row>
    <row r="6" spans="1:14" ht="19.5" customHeight="1" x14ac:dyDescent="0.25">
      <c r="A6" s="73" t="s">
        <v>904</v>
      </c>
      <c r="D6" s="73"/>
      <c r="E6" s="33"/>
      <c r="G6" s="225" t="s">
        <v>704</v>
      </c>
      <c r="H6" s="226"/>
      <c r="I6" s="226"/>
      <c r="J6" s="109">
        <v>0.29599999999999999</v>
      </c>
      <c r="N6" s="77"/>
    </row>
    <row r="7" spans="1:14" ht="19.5" customHeight="1" x14ac:dyDescent="0.25">
      <c r="A7" s="73" t="s">
        <v>905</v>
      </c>
      <c r="D7" s="73"/>
      <c r="F7" s="33"/>
      <c r="G7" s="225" t="s">
        <v>705</v>
      </c>
      <c r="H7" s="226"/>
      <c r="I7" s="226"/>
      <c r="J7" s="13">
        <f>J5*(100%-J6)</f>
        <v>1658470658.8823998</v>
      </c>
      <c r="K7" s="15" t="s">
        <v>706</v>
      </c>
      <c r="L7" s="13">
        <f>J5*J6</f>
        <v>697311527.03009999</v>
      </c>
      <c r="M7" s="16"/>
      <c r="N7" s="77"/>
    </row>
    <row r="8" spans="1:14" ht="18.75" customHeight="1" x14ac:dyDescent="0.25">
      <c r="E8" s="68"/>
      <c r="G8" s="225" t="s">
        <v>707</v>
      </c>
      <c r="H8" s="226"/>
      <c r="I8" s="226"/>
      <c r="J8" s="14">
        <v>0.6</v>
      </c>
      <c r="K8" s="15" t="s">
        <v>708</v>
      </c>
      <c r="L8" s="17">
        <v>0.6</v>
      </c>
      <c r="M8" s="18"/>
      <c r="N8" s="77"/>
    </row>
    <row r="9" spans="1:14" ht="18.75" customHeight="1" x14ac:dyDescent="0.25">
      <c r="E9" s="68"/>
      <c r="G9" s="225" t="s">
        <v>708</v>
      </c>
      <c r="H9" s="226"/>
      <c r="I9" s="226"/>
      <c r="J9" s="14">
        <v>0.3</v>
      </c>
      <c r="K9" s="15" t="s">
        <v>709</v>
      </c>
      <c r="L9" s="17">
        <v>0.4</v>
      </c>
      <c r="M9" s="18"/>
      <c r="N9" s="77"/>
    </row>
    <row r="10" spans="1:14" ht="15" customHeight="1" x14ac:dyDescent="0.25">
      <c r="A10" s="60"/>
      <c r="B10" s="60"/>
      <c r="E10" s="68"/>
      <c r="G10" s="225" t="s">
        <v>709</v>
      </c>
      <c r="H10" s="226"/>
      <c r="I10" s="226"/>
      <c r="J10" s="14">
        <v>0.1</v>
      </c>
      <c r="K10" s="15" t="s">
        <v>710</v>
      </c>
      <c r="L10" s="19">
        <f>E18-E21-E43</f>
        <v>1493689</v>
      </c>
      <c r="M10" s="18"/>
      <c r="N10" s="78"/>
    </row>
    <row r="11" spans="1:14" ht="18" customHeight="1" x14ac:dyDescent="0.3">
      <c r="A11" s="70"/>
      <c r="B11" s="67"/>
      <c r="E11" s="68"/>
      <c r="F11" s="116"/>
      <c r="G11" s="223" t="s">
        <v>711</v>
      </c>
      <c r="H11" s="224"/>
      <c r="I11" s="224"/>
      <c r="J11" s="20">
        <v>1.3</v>
      </c>
      <c r="K11" s="15" t="s">
        <v>712</v>
      </c>
      <c r="L11" s="21">
        <f>D18-D21-D43</f>
        <v>27840.216592999997</v>
      </c>
      <c r="M11" s="22"/>
      <c r="N11" s="79"/>
    </row>
    <row r="12" spans="1:14" ht="20.25" customHeight="1" x14ac:dyDescent="0.25">
      <c r="A12" s="61"/>
      <c r="B12" s="61"/>
      <c r="C12" s="61"/>
      <c r="D12" s="61"/>
      <c r="E12" s="99"/>
      <c r="F12" s="117"/>
      <c r="G12" s="220"/>
      <c r="H12" s="220"/>
      <c r="I12" s="220"/>
      <c r="J12" s="220"/>
      <c r="K12" s="23"/>
      <c r="L12" s="23"/>
      <c r="M12" s="23"/>
      <c r="N12" s="98" t="s">
        <v>850</v>
      </c>
    </row>
    <row r="13" spans="1:14" ht="33.75" customHeight="1" x14ac:dyDescent="0.25">
      <c r="A13" s="214" t="s">
        <v>713</v>
      </c>
      <c r="B13" s="214" t="s">
        <v>0</v>
      </c>
      <c r="C13" s="215" t="s">
        <v>697</v>
      </c>
      <c r="D13" s="218" t="s">
        <v>701</v>
      </c>
      <c r="E13" s="218" t="s">
        <v>922</v>
      </c>
      <c r="F13" s="198" t="s">
        <v>917</v>
      </c>
      <c r="G13" s="204" t="s">
        <v>714</v>
      </c>
      <c r="H13" s="198" t="s">
        <v>715</v>
      </c>
      <c r="I13" s="201" t="s">
        <v>716</v>
      </c>
      <c r="J13" s="207" t="s">
        <v>717</v>
      </c>
      <c r="K13" s="201" t="s">
        <v>718</v>
      </c>
      <c r="L13" s="211" t="s">
        <v>703</v>
      </c>
      <c r="M13" s="201" t="s">
        <v>702</v>
      </c>
      <c r="N13" s="210" t="s">
        <v>719</v>
      </c>
    </row>
    <row r="14" spans="1:14" ht="31.5" customHeight="1" x14ac:dyDescent="0.25">
      <c r="A14" s="214"/>
      <c r="B14" s="214"/>
      <c r="C14" s="216"/>
      <c r="D14" s="218"/>
      <c r="E14" s="218"/>
      <c r="F14" s="199"/>
      <c r="G14" s="205"/>
      <c r="H14" s="199"/>
      <c r="I14" s="202"/>
      <c r="J14" s="208"/>
      <c r="K14" s="202"/>
      <c r="L14" s="212"/>
      <c r="M14" s="202"/>
      <c r="N14" s="210"/>
    </row>
    <row r="15" spans="1:14" ht="72.75" customHeight="1" x14ac:dyDescent="0.25">
      <c r="A15" s="214"/>
      <c r="B15" s="214"/>
      <c r="C15" s="217"/>
      <c r="D15" s="218"/>
      <c r="E15" s="218"/>
      <c r="F15" s="200"/>
      <c r="G15" s="206"/>
      <c r="H15" s="200"/>
      <c r="I15" s="203"/>
      <c r="J15" s="209"/>
      <c r="K15" s="203"/>
      <c r="L15" s="213"/>
      <c r="M15" s="203"/>
      <c r="N15" s="210"/>
    </row>
    <row r="16" spans="1:14" s="24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720</v>
      </c>
      <c r="I16" s="7" t="s">
        <v>721</v>
      </c>
      <c r="J16" s="7" t="s">
        <v>910</v>
      </c>
      <c r="K16" s="7">
        <v>11</v>
      </c>
      <c r="L16" s="7">
        <v>12</v>
      </c>
      <c r="M16" s="7">
        <v>13</v>
      </c>
      <c r="N16" s="7">
        <v>14</v>
      </c>
    </row>
    <row r="17" spans="1:14" ht="22.5" customHeight="1" x14ac:dyDescent="0.25">
      <c r="A17" s="35"/>
      <c r="B17" s="196" t="s">
        <v>698</v>
      </c>
      <c r="C17" s="197"/>
      <c r="D17" s="36"/>
      <c r="E17" s="108"/>
      <c r="F17" s="37">
        <f>F18+F19</f>
        <v>8555962080</v>
      </c>
      <c r="G17" s="38"/>
      <c r="H17" s="37">
        <f>H18+H19</f>
        <v>5447781092.5</v>
      </c>
      <c r="I17" s="8">
        <f>I18+I19</f>
        <v>3108180987.5</v>
      </c>
      <c r="J17" s="8"/>
      <c r="K17" s="1"/>
      <c r="L17" s="8">
        <f>L18+L19</f>
        <v>1658470658.8824003</v>
      </c>
      <c r="M17" s="8">
        <f>M18+M19</f>
        <v>697311527.03009987</v>
      </c>
      <c r="N17" s="8">
        <f>N18+N19</f>
        <v>2355782185.9125004</v>
      </c>
    </row>
    <row r="18" spans="1:14" ht="25.15" customHeight="1" x14ac:dyDescent="0.25">
      <c r="A18" s="35"/>
      <c r="B18" s="196" t="s">
        <v>699</v>
      </c>
      <c r="C18" s="197"/>
      <c r="D18" s="39">
        <f t="shared" ref="D18:F19" si="0">D21+D43+D49+D79+D90+D122+D163+D194+D226+D257+D284+D313+D339+D371+D386+D422+D457+D501+D524+D567+D596+D622+D649+D674+D716+D745+D807+D846+D877+D904+D931+D950+D985+D777</f>
        <v>28489.864392999996</v>
      </c>
      <c r="E18" s="58">
        <f t="shared" si="0"/>
        <v>2308363</v>
      </c>
      <c r="F18" s="37">
        <f t="shared" si="0"/>
        <v>5457848800</v>
      </c>
      <c r="G18" s="38"/>
      <c r="H18" s="37">
        <f>H21+H43+H49+H79+H90+H122+H163+H194+H226+H257+H284+H313+H339+H371+H386+H422+H457+H501+H524+H567+H596+H622+H649+H674+H716+H745+H807+H846+H877+H904+H931+H950+H985+H777</f>
        <v>3108180987.5</v>
      </c>
      <c r="I18" s="8">
        <f>I21+I43+I49+I79+I90+I122+I163+I194+I226+I257+I284+I313+I339+I371+I386+I422+I457+I501+I524+I567+I596+I622+I649+I674+I716+I745+I807+I846+I877+I904+I931+I950+I985+I777</f>
        <v>2349667812.5</v>
      </c>
      <c r="J18" s="8"/>
      <c r="K18" s="1"/>
      <c r="L18" s="8">
        <f>L21+L43+L49+L79+L90+L122+L163+L194+L226+L257+L284+L313+L339+L371+L386+L422+L457+L501+L524+L567+L596+L622+L649+L674+L716+L745+L807+L846+L877+L904+L931+L950+L985+L777</f>
        <v>0</v>
      </c>
      <c r="M18" s="8">
        <f>M21+M43+M49+M79+M90+M122+M163+M194+M226+M257+M284+M313+M339+M371+M386+M422+M457+M501+M524+M567+M596+M622+M649+M674+M716+M745+M807+M846+M877+M904+M931+M950+M985+M777</f>
        <v>697311527.03009987</v>
      </c>
      <c r="N18" s="8">
        <f>L18+M18</f>
        <v>697311527.03009987</v>
      </c>
    </row>
    <row r="19" spans="1:14" ht="20.45" customHeight="1" x14ac:dyDescent="0.25">
      <c r="A19" s="35"/>
      <c r="B19" s="196" t="s">
        <v>700</v>
      </c>
      <c r="C19" s="197"/>
      <c r="D19" s="39">
        <f t="shared" si="0"/>
        <v>28325.422492999998</v>
      </c>
      <c r="E19" s="58">
        <f t="shared" si="0"/>
        <v>1650371</v>
      </c>
      <c r="F19" s="37">
        <f t="shared" si="0"/>
        <v>3098113280</v>
      </c>
      <c r="G19" s="38"/>
      <c r="H19" s="37">
        <f>H22+H44+H50+H80+H91+H123+H164+H195+H227+H258+H285+H314+H340+H372+H387+H423+H458+H502+H525+H568+H597+H623+H650+H675+H717+H746+H808+H847+H878+H905+H932+H951+H986+H778</f>
        <v>2339600105</v>
      </c>
      <c r="I19" s="85">
        <f>I22+I44+I50+I80+I91+I123+I164+I195+I227+I258+I285+I314+I340+I372+I387+I423+I458+I502+I525+I568+I597+I623+I650+I675+I717+I746+I808+I847+I878+I905+I932+I951+I986+I778</f>
        <v>758513175</v>
      </c>
      <c r="J19" s="8">
        <f>F19/E19</f>
        <v>1877.222321526493</v>
      </c>
      <c r="K19" s="8">
        <f>SUMIF(K24:K1020,"&gt;0")</f>
        <v>1245525.3660878441</v>
      </c>
      <c r="L19" s="8">
        <f>L22+L44+L50+L80+L91+L123+L164+L195+L227+L258+L285+L314+L340+L372+L387+L423+L458+L502+L525+L568+L597+L623+L650+L675+L717+L746+L808+L847+L878+L905+L932+L951+L986+L778</f>
        <v>1658470658.8824003</v>
      </c>
      <c r="M19" s="8">
        <f>M22+M44+M50+M80+M91+M123+M164+M195+M227+M258+M285+M314+M340+M372+M387+M423+M458+M502+M525+M568+M597+M623+M650+M675+M717+M746+M808+M847+M878+M905+M932+M951+M986+M778</f>
        <v>0</v>
      </c>
      <c r="N19" s="8">
        <f>L19+M19</f>
        <v>1658470658.8824003</v>
      </c>
    </row>
    <row r="20" spans="1:14" ht="22.15" customHeight="1" x14ac:dyDescent="0.25">
      <c r="A20" s="35"/>
      <c r="B20" s="110"/>
      <c r="C20" s="111"/>
      <c r="D20" s="40">
        <v>0</v>
      </c>
      <c r="E20" s="108"/>
      <c r="F20" s="118"/>
      <c r="G20" s="41"/>
      <c r="H20" s="62"/>
      <c r="I20" s="64"/>
      <c r="J20" s="64"/>
      <c r="K20" s="25"/>
      <c r="L20" s="25"/>
      <c r="M20" s="25"/>
      <c r="N20" s="8"/>
    </row>
    <row r="21" spans="1:14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720128</v>
      </c>
      <c r="F21" s="46">
        <f>F23</f>
        <v>4999485220</v>
      </c>
      <c r="G21" s="46"/>
      <c r="H21" s="46">
        <f>H23</f>
        <v>2499742610</v>
      </c>
      <c r="I21" s="9">
        <f>I23</f>
        <v>2499742610</v>
      </c>
      <c r="J21" s="9"/>
      <c r="K21" s="2"/>
      <c r="L21" s="2"/>
      <c r="M21" s="9">
        <f>M23</f>
        <v>0</v>
      </c>
      <c r="N21" s="9">
        <f t="shared" ref="N21:N82" si="1">L21+M21</f>
        <v>0</v>
      </c>
    </row>
    <row r="22" spans="1:14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153090</v>
      </c>
      <c r="F22" s="46">
        <f>SUM(F24:F41)</f>
        <v>376493580</v>
      </c>
      <c r="G22" s="46"/>
      <c r="H22" s="46">
        <f>SUM(H24:H41)</f>
        <v>376493580</v>
      </c>
      <c r="I22" s="9">
        <f>SUM(I24:I41)</f>
        <v>0</v>
      </c>
      <c r="J22" s="9"/>
      <c r="K22" s="2"/>
      <c r="L22" s="9">
        <f>SUM(L24:L41)</f>
        <v>58343771.773972631</v>
      </c>
      <c r="M22" s="10"/>
      <c r="N22" s="9">
        <f>L22+M22</f>
        <v>58343771.773972631</v>
      </c>
    </row>
    <row r="23" spans="1:14" ht="29.25" customHeight="1" x14ac:dyDescent="0.25">
      <c r="A23" s="35"/>
      <c r="B23" s="47" t="s">
        <v>4</v>
      </c>
      <c r="C23" s="48">
        <v>1</v>
      </c>
      <c r="D23" s="49">
        <v>123.01200000000001</v>
      </c>
      <c r="E23" s="100">
        <v>567038</v>
      </c>
      <c r="F23" s="50">
        <v>4999485220</v>
      </c>
      <c r="G23" s="41">
        <v>50</v>
      </c>
      <c r="H23" s="50">
        <f>F23*G23/100</f>
        <v>2499742610</v>
      </c>
      <c r="I23" s="10">
        <f>F23-H23</f>
        <v>2499742610</v>
      </c>
      <c r="J23" s="10"/>
      <c r="K23" s="2"/>
      <c r="L23" s="2"/>
      <c r="M23" s="10">
        <v>0</v>
      </c>
      <c r="N23" s="10">
        <f t="shared" si="1"/>
        <v>0</v>
      </c>
    </row>
    <row r="24" spans="1:14" x14ac:dyDescent="0.25">
      <c r="A24" s="35"/>
      <c r="B24" s="51" t="s">
        <v>5</v>
      </c>
      <c r="C24" s="35">
        <v>4</v>
      </c>
      <c r="D24" s="49">
        <v>64.662199999999999</v>
      </c>
      <c r="E24" s="100">
        <v>11663</v>
      </c>
      <c r="F24" s="50">
        <v>27951620</v>
      </c>
      <c r="G24" s="41">
        <v>100</v>
      </c>
      <c r="H24" s="50">
        <f>F24*G24/100</f>
        <v>27951620</v>
      </c>
      <c r="I24" s="10">
        <f t="shared" ref="I24:I41" si="2">F24-H24</f>
        <v>0</v>
      </c>
      <c r="J24" s="10">
        <f>F24/E24</f>
        <v>2396.6063619994857</v>
      </c>
      <c r="K24" s="10">
        <f>$J$11*$J$19-J24</f>
        <v>43.782655984955454</v>
      </c>
      <c r="L24" s="10">
        <f>IF(K24&gt;0,$J$7*$J$8*(K24/$K$19),0)+$J$7*$J$9*(E24/$E$19)+$J$7*$J$10*(D24/$D$19)</f>
        <v>3929652.0298961424</v>
      </c>
      <c r="M24" s="10"/>
      <c r="N24" s="10">
        <f>L24+M24</f>
        <v>3929652.0298961424</v>
      </c>
    </row>
    <row r="25" spans="1:14" x14ac:dyDescent="0.25">
      <c r="A25" s="35"/>
      <c r="B25" s="52" t="s">
        <v>6</v>
      </c>
      <c r="C25" s="35">
        <v>4</v>
      </c>
      <c r="D25" s="53">
        <v>27.565200000000001</v>
      </c>
      <c r="E25" s="100">
        <v>11152</v>
      </c>
      <c r="F25" s="50">
        <v>11458930</v>
      </c>
      <c r="G25" s="41">
        <v>100</v>
      </c>
      <c r="H25" s="50">
        <f>F25*G25/100</f>
        <v>11458930</v>
      </c>
      <c r="I25" s="10">
        <f t="shared" si="2"/>
        <v>0</v>
      </c>
      <c r="J25" s="10">
        <f t="shared" ref="J25:J29" si="3">F25/E25</f>
        <v>1027.5224175035869</v>
      </c>
      <c r="K25" s="10">
        <f>$J$11*$J$19-J25</f>
        <v>1412.8666004808542</v>
      </c>
      <c r="L25" s="10">
        <f>IF(K25&gt;0,$J$7*$J$8*(K25/$K$19),0)+$J$7*$J$9*(E25/$E$19)+$J$7*$J$10*(D25/$D$19)</f>
        <v>4652191.0191383297</v>
      </c>
      <c r="M25" s="10"/>
      <c r="N25" s="10">
        <f t="shared" si="1"/>
        <v>4652191.0191383297</v>
      </c>
    </row>
    <row r="26" spans="1:14" x14ac:dyDescent="0.25">
      <c r="A26" s="35"/>
      <c r="B26" s="52" t="s">
        <v>7</v>
      </c>
      <c r="C26" s="35">
        <v>4</v>
      </c>
      <c r="D26" s="53">
        <v>28.389299999999999</v>
      </c>
      <c r="E26" s="100">
        <v>4425</v>
      </c>
      <c r="F26" s="50">
        <v>5196030</v>
      </c>
      <c r="G26" s="41">
        <v>100</v>
      </c>
      <c r="H26" s="50">
        <f>F26*G26/100</f>
        <v>5196030</v>
      </c>
      <c r="I26" s="10">
        <f t="shared" si="2"/>
        <v>0</v>
      </c>
      <c r="J26" s="10">
        <f t="shared" si="3"/>
        <v>1174.2440677966101</v>
      </c>
      <c r="K26" s="10">
        <f>$J$11*$J$19-J26</f>
        <v>1266.144950187831</v>
      </c>
      <c r="L26" s="10">
        <f t="shared" ref="L26:L41" si="4">IF(K26&gt;0,$J$7*$J$8*(K26/$K$19),0)+$J$7*$J$9*(E26/$E$19)+$J$7*$J$10*(D26/$D$19)</f>
        <v>2511792.0652063424</v>
      </c>
      <c r="M26" s="10"/>
      <c r="N26" s="10">
        <f t="shared" si="1"/>
        <v>2511792.0652063424</v>
      </c>
    </row>
    <row r="27" spans="1:14" x14ac:dyDescent="0.25">
      <c r="A27" s="35"/>
      <c r="B27" s="52" t="s">
        <v>8</v>
      </c>
      <c r="C27" s="35">
        <v>4</v>
      </c>
      <c r="D27" s="53">
        <v>6.0312999999999999</v>
      </c>
      <c r="E27" s="100">
        <v>6714</v>
      </c>
      <c r="F27" s="50">
        <v>14389220</v>
      </c>
      <c r="G27" s="41">
        <v>100</v>
      </c>
      <c r="H27" s="50">
        <f t="shared" ref="H27:H41" si="5">F27*G27/100</f>
        <v>14389220</v>
      </c>
      <c r="I27" s="10">
        <f t="shared" si="2"/>
        <v>0</v>
      </c>
      <c r="J27" s="10">
        <f t="shared" si="3"/>
        <v>2143.1665177241584</v>
      </c>
      <c r="K27" s="10">
        <f>$J$11*$J$19-J27</f>
        <v>297.22250026028269</v>
      </c>
      <c r="L27" s="10">
        <f>IF(K27&gt;0,$J$7*$J$8*(K27/$K$19),0)+$J$7*$J$9*(E27/$E$19)+$J$7*$J$10*(D27/$D$19)</f>
        <v>2296857.613682894</v>
      </c>
      <c r="M27" s="10"/>
      <c r="N27" s="10">
        <f t="shared" si="1"/>
        <v>2296857.613682894</v>
      </c>
    </row>
    <row r="28" spans="1:14" x14ac:dyDescent="0.25">
      <c r="A28" s="35"/>
      <c r="B28" s="51" t="s">
        <v>9</v>
      </c>
      <c r="C28" s="35">
        <v>4</v>
      </c>
      <c r="D28" s="53">
        <v>26.363799999999998</v>
      </c>
      <c r="E28" s="100">
        <v>18310</v>
      </c>
      <c r="F28" s="50">
        <v>58556790</v>
      </c>
      <c r="G28" s="41">
        <v>100</v>
      </c>
      <c r="H28" s="50">
        <f>F28*G28/100</f>
        <v>58556790</v>
      </c>
      <c r="I28" s="10">
        <f>F28-H28</f>
        <v>0</v>
      </c>
      <c r="J28" s="10">
        <f t="shared" si="3"/>
        <v>3198.0770070999456</v>
      </c>
      <c r="K28" s="10">
        <f>$J$11*$J$19-J28</f>
        <v>-757.68798911550448</v>
      </c>
      <c r="L28" s="10">
        <f t="shared" si="4"/>
        <v>5674320.0864588544</v>
      </c>
      <c r="M28" s="10"/>
      <c r="N28" s="10">
        <f t="shared" si="1"/>
        <v>5674320.0864588544</v>
      </c>
    </row>
    <row r="29" spans="1:14" x14ac:dyDescent="0.25">
      <c r="A29" s="35"/>
      <c r="B29" s="51" t="s">
        <v>10</v>
      </c>
      <c r="C29" s="35">
        <v>4</v>
      </c>
      <c r="D29" s="53">
        <v>26.435999999999996</v>
      </c>
      <c r="E29" s="100">
        <v>3956</v>
      </c>
      <c r="F29" s="50">
        <v>6024160</v>
      </c>
      <c r="G29" s="41">
        <v>100</v>
      </c>
      <c r="H29" s="50">
        <f>F29*G29/100</f>
        <v>6024160</v>
      </c>
      <c r="I29" s="10">
        <f>F29-H29</f>
        <v>0</v>
      </c>
      <c r="J29" s="10">
        <f t="shared" si="3"/>
        <v>1522.7906976744187</v>
      </c>
      <c r="K29" s="10">
        <f t="shared" ref="K29:K41" si="6">$J$11*$J$19-J29</f>
        <v>917.59832031002247</v>
      </c>
      <c r="L29" s="10">
        <f t="shared" si="4"/>
        <v>2080501.9426195072</v>
      </c>
      <c r="M29" s="10"/>
      <c r="N29" s="10">
        <f t="shared" si="1"/>
        <v>2080501.9426195072</v>
      </c>
    </row>
    <row r="30" spans="1:14" x14ac:dyDescent="0.25">
      <c r="A30" s="35"/>
      <c r="B30" s="51" t="s">
        <v>11</v>
      </c>
      <c r="C30" s="35">
        <v>4</v>
      </c>
      <c r="D30" s="53">
        <v>1.9072</v>
      </c>
      <c r="E30" s="101">
        <v>547</v>
      </c>
      <c r="F30" s="50">
        <v>271370</v>
      </c>
      <c r="G30" s="41">
        <v>100</v>
      </c>
      <c r="H30" s="50">
        <f t="shared" si="5"/>
        <v>271370</v>
      </c>
      <c r="I30" s="10">
        <f t="shared" si="2"/>
        <v>0</v>
      </c>
      <c r="J30" s="10">
        <f t="shared" ref="J30:J41" si="7">F30/E30</f>
        <v>496.10603290676414</v>
      </c>
      <c r="K30" s="10">
        <f t="shared" si="6"/>
        <v>1944.282985077677</v>
      </c>
      <c r="L30" s="10">
        <f t="shared" si="4"/>
        <v>1729410.0492140932</v>
      </c>
      <c r="M30" s="10"/>
      <c r="N30" s="10">
        <f t="shared" si="1"/>
        <v>1729410.0492140932</v>
      </c>
    </row>
    <row r="31" spans="1:14" x14ac:dyDescent="0.25">
      <c r="A31" s="35"/>
      <c r="B31" s="51" t="s">
        <v>12</v>
      </c>
      <c r="C31" s="35">
        <v>4</v>
      </c>
      <c r="D31" s="53">
        <v>7.6560000000000006</v>
      </c>
      <c r="E31" s="100">
        <v>9536</v>
      </c>
      <c r="F31" s="50">
        <v>29362730</v>
      </c>
      <c r="G31" s="41">
        <v>100</v>
      </c>
      <c r="H31" s="50">
        <f t="shared" si="5"/>
        <v>29362730</v>
      </c>
      <c r="I31" s="10">
        <f t="shared" si="2"/>
        <v>0</v>
      </c>
      <c r="J31" s="10">
        <f t="shared" si="7"/>
        <v>3079.1453439597317</v>
      </c>
      <c r="K31" s="10">
        <f t="shared" si="6"/>
        <v>-638.75632597529057</v>
      </c>
      <c r="L31" s="10">
        <f t="shared" si="4"/>
        <v>2919666.5230588675</v>
      </c>
      <c r="M31" s="10"/>
      <c r="N31" s="10">
        <f t="shared" si="1"/>
        <v>2919666.5230588675</v>
      </c>
    </row>
    <row r="32" spans="1:14" x14ac:dyDescent="0.25">
      <c r="A32" s="35"/>
      <c r="B32" s="51" t="s">
        <v>13</v>
      </c>
      <c r="C32" s="35">
        <v>4</v>
      </c>
      <c r="D32" s="53">
        <v>12.143800000000001</v>
      </c>
      <c r="E32" s="100">
        <v>1709</v>
      </c>
      <c r="F32" s="50">
        <v>1273660</v>
      </c>
      <c r="G32" s="41">
        <v>100</v>
      </c>
      <c r="H32" s="50">
        <f t="shared" si="5"/>
        <v>1273660</v>
      </c>
      <c r="I32" s="10">
        <f t="shared" si="2"/>
        <v>0</v>
      </c>
      <c r="J32" s="10">
        <f t="shared" si="7"/>
        <v>745.26623756582796</v>
      </c>
      <c r="K32" s="10">
        <f t="shared" si="6"/>
        <v>1695.1227804186133</v>
      </c>
      <c r="L32" s="10">
        <f t="shared" si="4"/>
        <v>1940596.2901351815</v>
      </c>
      <c r="M32" s="10"/>
      <c r="N32" s="10">
        <f t="shared" si="1"/>
        <v>1940596.2901351815</v>
      </c>
    </row>
    <row r="33" spans="1:14" x14ac:dyDescent="0.25">
      <c r="A33" s="35"/>
      <c r="B33" s="51" t="s">
        <v>14</v>
      </c>
      <c r="C33" s="35">
        <v>4</v>
      </c>
      <c r="D33" s="53">
        <v>30.873799999999999</v>
      </c>
      <c r="E33" s="100">
        <v>26308</v>
      </c>
      <c r="F33" s="50">
        <v>54110400</v>
      </c>
      <c r="G33" s="41">
        <v>100</v>
      </c>
      <c r="H33" s="50">
        <f t="shared" si="5"/>
        <v>54110400</v>
      </c>
      <c r="I33" s="10">
        <f t="shared" si="2"/>
        <v>0</v>
      </c>
      <c r="J33" s="10">
        <f t="shared" si="7"/>
        <v>2056.8040139881405</v>
      </c>
      <c r="K33" s="10">
        <f t="shared" si="6"/>
        <v>383.58500399630066</v>
      </c>
      <c r="L33" s="10">
        <f t="shared" si="4"/>
        <v>8418358.1090902425</v>
      </c>
      <c r="M33" s="10"/>
      <c r="N33" s="10">
        <f t="shared" si="1"/>
        <v>8418358.1090902425</v>
      </c>
    </row>
    <row r="34" spans="1:14" x14ac:dyDescent="0.25">
      <c r="A34" s="35"/>
      <c r="B34" s="51" t="s">
        <v>15</v>
      </c>
      <c r="C34" s="35">
        <v>4</v>
      </c>
      <c r="D34" s="53">
        <v>23.783200000000001</v>
      </c>
      <c r="E34" s="100">
        <v>5240</v>
      </c>
      <c r="F34" s="50">
        <v>9817440</v>
      </c>
      <c r="G34" s="41">
        <v>100</v>
      </c>
      <c r="H34" s="50">
        <f t="shared" si="5"/>
        <v>9817440</v>
      </c>
      <c r="I34" s="10">
        <f t="shared" si="2"/>
        <v>0</v>
      </c>
      <c r="J34" s="10">
        <f t="shared" si="7"/>
        <v>1873.5572519083969</v>
      </c>
      <c r="K34" s="10">
        <f t="shared" si="6"/>
        <v>566.83176607604423</v>
      </c>
      <c r="L34" s="10">
        <f t="shared" si="4"/>
        <v>2171823.6520538153</v>
      </c>
      <c r="M34" s="10"/>
      <c r="N34" s="10">
        <f t="shared" si="1"/>
        <v>2171823.6520538153</v>
      </c>
    </row>
    <row r="35" spans="1:14" x14ac:dyDescent="0.25">
      <c r="A35" s="35"/>
      <c r="B35" s="51" t="s">
        <v>16</v>
      </c>
      <c r="C35" s="35">
        <v>4</v>
      </c>
      <c r="D35" s="53">
        <v>28.336799999999997</v>
      </c>
      <c r="E35" s="100">
        <v>7299</v>
      </c>
      <c r="F35" s="50">
        <v>11922030</v>
      </c>
      <c r="G35" s="41">
        <v>100</v>
      </c>
      <c r="H35" s="50">
        <f t="shared" si="5"/>
        <v>11922030</v>
      </c>
      <c r="I35" s="10">
        <f t="shared" si="2"/>
        <v>0</v>
      </c>
      <c r="J35" s="10">
        <f t="shared" si="7"/>
        <v>1633.3785450061653</v>
      </c>
      <c r="K35" s="10">
        <f t="shared" si="6"/>
        <v>807.01047297827586</v>
      </c>
      <c r="L35" s="10">
        <f t="shared" si="4"/>
        <v>3011101.7666141069</v>
      </c>
      <c r="M35" s="10"/>
      <c r="N35" s="10">
        <f t="shared" si="1"/>
        <v>3011101.7666141069</v>
      </c>
    </row>
    <row r="36" spans="1:14" x14ac:dyDescent="0.25">
      <c r="A36" s="35"/>
      <c r="B36" s="51" t="s">
        <v>722</v>
      </c>
      <c r="C36" s="35">
        <v>4</v>
      </c>
      <c r="D36" s="53">
        <v>49.459699999999998</v>
      </c>
      <c r="E36" s="100">
        <v>12368</v>
      </c>
      <c r="F36" s="50">
        <v>21306180</v>
      </c>
      <c r="G36" s="41">
        <v>100</v>
      </c>
      <c r="H36" s="50">
        <f t="shared" si="5"/>
        <v>21306180</v>
      </c>
      <c r="I36" s="10">
        <f t="shared" si="2"/>
        <v>0</v>
      </c>
      <c r="J36" s="10">
        <f t="shared" si="7"/>
        <v>1722.6859637774903</v>
      </c>
      <c r="K36" s="10">
        <f t="shared" si="6"/>
        <v>717.70305420695081</v>
      </c>
      <c r="L36" s="10">
        <f t="shared" si="4"/>
        <v>4591590.8844458945</v>
      </c>
      <c r="M36" s="10"/>
      <c r="N36" s="10">
        <f t="shared" si="1"/>
        <v>4591590.8844458945</v>
      </c>
    </row>
    <row r="37" spans="1:14" x14ac:dyDescent="0.25">
      <c r="A37" s="35"/>
      <c r="B37" s="51" t="s">
        <v>17</v>
      </c>
      <c r="C37" s="35">
        <v>4</v>
      </c>
      <c r="D37" s="53">
        <v>27.454499999999999</v>
      </c>
      <c r="E37" s="100">
        <v>11210</v>
      </c>
      <c r="F37" s="50">
        <v>62512870</v>
      </c>
      <c r="G37" s="41">
        <v>100</v>
      </c>
      <c r="H37" s="50">
        <f t="shared" si="5"/>
        <v>62512870</v>
      </c>
      <c r="I37" s="10">
        <f t="shared" si="2"/>
        <v>0</v>
      </c>
      <c r="J37" s="10">
        <f t="shared" si="7"/>
        <v>5576.5272078501339</v>
      </c>
      <c r="K37" s="10">
        <f t="shared" si="6"/>
        <v>-3136.1381898656928</v>
      </c>
      <c r="L37" s="10">
        <f t="shared" si="4"/>
        <v>3540252.6282665725</v>
      </c>
      <c r="M37" s="10"/>
      <c r="N37" s="10">
        <f t="shared" si="1"/>
        <v>3540252.6282665725</v>
      </c>
    </row>
    <row r="38" spans="1:14" x14ac:dyDescent="0.25">
      <c r="A38" s="35"/>
      <c r="B38" s="51" t="s">
        <v>18</v>
      </c>
      <c r="C38" s="35">
        <v>4</v>
      </c>
      <c r="D38" s="53">
        <v>15.19</v>
      </c>
      <c r="E38" s="100">
        <v>4045</v>
      </c>
      <c r="F38" s="50">
        <v>4444000</v>
      </c>
      <c r="G38" s="41">
        <v>100</v>
      </c>
      <c r="H38" s="50">
        <f t="shared" si="5"/>
        <v>4444000</v>
      </c>
      <c r="I38" s="10">
        <f t="shared" si="2"/>
        <v>0</v>
      </c>
      <c r="J38" s="10">
        <f t="shared" si="7"/>
        <v>1098.6402966625465</v>
      </c>
      <c r="K38" s="10">
        <f t="shared" si="6"/>
        <v>1341.7487213218947</v>
      </c>
      <c r="L38" s="10">
        <f t="shared" si="4"/>
        <v>2380351.6826371429</v>
      </c>
      <c r="M38" s="10"/>
      <c r="N38" s="10">
        <f t="shared" si="1"/>
        <v>2380351.6826371429</v>
      </c>
    </row>
    <row r="39" spans="1:14" x14ac:dyDescent="0.25">
      <c r="A39" s="35"/>
      <c r="B39" s="51" t="s">
        <v>19</v>
      </c>
      <c r="C39" s="35">
        <v>4</v>
      </c>
      <c r="D39" s="54">
        <v>44.8202</v>
      </c>
      <c r="E39" s="100">
        <v>10937</v>
      </c>
      <c r="F39" s="50">
        <v>20369460</v>
      </c>
      <c r="G39" s="41">
        <v>100</v>
      </c>
      <c r="H39" s="50">
        <f t="shared" si="5"/>
        <v>20369460</v>
      </c>
      <c r="I39" s="10">
        <f t="shared" si="2"/>
        <v>0</v>
      </c>
      <c r="J39" s="10">
        <f t="shared" si="7"/>
        <v>1862.4357684922738</v>
      </c>
      <c r="K39" s="10">
        <f t="shared" si="6"/>
        <v>577.95324949216729</v>
      </c>
      <c r="L39" s="10">
        <f t="shared" si="4"/>
        <v>4021369.6907719066</v>
      </c>
      <c r="M39" s="10"/>
      <c r="N39" s="10">
        <f t="shared" si="1"/>
        <v>4021369.6907719066</v>
      </c>
    </row>
    <row r="40" spans="1:14" x14ac:dyDescent="0.25">
      <c r="A40" s="35"/>
      <c r="B40" s="51" t="s">
        <v>20</v>
      </c>
      <c r="C40" s="35">
        <v>4</v>
      </c>
      <c r="D40" s="53">
        <v>14.4329</v>
      </c>
      <c r="E40" s="100">
        <v>4280</v>
      </c>
      <c r="F40" s="50">
        <v>15478150</v>
      </c>
      <c r="G40" s="41">
        <v>100</v>
      </c>
      <c r="H40" s="50">
        <f t="shared" si="5"/>
        <v>15478150</v>
      </c>
      <c r="I40" s="10">
        <f t="shared" si="2"/>
        <v>0</v>
      </c>
      <c r="J40" s="10">
        <f t="shared" si="7"/>
        <v>3616.3901869158876</v>
      </c>
      <c r="K40" s="10">
        <f t="shared" si="6"/>
        <v>-1176.0011689314465</v>
      </c>
      <c r="L40" s="10">
        <f t="shared" si="4"/>
        <v>1374807.0948484135</v>
      </c>
      <c r="M40" s="10"/>
      <c r="N40" s="10">
        <f t="shared" si="1"/>
        <v>1374807.0948484135</v>
      </c>
    </row>
    <row r="41" spans="1:14" x14ac:dyDescent="0.25">
      <c r="A41" s="35"/>
      <c r="B41" s="51" t="s">
        <v>21</v>
      </c>
      <c r="C41" s="35">
        <v>4</v>
      </c>
      <c r="D41" s="55">
        <v>13.123000000000001</v>
      </c>
      <c r="E41" s="100">
        <v>3391</v>
      </c>
      <c r="F41" s="50">
        <v>22048540</v>
      </c>
      <c r="G41" s="41">
        <v>100</v>
      </c>
      <c r="H41" s="50">
        <f t="shared" si="5"/>
        <v>22048540</v>
      </c>
      <c r="I41" s="10">
        <f t="shared" si="2"/>
        <v>0</v>
      </c>
      <c r="J41" s="10">
        <f t="shared" si="7"/>
        <v>6502.0760837511061</v>
      </c>
      <c r="K41" s="10">
        <f t="shared" si="6"/>
        <v>-4061.687065766665</v>
      </c>
      <c r="L41" s="10">
        <f t="shared" si="4"/>
        <v>1099128.6458343209</v>
      </c>
      <c r="M41" s="10"/>
      <c r="N41" s="10">
        <f t="shared" si="1"/>
        <v>1099128.6458343209</v>
      </c>
    </row>
    <row r="42" spans="1:14" x14ac:dyDescent="0.25">
      <c r="A42" s="35"/>
      <c r="B42" s="51"/>
      <c r="C42" s="35"/>
      <c r="D42" s="55">
        <v>0</v>
      </c>
      <c r="E42" s="102"/>
      <c r="F42" s="119"/>
      <c r="G42" s="62">
        <f>G43+G44</f>
        <v>0</v>
      </c>
      <c r="H42" s="65"/>
      <c r="I42" s="66"/>
      <c r="J42" s="66"/>
      <c r="K42" s="10"/>
      <c r="L42" s="10"/>
      <c r="M42" s="10"/>
      <c r="N42" s="10"/>
    </row>
    <row r="43" spans="1:14" x14ac:dyDescent="0.25">
      <c r="A43" s="30" t="s">
        <v>22</v>
      </c>
      <c r="B43" s="43" t="s">
        <v>2</v>
      </c>
      <c r="C43" s="44"/>
      <c r="D43" s="3">
        <v>78.006900000000002</v>
      </c>
      <c r="E43" s="103">
        <f>E45+E44</f>
        <v>94546</v>
      </c>
      <c r="F43" s="37">
        <f>F45</f>
        <v>458363580</v>
      </c>
      <c r="G43" s="41"/>
      <c r="H43" s="37">
        <f>H45</f>
        <v>229181790</v>
      </c>
      <c r="I43" s="8">
        <f>I45</f>
        <v>229181790</v>
      </c>
      <c r="J43" s="8"/>
      <c r="K43" s="10"/>
      <c r="L43" s="10"/>
      <c r="M43" s="9">
        <f>M45</f>
        <v>0</v>
      </c>
      <c r="N43" s="8">
        <f t="shared" si="1"/>
        <v>0</v>
      </c>
    </row>
    <row r="44" spans="1:14" x14ac:dyDescent="0.25">
      <c r="A44" s="30" t="s">
        <v>22</v>
      </c>
      <c r="B44" s="43" t="s">
        <v>3</v>
      </c>
      <c r="C44" s="44"/>
      <c r="D44" s="3">
        <v>36.576999999999998</v>
      </c>
      <c r="E44" s="103">
        <f>SUM(E46:E47)</f>
        <v>3592</v>
      </c>
      <c r="F44" s="37">
        <f>SUM(F46:F47)</f>
        <v>3327580</v>
      </c>
      <c r="G44" s="41"/>
      <c r="H44" s="37">
        <f>SUM(H46:H47)</f>
        <v>3327580</v>
      </c>
      <c r="I44" s="8">
        <f>SUM(I46:I47)</f>
        <v>0</v>
      </c>
      <c r="J44" s="8"/>
      <c r="K44" s="10"/>
      <c r="L44" s="8">
        <f>SUM(L46:L47)</f>
        <v>3613341.0572411288</v>
      </c>
      <c r="M44" s="10"/>
      <c r="N44" s="8">
        <f t="shared" si="1"/>
        <v>3613341.0572411288</v>
      </c>
    </row>
    <row r="45" spans="1:14" x14ac:dyDescent="0.25">
      <c r="A45" s="35"/>
      <c r="B45" s="51" t="s">
        <v>4</v>
      </c>
      <c r="C45" s="35">
        <v>1</v>
      </c>
      <c r="D45" s="55">
        <v>41.429900000000004</v>
      </c>
      <c r="E45" s="100">
        <v>90954</v>
      </c>
      <c r="F45" s="50">
        <v>458363580</v>
      </c>
      <c r="G45" s="41">
        <v>50</v>
      </c>
      <c r="H45" s="50">
        <f>F45*G45/100</f>
        <v>229181790</v>
      </c>
      <c r="I45" s="10">
        <f>F45-H45</f>
        <v>229181790</v>
      </c>
      <c r="J45" s="10"/>
      <c r="K45" s="10"/>
      <c r="L45" s="10"/>
      <c r="M45" s="10">
        <v>0</v>
      </c>
      <c r="N45" s="10">
        <f t="shared" si="1"/>
        <v>0</v>
      </c>
    </row>
    <row r="46" spans="1:14" x14ac:dyDescent="0.25">
      <c r="A46" s="35"/>
      <c r="B46" s="51" t="s">
        <v>23</v>
      </c>
      <c r="C46" s="35">
        <v>4</v>
      </c>
      <c r="D46" s="55">
        <v>26.770200000000003</v>
      </c>
      <c r="E46" s="100">
        <v>2620</v>
      </c>
      <c r="F46" s="50">
        <v>2228180</v>
      </c>
      <c r="G46" s="41">
        <v>100</v>
      </c>
      <c r="H46" s="50">
        <f>F46*G46/100</f>
        <v>2228180</v>
      </c>
      <c r="I46" s="10">
        <f>F46-H46</f>
        <v>0</v>
      </c>
      <c r="J46" s="10">
        <f>F46/E46</f>
        <v>850.45038167938935</v>
      </c>
      <c r="K46" s="10">
        <f>$J$11*$J$19-J46</f>
        <v>1589.9386363050517</v>
      </c>
      <c r="L46" s="10">
        <f>IF(K46&gt;0,$J$7*$J$8*(K46/$K$19),0)+$J$7*$J$9*(E46/$E$19)+$J$7*$J$10*(D46/$D$19)</f>
        <v>2216841.7149454076</v>
      </c>
      <c r="M46" s="10"/>
      <c r="N46" s="10">
        <f t="shared" si="1"/>
        <v>2216841.7149454076</v>
      </c>
    </row>
    <row r="47" spans="1:14" x14ac:dyDescent="0.25">
      <c r="A47" s="35"/>
      <c r="B47" s="51" t="s">
        <v>24</v>
      </c>
      <c r="C47" s="35">
        <v>4</v>
      </c>
      <c r="D47" s="55">
        <v>9.8067999999999991</v>
      </c>
      <c r="E47" s="100">
        <v>972</v>
      </c>
      <c r="F47" s="50">
        <v>1099400</v>
      </c>
      <c r="G47" s="41">
        <v>100</v>
      </c>
      <c r="H47" s="50">
        <f>F47*G47/100</f>
        <v>1099400</v>
      </c>
      <c r="I47" s="10">
        <f>F47-H47</f>
        <v>0</v>
      </c>
      <c r="J47" s="10">
        <f>F47/E47</f>
        <v>1131.0699588477366</v>
      </c>
      <c r="K47" s="10">
        <f>$J$11*$J$19-J47</f>
        <v>1309.3190591367045</v>
      </c>
      <c r="L47" s="10">
        <f>IF(K47&gt;0,$J$7*$J$8*(K47/$K$19),0)+$J$7*$J$9*(E47/$E$19)+$J$7*$J$10*(D47/$D$19)</f>
        <v>1396499.3422957214</v>
      </c>
      <c r="M47" s="10"/>
      <c r="N47" s="10">
        <f t="shared" si="1"/>
        <v>1396499.3422957214</v>
      </c>
    </row>
    <row r="48" spans="1:14" x14ac:dyDescent="0.25">
      <c r="A48" s="35"/>
      <c r="B48" s="51"/>
      <c r="C48" s="35"/>
      <c r="D48" s="55">
        <v>0</v>
      </c>
      <c r="E48" s="102"/>
      <c r="F48" s="65"/>
      <c r="G48" s="41"/>
      <c r="H48" s="62"/>
      <c r="I48" s="62"/>
      <c r="J48" s="64"/>
      <c r="K48" s="10"/>
      <c r="L48" s="10"/>
      <c r="M48" s="10"/>
      <c r="N48" s="10"/>
    </row>
    <row r="49" spans="1:14" x14ac:dyDescent="0.25">
      <c r="A49" s="30" t="s">
        <v>25</v>
      </c>
      <c r="B49" s="43" t="s">
        <v>2</v>
      </c>
      <c r="C49" s="44"/>
      <c r="D49" s="3">
        <v>887.6182</v>
      </c>
      <c r="E49" s="103">
        <f>E50</f>
        <v>57687</v>
      </c>
      <c r="F49" s="37">
        <f>F51</f>
        <v>0</v>
      </c>
      <c r="G49" s="41"/>
      <c r="H49" s="37">
        <f>H51</f>
        <v>10612990</v>
      </c>
      <c r="I49" s="8">
        <f>I51</f>
        <v>-10612990</v>
      </c>
      <c r="J49" s="8"/>
      <c r="K49" s="10"/>
      <c r="L49" s="10"/>
      <c r="M49" s="9">
        <f>M51</f>
        <v>25051146.305050015</v>
      </c>
      <c r="N49" s="8">
        <f t="shared" si="1"/>
        <v>25051146.305050015</v>
      </c>
    </row>
    <row r="50" spans="1:14" x14ac:dyDescent="0.25">
      <c r="A50" s="30" t="s">
        <v>25</v>
      </c>
      <c r="B50" s="43" t="s">
        <v>3</v>
      </c>
      <c r="C50" s="44"/>
      <c r="D50" s="3">
        <v>887.6182</v>
      </c>
      <c r="E50" s="103">
        <f>SUM(E52:E77)</f>
        <v>57687</v>
      </c>
      <c r="F50" s="37">
        <f>SUM(F52:F77)</f>
        <v>121381380</v>
      </c>
      <c r="G50" s="41"/>
      <c r="H50" s="37">
        <f>SUM(H52:H77)</f>
        <v>100155400</v>
      </c>
      <c r="I50" s="8">
        <f>SUM(I52:I77)</f>
        <v>21225980</v>
      </c>
      <c r="J50" s="8"/>
      <c r="K50" s="10"/>
      <c r="L50" s="8">
        <f>SUM(L52:L77)</f>
        <v>43849378.638831295</v>
      </c>
      <c r="M50" s="9"/>
      <c r="N50" s="8">
        <f t="shared" si="1"/>
        <v>43849378.638831295</v>
      </c>
    </row>
    <row r="51" spans="1:14" x14ac:dyDescent="0.25">
      <c r="A51" s="35"/>
      <c r="B51" s="51" t="s">
        <v>26</v>
      </c>
      <c r="C51" s="35">
        <v>2</v>
      </c>
      <c r="D51" s="55">
        <v>0</v>
      </c>
      <c r="E51" s="102"/>
      <c r="F51" s="50">
        <v>0</v>
      </c>
      <c r="G51" s="41">
        <v>25</v>
      </c>
      <c r="H51" s="50">
        <f>F52*G51/100</f>
        <v>10612990</v>
      </c>
      <c r="I51" s="10">
        <f>F51-H51</f>
        <v>-10612990</v>
      </c>
      <c r="J51" s="10"/>
      <c r="K51" s="10"/>
      <c r="L51" s="10"/>
      <c r="M51" s="10">
        <f>($L$7*$L$8*E49/$L$10)+($L$7*$L$9*D49/$L$11)</f>
        <v>25051146.305050015</v>
      </c>
      <c r="N51" s="10">
        <f t="shared" si="1"/>
        <v>25051146.305050015</v>
      </c>
    </row>
    <row r="52" spans="1:14" x14ac:dyDescent="0.25">
      <c r="A52" s="35"/>
      <c r="B52" s="51" t="s">
        <v>25</v>
      </c>
      <c r="C52" s="35">
        <v>3</v>
      </c>
      <c r="D52" s="54">
        <v>51.925899999999999</v>
      </c>
      <c r="E52" s="100">
        <v>8933</v>
      </c>
      <c r="F52" s="50">
        <v>42451960</v>
      </c>
      <c r="G52" s="41">
        <v>50</v>
      </c>
      <c r="H52" s="50">
        <f>F52*G52/100</f>
        <v>21225980</v>
      </c>
      <c r="I52" s="10">
        <f>F52-H52</f>
        <v>21225980</v>
      </c>
      <c r="J52" s="10">
        <f t="shared" ref="J52:J77" si="8">F52/E52</f>
        <v>4752.2623978506663</v>
      </c>
      <c r="K52" s="10">
        <f t="shared" ref="K52:K77" si="9">$J$11*$J$19-J52</f>
        <v>-2311.8733798662252</v>
      </c>
      <c r="L52" s="10">
        <f>IF(K52&gt;0,$J$7*$J$8*(K52/$K$19),0)+$J$7*$J$9*(E52/$E$19)+$J$7*$J$10*(D52/$D$19)</f>
        <v>2997081.6538415696</v>
      </c>
      <c r="M52" s="9"/>
      <c r="N52" s="10">
        <f t="shared" si="1"/>
        <v>2997081.6538415696</v>
      </c>
    </row>
    <row r="53" spans="1:14" x14ac:dyDescent="0.25">
      <c r="A53" s="35"/>
      <c r="B53" s="51" t="s">
        <v>27</v>
      </c>
      <c r="C53" s="35">
        <v>4</v>
      </c>
      <c r="D53" s="55">
        <v>16.3126</v>
      </c>
      <c r="E53" s="100">
        <v>946</v>
      </c>
      <c r="F53" s="50">
        <v>1252190</v>
      </c>
      <c r="G53" s="41">
        <v>100</v>
      </c>
      <c r="H53" s="50">
        <f>F53*G53/100</f>
        <v>1252190</v>
      </c>
      <c r="I53" s="10">
        <f t="shared" ref="I53:I77" si="10">F53-H53</f>
        <v>0</v>
      </c>
      <c r="J53" s="10">
        <f t="shared" si="8"/>
        <v>1323.6680761099365</v>
      </c>
      <c r="K53" s="10">
        <f t="shared" si="9"/>
        <v>1116.7209418745047</v>
      </c>
      <c r="L53" s="10">
        <f t="shared" ref="L53:L77" si="11">IF(K53&gt;0,$J$7*$J$8*(K53/$K$19),0)+$J$7*$J$9*(E53/$E$19)+$J$7*$J$10*(D53/$D$19)</f>
        <v>1272881.3030166745</v>
      </c>
      <c r="M53" s="10"/>
      <c r="N53" s="10">
        <f t="shared" si="1"/>
        <v>1272881.3030166745</v>
      </c>
    </row>
    <row r="54" spans="1:14" x14ac:dyDescent="0.25">
      <c r="A54" s="35"/>
      <c r="B54" s="51" t="s">
        <v>28</v>
      </c>
      <c r="C54" s="35">
        <v>4</v>
      </c>
      <c r="D54" s="55">
        <v>30.464199999999998</v>
      </c>
      <c r="E54" s="100">
        <v>3598</v>
      </c>
      <c r="F54" s="50">
        <v>8523060</v>
      </c>
      <c r="G54" s="41">
        <v>100</v>
      </c>
      <c r="H54" s="50">
        <f t="shared" ref="H54:H77" si="12">F54*G54/100</f>
        <v>8523060</v>
      </c>
      <c r="I54" s="10">
        <f t="shared" si="10"/>
        <v>0</v>
      </c>
      <c r="J54" s="10">
        <f t="shared" si="8"/>
        <v>2368.8326848249026</v>
      </c>
      <c r="K54" s="10">
        <f t="shared" si="9"/>
        <v>71.556333159538553</v>
      </c>
      <c r="L54" s="10">
        <f t="shared" si="11"/>
        <v>1320235.3996473718</v>
      </c>
      <c r="M54" s="10"/>
      <c r="N54" s="10">
        <f t="shared" si="1"/>
        <v>1320235.3996473718</v>
      </c>
    </row>
    <row r="55" spans="1:14" x14ac:dyDescent="0.25">
      <c r="A55" s="35"/>
      <c r="B55" s="51" t="s">
        <v>29</v>
      </c>
      <c r="C55" s="35">
        <v>4</v>
      </c>
      <c r="D55" s="55">
        <v>21.542500000000004</v>
      </c>
      <c r="E55" s="100">
        <v>1226</v>
      </c>
      <c r="F55" s="50">
        <v>891560</v>
      </c>
      <c r="G55" s="41">
        <v>100</v>
      </c>
      <c r="H55" s="50">
        <f t="shared" si="12"/>
        <v>891560</v>
      </c>
      <c r="I55" s="10">
        <f t="shared" si="10"/>
        <v>0</v>
      </c>
      <c r="J55" s="10">
        <f t="shared" si="8"/>
        <v>727.21044045677002</v>
      </c>
      <c r="K55" s="10">
        <f t="shared" si="9"/>
        <v>1713.1785775276712</v>
      </c>
      <c r="L55" s="10">
        <f t="shared" si="11"/>
        <v>1864440.3538148992</v>
      </c>
      <c r="M55" s="10"/>
      <c r="N55" s="10">
        <f t="shared" si="1"/>
        <v>1864440.3538148992</v>
      </c>
    </row>
    <row r="56" spans="1:14" x14ac:dyDescent="0.25">
      <c r="A56" s="35"/>
      <c r="B56" s="51" t="s">
        <v>30</v>
      </c>
      <c r="C56" s="35">
        <v>4</v>
      </c>
      <c r="D56" s="55">
        <v>50.992299999999993</v>
      </c>
      <c r="E56" s="100">
        <v>3073</v>
      </c>
      <c r="F56" s="50">
        <v>4528400</v>
      </c>
      <c r="G56" s="41">
        <v>100</v>
      </c>
      <c r="H56" s="50">
        <f t="shared" si="12"/>
        <v>4528400</v>
      </c>
      <c r="I56" s="10">
        <f t="shared" si="10"/>
        <v>0</v>
      </c>
      <c r="J56" s="10">
        <f t="shared" si="8"/>
        <v>1473.6088512853889</v>
      </c>
      <c r="K56" s="10">
        <f t="shared" si="9"/>
        <v>966.78016669905219</v>
      </c>
      <c r="L56" s="10">
        <f t="shared" si="11"/>
        <v>1997373.1444958071</v>
      </c>
      <c r="M56" s="10"/>
      <c r="N56" s="10">
        <f t="shared" si="1"/>
        <v>1997373.1444958071</v>
      </c>
    </row>
    <row r="57" spans="1:14" x14ac:dyDescent="0.25">
      <c r="A57" s="35"/>
      <c r="B57" s="51" t="s">
        <v>31</v>
      </c>
      <c r="C57" s="35">
        <v>4</v>
      </c>
      <c r="D57" s="55">
        <v>19.139800000000001</v>
      </c>
      <c r="E57" s="100">
        <v>1314</v>
      </c>
      <c r="F57" s="50">
        <v>2759800</v>
      </c>
      <c r="G57" s="41">
        <v>100</v>
      </c>
      <c r="H57" s="50">
        <f t="shared" si="12"/>
        <v>2759800</v>
      </c>
      <c r="I57" s="10">
        <f t="shared" si="10"/>
        <v>0</v>
      </c>
      <c r="J57" s="10">
        <f t="shared" si="8"/>
        <v>2100.3044140030443</v>
      </c>
      <c r="K57" s="10">
        <f t="shared" si="9"/>
        <v>340.08460398139687</v>
      </c>
      <c r="L57" s="10">
        <f t="shared" si="11"/>
        <v>779901.7132741661</v>
      </c>
      <c r="M57" s="10"/>
      <c r="N57" s="10">
        <f t="shared" si="1"/>
        <v>779901.7132741661</v>
      </c>
    </row>
    <row r="58" spans="1:14" x14ac:dyDescent="0.25">
      <c r="A58" s="35"/>
      <c r="B58" s="51" t="s">
        <v>32</v>
      </c>
      <c r="C58" s="35">
        <v>4</v>
      </c>
      <c r="D58" s="55">
        <v>47.591800000000006</v>
      </c>
      <c r="E58" s="100">
        <v>1136</v>
      </c>
      <c r="F58" s="50">
        <v>1278020</v>
      </c>
      <c r="G58" s="41">
        <v>100</v>
      </c>
      <c r="H58" s="50">
        <f t="shared" si="12"/>
        <v>1278020</v>
      </c>
      <c r="I58" s="10">
        <f t="shared" si="10"/>
        <v>0</v>
      </c>
      <c r="J58" s="10">
        <f t="shared" si="8"/>
        <v>1125.0176056338028</v>
      </c>
      <c r="K58" s="10">
        <f t="shared" si="9"/>
        <v>1315.3714123506384</v>
      </c>
      <c r="L58" s="10">
        <f t="shared" si="11"/>
        <v>1672009.6521265609</v>
      </c>
      <c r="M58" s="10"/>
      <c r="N58" s="10">
        <f t="shared" si="1"/>
        <v>1672009.6521265609</v>
      </c>
    </row>
    <row r="59" spans="1:14" x14ac:dyDescent="0.25">
      <c r="A59" s="35"/>
      <c r="B59" s="51" t="s">
        <v>723</v>
      </c>
      <c r="C59" s="35">
        <v>4</v>
      </c>
      <c r="D59" s="56">
        <v>28.288899999999998</v>
      </c>
      <c r="E59" s="100">
        <v>943</v>
      </c>
      <c r="F59" s="50">
        <v>837200</v>
      </c>
      <c r="G59" s="41">
        <v>100</v>
      </c>
      <c r="H59" s="50">
        <f t="shared" si="12"/>
        <v>837200</v>
      </c>
      <c r="I59" s="10">
        <f t="shared" si="10"/>
        <v>0</v>
      </c>
      <c r="J59" s="10">
        <f t="shared" si="8"/>
        <v>887.80487804878044</v>
      </c>
      <c r="K59" s="10">
        <f t="shared" si="9"/>
        <v>1552.5841399356607</v>
      </c>
      <c r="L59" s="10">
        <f t="shared" si="11"/>
        <v>1690321.218793178</v>
      </c>
      <c r="M59" s="10"/>
      <c r="N59" s="10">
        <f t="shared" si="1"/>
        <v>1690321.218793178</v>
      </c>
    </row>
    <row r="60" spans="1:14" x14ac:dyDescent="0.25">
      <c r="A60" s="35"/>
      <c r="B60" s="51" t="s">
        <v>724</v>
      </c>
      <c r="C60" s="35">
        <v>4</v>
      </c>
      <c r="D60" s="55">
        <v>39.7697</v>
      </c>
      <c r="E60" s="100">
        <v>1787</v>
      </c>
      <c r="F60" s="50">
        <v>1309840</v>
      </c>
      <c r="G60" s="41">
        <v>100</v>
      </c>
      <c r="H60" s="50">
        <f t="shared" si="12"/>
        <v>1309840</v>
      </c>
      <c r="I60" s="10">
        <f t="shared" si="10"/>
        <v>0</v>
      </c>
      <c r="J60" s="10">
        <f t="shared" si="8"/>
        <v>732.9826524902071</v>
      </c>
      <c r="K60" s="10">
        <f t="shared" si="9"/>
        <v>1707.406365494234</v>
      </c>
      <c r="L60" s="10">
        <f t="shared" si="11"/>
        <v>2135676.1249719784</v>
      </c>
      <c r="M60" s="10"/>
      <c r="N60" s="10">
        <f t="shared" si="1"/>
        <v>2135676.1249719784</v>
      </c>
    </row>
    <row r="61" spans="1:14" x14ac:dyDescent="0.25">
      <c r="A61" s="35"/>
      <c r="B61" s="51" t="s">
        <v>33</v>
      </c>
      <c r="C61" s="35">
        <v>4</v>
      </c>
      <c r="D61" s="55">
        <v>25.625900000000001</v>
      </c>
      <c r="E61" s="100">
        <v>1210</v>
      </c>
      <c r="F61" s="50">
        <v>669510</v>
      </c>
      <c r="G61" s="41">
        <v>100</v>
      </c>
      <c r="H61" s="50">
        <f t="shared" si="12"/>
        <v>669510</v>
      </c>
      <c r="I61" s="10">
        <f t="shared" si="10"/>
        <v>0</v>
      </c>
      <c r="J61" s="10">
        <f t="shared" si="8"/>
        <v>553.31404958677683</v>
      </c>
      <c r="K61" s="10">
        <f t="shared" si="9"/>
        <v>1887.0749683976642</v>
      </c>
      <c r="L61" s="10">
        <f t="shared" si="11"/>
        <v>2022455.6706069119</v>
      </c>
      <c r="M61" s="10"/>
      <c r="N61" s="10">
        <f t="shared" si="1"/>
        <v>2022455.6706069119</v>
      </c>
    </row>
    <row r="62" spans="1:14" x14ac:dyDescent="0.25">
      <c r="A62" s="35"/>
      <c r="B62" s="51" t="s">
        <v>34</v>
      </c>
      <c r="C62" s="35">
        <v>4</v>
      </c>
      <c r="D62" s="54">
        <v>11.449</v>
      </c>
      <c r="E62" s="100">
        <v>3059</v>
      </c>
      <c r="F62" s="50">
        <v>4990950</v>
      </c>
      <c r="G62" s="41">
        <v>100</v>
      </c>
      <c r="H62" s="50">
        <f t="shared" si="12"/>
        <v>4990950</v>
      </c>
      <c r="I62" s="10">
        <f t="shared" si="10"/>
        <v>0</v>
      </c>
      <c r="J62" s="10">
        <f t="shared" si="8"/>
        <v>1631.5626021575679</v>
      </c>
      <c r="K62" s="10">
        <f t="shared" si="9"/>
        <v>808.82641582687324</v>
      </c>
      <c r="L62" s="10">
        <f t="shared" si="11"/>
        <v>1635430.7804684141</v>
      </c>
      <c r="M62" s="10"/>
      <c r="N62" s="10">
        <f t="shared" si="1"/>
        <v>1635430.7804684141</v>
      </c>
    </row>
    <row r="63" spans="1:14" x14ac:dyDescent="0.25">
      <c r="A63" s="35"/>
      <c r="B63" s="51" t="s">
        <v>35</v>
      </c>
      <c r="C63" s="35">
        <v>4</v>
      </c>
      <c r="D63" s="55">
        <v>50.058299999999996</v>
      </c>
      <c r="E63" s="100">
        <v>2436</v>
      </c>
      <c r="F63" s="50">
        <v>1773400</v>
      </c>
      <c r="G63" s="41">
        <v>100</v>
      </c>
      <c r="H63" s="50">
        <f t="shared" si="12"/>
        <v>1773400</v>
      </c>
      <c r="I63" s="10">
        <f t="shared" si="10"/>
        <v>0</v>
      </c>
      <c r="J63" s="10">
        <f t="shared" si="8"/>
        <v>727.99671592775042</v>
      </c>
      <c r="K63" s="10">
        <f t="shared" si="9"/>
        <v>1712.3923020566908</v>
      </c>
      <c r="L63" s="10">
        <f t="shared" si="11"/>
        <v>2395555.4401404909</v>
      </c>
      <c r="M63" s="10"/>
      <c r="N63" s="10">
        <f t="shared" si="1"/>
        <v>2395555.4401404909</v>
      </c>
    </row>
    <row r="64" spans="1:14" x14ac:dyDescent="0.25">
      <c r="A64" s="35"/>
      <c r="B64" s="51" t="s">
        <v>725</v>
      </c>
      <c r="C64" s="35">
        <v>4</v>
      </c>
      <c r="D64" s="55">
        <v>39.081300000000006</v>
      </c>
      <c r="E64" s="100">
        <v>2138</v>
      </c>
      <c r="F64" s="50">
        <v>2531760</v>
      </c>
      <c r="G64" s="41">
        <v>100</v>
      </c>
      <c r="H64" s="50">
        <f t="shared" si="12"/>
        <v>2531760</v>
      </c>
      <c r="I64" s="10">
        <f t="shared" si="10"/>
        <v>0</v>
      </c>
      <c r="J64" s="10">
        <f t="shared" si="8"/>
        <v>1184.1721234798877</v>
      </c>
      <c r="K64" s="10">
        <f t="shared" si="9"/>
        <v>1256.2168945045535</v>
      </c>
      <c r="L64" s="10">
        <f t="shared" si="11"/>
        <v>1876995.3648868916</v>
      </c>
      <c r="M64" s="10"/>
      <c r="N64" s="10">
        <f t="shared" si="1"/>
        <v>1876995.3648868916</v>
      </c>
    </row>
    <row r="65" spans="1:14" x14ac:dyDescent="0.25">
      <c r="A65" s="35"/>
      <c r="B65" s="51" t="s">
        <v>36</v>
      </c>
      <c r="C65" s="35">
        <v>4</v>
      </c>
      <c r="D65" s="55">
        <v>85.867999999999981</v>
      </c>
      <c r="E65" s="100">
        <v>3540</v>
      </c>
      <c r="F65" s="50">
        <v>5523360</v>
      </c>
      <c r="G65" s="41">
        <v>100</v>
      </c>
      <c r="H65" s="50">
        <f t="shared" si="12"/>
        <v>5523360</v>
      </c>
      <c r="I65" s="10">
        <f t="shared" si="10"/>
        <v>0</v>
      </c>
      <c r="J65" s="10">
        <f t="shared" si="8"/>
        <v>1560.2711864406779</v>
      </c>
      <c r="K65" s="10">
        <f t="shared" si="9"/>
        <v>880.11783154376326</v>
      </c>
      <c r="L65" s="10">
        <f t="shared" si="11"/>
        <v>2273123.2837295486</v>
      </c>
      <c r="M65" s="10"/>
      <c r="N65" s="10">
        <f t="shared" si="1"/>
        <v>2273123.2837295486</v>
      </c>
    </row>
    <row r="66" spans="1:14" x14ac:dyDescent="0.25">
      <c r="A66" s="35"/>
      <c r="B66" s="51" t="s">
        <v>37</v>
      </c>
      <c r="C66" s="35">
        <v>4</v>
      </c>
      <c r="D66" s="55">
        <v>12.793399999999998</v>
      </c>
      <c r="E66" s="100">
        <v>1494</v>
      </c>
      <c r="F66" s="50">
        <v>2388640</v>
      </c>
      <c r="G66" s="41">
        <v>100</v>
      </c>
      <c r="H66" s="50">
        <f t="shared" si="12"/>
        <v>2388640</v>
      </c>
      <c r="I66" s="10">
        <f t="shared" si="10"/>
        <v>0</v>
      </c>
      <c r="J66" s="10">
        <f t="shared" si="8"/>
        <v>1598.8219544846052</v>
      </c>
      <c r="K66" s="10">
        <f t="shared" si="9"/>
        <v>841.56706349983597</v>
      </c>
      <c r="L66" s="10">
        <f t="shared" si="11"/>
        <v>1197655.4702878715</v>
      </c>
      <c r="M66" s="10"/>
      <c r="N66" s="10">
        <f t="shared" si="1"/>
        <v>1197655.4702878715</v>
      </c>
    </row>
    <row r="67" spans="1:14" x14ac:dyDescent="0.25">
      <c r="A67" s="35"/>
      <c r="B67" s="51" t="s">
        <v>38</v>
      </c>
      <c r="C67" s="35">
        <v>4</v>
      </c>
      <c r="D67" s="55">
        <v>66.075299999999999</v>
      </c>
      <c r="E67" s="100">
        <v>4206</v>
      </c>
      <c r="F67" s="50">
        <v>14270420</v>
      </c>
      <c r="G67" s="41">
        <v>100</v>
      </c>
      <c r="H67" s="50">
        <f t="shared" si="12"/>
        <v>14270420</v>
      </c>
      <c r="I67" s="10">
        <f t="shared" si="10"/>
        <v>0</v>
      </c>
      <c r="J67" s="10">
        <f t="shared" si="8"/>
        <v>3392.8720874940559</v>
      </c>
      <c r="K67" s="10">
        <f t="shared" si="9"/>
        <v>-952.48306950961478</v>
      </c>
      <c r="L67" s="10">
        <f t="shared" si="11"/>
        <v>1654867.5248706876</v>
      </c>
      <c r="M67" s="10"/>
      <c r="N67" s="10">
        <f t="shared" si="1"/>
        <v>1654867.5248706876</v>
      </c>
    </row>
    <row r="68" spans="1:14" x14ac:dyDescent="0.25">
      <c r="A68" s="35"/>
      <c r="B68" s="51" t="s">
        <v>39</v>
      </c>
      <c r="C68" s="35">
        <v>4</v>
      </c>
      <c r="D68" s="55">
        <v>4.5788000000000002</v>
      </c>
      <c r="E68" s="100">
        <v>1182</v>
      </c>
      <c r="F68" s="50">
        <v>1751070</v>
      </c>
      <c r="G68" s="41">
        <v>100</v>
      </c>
      <c r="H68" s="50">
        <f t="shared" si="12"/>
        <v>1751070</v>
      </c>
      <c r="I68" s="10">
        <f t="shared" si="10"/>
        <v>0</v>
      </c>
      <c r="J68" s="10">
        <f t="shared" si="8"/>
        <v>1481.4467005076142</v>
      </c>
      <c r="K68" s="10">
        <f t="shared" si="9"/>
        <v>958.94231747682693</v>
      </c>
      <c r="L68" s="10">
        <f t="shared" si="11"/>
        <v>1149273.2440188697</v>
      </c>
      <c r="M68" s="10"/>
      <c r="N68" s="10">
        <f t="shared" si="1"/>
        <v>1149273.2440188697</v>
      </c>
    </row>
    <row r="69" spans="1:14" x14ac:dyDescent="0.25">
      <c r="A69" s="35"/>
      <c r="B69" s="51" t="s">
        <v>40</v>
      </c>
      <c r="C69" s="35">
        <v>4</v>
      </c>
      <c r="D69" s="55">
        <v>17.041400000000003</v>
      </c>
      <c r="E69" s="100">
        <v>236</v>
      </c>
      <c r="F69" s="50">
        <v>144310</v>
      </c>
      <c r="G69" s="41">
        <v>100</v>
      </c>
      <c r="H69" s="50">
        <f t="shared" si="12"/>
        <v>144310</v>
      </c>
      <c r="I69" s="10">
        <f t="shared" si="10"/>
        <v>0</v>
      </c>
      <c r="J69" s="10">
        <f t="shared" si="8"/>
        <v>611.48305084745766</v>
      </c>
      <c r="K69" s="10">
        <f t="shared" si="9"/>
        <v>1828.9059671369835</v>
      </c>
      <c r="L69" s="10">
        <f t="shared" si="11"/>
        <v>1632086.1311660598</v>
      </c>
      <c r="M69" s="10"/>
      <c r="N69" s="10">
        <f t="shared" si="1"/>
        <v>1632086.1311660598</v>
      </c>
    </row>
    <row r="70" spans="1:14" x14ac:dyDescent="0.25">
      <c r="A70" s="35"/>
      <c r="B70" s="51" t="s">
        <v>41</v>
      </c>
      <c r="C70" s="35">
        <v>4</v>
      </c>
      <c r="D70" s="55">
        <v>34.765100000000004</v>
      </c>
      <c r="E70" s="100">
        <v>2199</v>
      </c>
      <c r="F70" s="50">
        <v>2614110</v>
      </c>
      <c r="G70" s="41">
        <v>100</v>
      </c>
      <c r="H70" s="50">
        <f>F70*G70/100</f>
        <v>2614110</v>
      </c>
      <c r="I70" s="10">
        <f t="shared" si="10"/>
        <v>0</v>
      </c>
      <c r="J70" s="10">
        <f>F70/E70</f>
        <v>1188.7721691678034</v>
      </c>
      <c r="K70" s="10">
        <f t="shared" si="9"/>
        <v>1251.6168488166377</v>
      </c>
      <c r="L70" s="10">
        <f t="shared" si="11"/>
        <v>1866438.4692586265</v>
      </c>
      <c r="M70" s="10"/>
      <c r="N70" s="10">
        <f t="shared" si="1"/>
        <v>1866438.4692586265</v>
      </c>
    </row>
    <row r="71" spans="1:14" x14ac:dyDescent="0.25">
      <c r="A71" s="35"/>
      <c r="B71" s="51" t="s">
        <v>42</v>
      </c>
      <c r="C71" s="35">
        <v>4</v>
      </c>
      <c r="D71" s="55">
        <v>16.301500000000001</v>
      </c>
      <c r="E71" s="100">
        <v>1670</v>
      </c>
      <c r="F71" s="50">
        <v>4215140</v>
      </c>
      <c r="G71" s="41">
        <v>100</v>
      </c>
      <c r="H71" s="50">
        <f t="shared" si="12"/>
        <v>4215140</v>
      </c>
      <c r="I71" s="10">
        <f t="shared" si="10"/>
        <v>0</v>
      </c>
      <c r="J71" s="10">
        <f>F71/E71</f>
        <v>2524.0359281437127</v>
      </c>
      <c r="K71" s="10">
        <f t="shared" si="9"/>
        <v>-83.646910159271556</v>
      </c>
      <c r="L71" s="10">
        <f t="shared" si="11"/>
        <v>598905.06886985246</v>
      </c>
      <c r="M71" s="10"/>
      <c r="N71" s="10">
        <f t="shared" si="1"/>
        <v>598905.06886985246</v>
      </c>
    </row>
    <row r="72" spans="1:14" x14ac:dyDescent="0.25">
      <c r="A72" s="35"/>
      <c r="B72" s="51" t="s">
        <v>43</v>
      </c>
      <c r="C72" s="35">
        <v>4</v>
      </c>
      <c r="D72" s="55">
        <v>24.058299999999999</v>
      </c>
      <c r="E72" s="100">
        <v>1593</v>
      </c>
      <c r="F72" s="50">
        <v>1837210</v>
      </c>
      <c r="G72" s="41">
        <v>100</v>
      </c>
      <c r="H72" s="50">
        <f t="shared" si="12"/>
        <v>1837210</v>
      </c>
      <c r="I72" s="10">
        <f t="shared" si="10"/>
        <v>0</v>
      </c>
      <c r="J72" s="10">
        <f t="shared" si="8"/>
        <v>1153.3019460138105</v>
      </c>
      <c r="K72" s="10">
        <f t="shared" si="9"/>
        <v>1287.0870719706306</v>
      </c>
      <c r="L72" s="10">
        <f t="shared" si="11"/>
        <v>1649395.3493621245</v>
      </c>
      <c r="M72" s="10"/>
      <c r="N72" s="10">
        <f t="shared" si="1"/>
        <v>1649395.3493621245</v>
      </c>
    </row>
    <row r="73" spans="1:14" x14ac:dyDescent="0.25">
      <c r="A73" s="35"/>
      <c r="B73" s="51" t="s">
        <v>44</v>
      </c>
      <c r="C73" s="35">
        <v>4</v>
      </c>
      <c r="D73" s="55">
        <v>43.497700000000002</v>
      </c>
      <c r="E73" s="100">
        <v>2094</v>
      </c>
      <c r="F73" s="50">
        <v>1457310</v>
      </c>
      <c r="G73" s="41">
        <v>100</v>
      </c>
      <c r="H73" s="50">
        <f t="shared" si="12"/>
        <v>1457310</v>
      </c>
      <c r="I73" s="10">
        <f t="shared" si="10"/>
        <v>0</v>
      </c>
      <c r="J73" s="10">
        <f t="shared" si="8"/>
        <v>695.94555873925503</v>
      </c>
      <c r="K73" s="10">
        <f t="shared" si="9"/>
        <v>1744.4434592451862</v>
      </c>
      <c r="L73" s="10">
        <f t="shared" si="11"/>
        <v>2279645.6886930605</v>
      </c>
      <c r="M73" s="10"/>
      <c r="N73" s="10">
        <f t="shared" si="1"/>
        <v>2279645.6886930605</v>
      </c>
    </row>
    <row r="74" spans="1:14" x14ac:dyDescent="0.25">
      <c r="A74" s="35"/>
      <c r="B74" s="51" t="s">
        <v>45</v>
      </c>
      <c r="C74" s="35">
        <v>4</v>
      </c>
      <c r="D74" s="55">
        <v>21.498699999999999</v>
      </c>
      <c r="E74" s="100">
        <v>823</v>
      </c>
      <c r="F74" s="50">
        <v>681110</v>
      </c>
      <c r="G74" s="41">
        <v>100</v>
      </c>
      <c r="H74" s="50">
        <f t="shared" si="12"/>
        <v>681110</v>
      </c>
      <c r="I74" s="10">
        <f t="shared" si="10"/>
        <v>0</v>
      </c>
      <c r="J74" s="10">
        <f t="shared" si="8"/>
        <v>827.59416767922232</v>
      </c>
      <c r="K74" s="10">
        <f t="shared" si="9"/>
        <v>1612.7948503052189</v>
      </c>
      <c r="L74" s="10">
        <f t="shared" si="11"/>
        <v>1662491.3982072407</v>
      </c>
      <c r="M74" s="10"/>
      <c r="N74" s="10">
        <f t="shared" si="1"/>
        <v>1662491.3982072407</v>
      </c>
    </row>
    <row r="75" spans="1:14" x14ac:dyDescent="0.25">
      <c r="A75" s="35"/>
      <c r="B75" s="51" t="s">
        <v>726</v>
      </c>
      <c r="C75" s="35">
        <v>4</v>
      </c>
      <c r="D75" s="55">
        <v>57.078299999999999</v>
      </c>
      <c r="E75" s="100">
        <v>2462</v>
      </c>
      <c r="F75" s="50">
        <v>5390950</v>
      </c>
      <c r="G75" s="41">
        <v>100</v>
      </c>
      <c r="H75" s="50">
        <f t="shared" si="12"/>
        <v>5390950</v>
      </c>
      <c r="I75" s="10">
        <f t="shared" si="10"/>
        <v>0</v>
      </c>
      <c r="J75" s="10">
        <f t="shared" si="8"/>
        <v>2189.6628757108042</v>
      </c>
      <c r="K75" s="10">
        <f t="shared" si="9"/>
        <v>250.72614227363692</v>
      </c>
      <c r="L75" s="10">
        <f t="shared" si="11"/>
        <v>1276733.3866138409</v>
      </c>
      <c r="M75" s="10"/>
      <c r="N75" s="10">
        <f t="shared" si="1"/>
        <v>1276733.3866138409</v>
      </c>
    </row>
    <row r="76" spans="1:14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00">
        <v>562</v>
      </c>
      <c r="F76" s="50">
        <v>963530</v>
      </c>
      <c r="G76" s="41">
        <v>100</v>
      </c>
      <c r="H76" s="50">
        <f t="shared" si="12"/>
        <v>963530</v>
      </c>
      <c r="I76" s="50">
        <f t="shared" si="10"/>
        <v>0</v>
      </c>
      <c r="J76" s="50">
        <f t="shared" si="8"/>
        <v>1714.4661921708184</v>
      </c>
      <c r="K76" s="50">
        <f t="shared" si="9"/>
        <v>725.92282581362269</v>
      </c>
      <c r="L76" s="50">
        <f t="shared" si="11"/>
        <v>1010262.8630062189</v>
      </c>
      <c r="M76" s="50"/>
      <c r="N76" s="50">
        <f t="shared" si="1"/>
        <v>1010262.8630062189</v>
      </c>
    </row>
    <row r="77" spans="1:14" x14ac:dyDescent="0.25">
      <c r="A77" s="35"/>
      <c r="B77" s="51" t="s">
        <v>47</v>
      </c>
      <c r="C77" s="35">
        <v>4</v>
      </c>
      <c r="D77" s="55">
        <v>27.263699999999996</v>
      </c>
      <c r="E77" s="100">
        <v>3827</v>
      </c>
      <c r="F77" s="50">
        <v>6346570</v>
      </c>
      <c r="G77" s="41">
        <v>100</v>
      </c>
      <c r="H77" s="50">
        <f t="shared" si="12"/>
        <v>6346570</v>
      </c>
      <c r="I77" s="10">
        <f t="shared" si="10"/>
        <v>0</v>
      </c>
      <c r="J77" s="10">
        <f t="shared" si="8"/>
        <v>1658.3668669976482</v>
      </c>
      <c r="K77" s="10">
        <f t="shared" si="9"/>
        <v>782.02215098679289</v>
      </c>
      <c r="L77" s="10">
        <f t="shared" si="11"/>
        <v>1938142.9406623766</v>
      </c>
      <c r="M77" s="10"/>
      <c r="N77" s="10">
        <f t="shared" si="1"/>
        <v>1938142.9406623766</v>
      </c>
    </row>
    <row r="78" spans="1:14" x14ac:dyDescent="0.25">
      <c r="A78" s="35"/>
      <c r="B78" s="51"/>
      <c r="C78" s="35"/>
      <c r="D78" s="55">
        <v>0</v>
      </c>
      <c r="E78" s="102"/>
      <c r="F78" s="62"/>
      <c r="G78" s="41"/>
      <c r="H78" s="62"/>
      <c r="I78" s="64"/>
      <c r="J78" s="64"/>
      <c r="K78" s="10"/>
      <c r="L78" s="10"/>
      <c r="M78" s="10"/>
      <c r="N78" s="10"/>
    </row>
    <row r="79" spans="1:14" x14ac:dyDescent="0.25">
      <c r="A79" s="30" t="s">
        <v>48</v>
      </c>
      <c r="B79" s="43" t="s">
        <v>2</v>
      </c>
      <c r="C79" s="44"/>
      <c r="D79" s="3">
        <v>294.53949999999998</v>
      </c>
      <c r="E79" s="103">
        <f>E80</f>
        <v>14914</v>
      </c>
      <c r="F79" s="37">
        <v>0</v>
      </c>
      <c r="G79" s="41"/>
      <c r="H79" s="37">
        <f>H81</f>
        <v>4583845</v>
      </c>
      <c r="I79" s="8">
        <f>I81</f>
        <v>-4583845</v>
      </c>
      <c r="J79" s="8"/>
      <c r="K79" s="10"/>
      <c r="L79" s="10"/>
      <c r="M79" s="9">
        <f>M81</f>
        <v>7128379.88162152</v>
      </c>
      <c r="N79" s="8">
        <f t="shared" si="1"/>
        <v>7128379.88162152</v>
      </c>
    </row>
    <row r="80" spans="1:14" x14ac:dyDescent="0.25">
      <c r="A80" s="30" t="s">
        <v>48</v>
      </c>
      <c r="B80" s="43" t="s">
        <v>3</v>
      </c>
      <c r="C80" s="44"/>
      <c r="D80" s="3">
        <v>294.53949999999998</v>
      </c>
      <c r="E80" s="103">
        <f>SUM(E82:E88)</f>
        <v>14914</v>
      </c>
      <c r="F80" s="37">
        <f>SUM(F82:F88)</f>
        <v>25597080</v>
      </c>
      <c r="G80" s="41"/>
      <c r="H80" s="37">
        <f>SUM(H82:H88)</f>
        <v>16429390</v>
      </c>
      <c r="I80" s="8">
        <f>SUM(I82:I88)</f>
        <v>9167690</v>
      </c>
      <c r="J80" s="8"/>
      <c r="K80" s="10"/>
      <c r="L80" s="8">
        <f>SUM(L82:L88)</f>
        <v>13790126.420001905</v>
      </c>
      <c r="M80" s="10"/>
      <c r="N80" s="8">
        <f t="shared" si="1"/>
        <v>13790126.420001905</v>
      </c>
    </row>
    <row r="81" spans="1:14" x14ac:dyDescent="0.25">
      <c r="A81" s="35"/>
      <c r="B81" s="51" t="s">
        <v>26</v>
      </c>
      <c r="C81" s="35">
        <v>2</v>
      </c>
      <c r="D81" s="55">
        <v>0</v>
      </c>
      <c r="E81" s="102"/>
      <c r="F81" s="50">
        <v>0</v>
      </c>
      <c r="G81" s="41">
        <v>25</v>
      </c>
      <c r="H81" s="50">
        <f>F83*G81/100</f>
        <v>4583845</v>
      </c>
      <c r="I81" s="10">
        <f t="shared" ref="I81:I88" si="13">F81-H81</f>
        <v>-4583845</v>
      </c>
      <c r="J81" s="10"/>
      <c r="K81" s="10"/>
      <c r="L81" s="10"/>
      <c r="M81" s="10">
        <f>($L$7*$L$8*E79/$L$10)+($L$7*$L$9*D79/$L$11)</f>
        <v>7128379.88162152</v>
      </c>
      <c r="N81" s="10">
        <f t="shared" si="1"/>
        <v>7128379.88162152</v>
      </c>
    </row>
    <row r="82" spans="1:14" x14ac:dyDescent="0.25">
      <c r="A82" s="35"/>
      <c r="B82" s="51" t="s">
        <v>49</v>
      </c>
      <c r="C82" s="35">
        <v>4</v>
      </c>
      <c r="D82" s="55">
        <v>73.437700000000007</v>
      </c>
      <c r="E82" s="100">
        <v>2856</v>
      </c>
      <c r="F82" s="120">
        <v>1889290</v>
      </c>
      <c r="G82" s="41">
        <v>100</v>
      </c>
      <c r="H82" s="50">
        <f>F82*G82/100</f>
        <v>1889290</v>
      </c>
      <c r="I82" s="10">
        <f t="shared" si="13"/>
        <v>0</v>
      </c>
      <c r="J82" s="10">
        <f t="shared" ref="J82:J88" si="14">F82/E82</f>
        <v>661.51610644257698</v>
      </c>
      <c r="K82" s="10">
        <f t="shared" ref="K82:K88" si="15">$J$11*$J$19-J82</f>
        <v>1778.8729115418641</v>
      </c>
      <c r="L82" s="10">
        <f t="shared" ref="L82:L88" si="16">IF(K82&gt;0,$J$7*$J$8*(K82/$K$19),0)+$J$7*$J$9*(E82/$E$19)+$J$7*$J$10*(D82/$D$19)</f>
        <v>2712174.7014121688</v>
      </c>
      <c r="M82" s="10"/>
      <c r="N82" s="10">
        <f t="shared" si="1"/>
        <v>2712174.7014121688</v>
      </c>
    </row>
    <row r="83" spans="1:14" x14ac:dyDescent="0.25">
      <c r="A83" s="35"/>
      <c r="B83" s="51" t="s">
        <v>48</v>
      </c>
      <c r="C83" s="35">
        <v>3</v>
      </c>
      <c r="D83" s="55">
        <v>28.994</v>
      </c>
      <c r="E83" s="100">
        <v>6291</v>
      </c>
      <c r="F83" s="120">
        <v>18335380</v>
      </c>
      <c r="G83" s="41">
        <v>50</v>
      </c>
      <c r="H83" s="50">
        <f>F83*G83/100</f>
        <v>9167690</v>
      </c>
      <c r="I83" s="10">
        <f t="shared" si="13"/>
        <v>9167690</v>
      </c>
      <c r="J83" s="10">
        <f t="shared" si="14"/>
        <v>2914.5414083611508</v>
      </c>
      <c r="K83" s="10">
        <f t="shared" si="15"/>
        <v>-474.15239037670972</v>
      </c>
      <c r="L83" s="10">
        <f t="shared" si="16"/>
        <v>2066324.0821707284</v>
      </c>
      <c r="M83" s="10"/>
      <c r="N83" s="10">
        <f t="shared" ref="N83:N146" si="17">L83+M83</f>
        <v>2066324.0821707284</v>
      </c>
    </row>
    <row r="84" spans="1:14" x14ac:dyDescent="0.25">
      <c r="A84" s="35"/>
      <c r="B84" s="51" t="s">
        <v>727</v>
      </c>
      <c r="C84" s="35">
        <v>4</v>
      </c>
      <c r="D84" s="55">
        <v>59.187299999999993</v>
      </c>
      <c r="E84" s="100">
        <v>1311</v>
      </c>
      <c r="F84" s="120">
        <v>964730</v>
      </c>
      <c r="G84" s="41">
        <v>100</v>
      </c>
      <c r="H84" s="50">
        <f>F84*G84/100</f>
        <v>964730</v>
      </c>
      <c r="I84" s="10">
        <f t="shared" si="13"/>
        <v>0</v>
      </c>
      <c r="J84" s="10">
        <f t="shared" si="14"/>
        <v>735.87337909992368</v>
      </c>
      <c r="K84" s="10">
        <f t="shared" si="15"/>
        <v>1704.5156388845176</v>
      </c>
      <c r="L84" s="10">
        <f t="shared" si="16"/>
        <v>2103557.0428842078</v>
      </c>
      <c r="M84" s="10"/>
      <c r="N84" s="10">
        <f t="shared" si="17"/>
        <v>2103557.0428842078</v>
      </c>
    </row>
    <row r="85" spans="1:14" x14ac:dyDescent="0.25">
      <c r="A85" s="35"/>
      <c r="B85" s="51" t="s">
        <v>50</v>
      </c>
      <c r="C85" s="35">
        <v>4</v>
      </c>
      <c r="D85" s="55">
        <v>17.118400000000001</v>
      </c>
      <c r="E85" s="100">
        <v>971</v>
      </c>
      <c r="F85" s="120">
        <v>614320</v>
      </c>
      <c r="G85" s="41">
        <v>100</v>
      </c>
      <c r="H85" s="50">
        <f>F85*G85/100</f>
        <v>614320</v>
      </c>
      <c r="I85" s="10">
        <f t="shared" si="13"/>
        <v>0</v>
      </c>
      <c r="J85" s="10">
        <f t="shared" si="14"/>
        <v>632.6673532440783</v>
      </c>
      <c r="K85" s="10">
        <f t="shared" si="15"/>
        <v>1807.7216647403629</v>
      </c>
      <c r="L85" s="10">
        <f t="shared" si="16"/>
        <v>1837194.4499517498</v>
      </c>
      <c r="M85" s="10"/>
      <c r="N85" s="10">
        <f t="shared" si="17"/>
        <v>1837194.4499517498</v>
      </c>
    </row>
    <row r="86" spans="1:14" x14ac:dyDescent="0.25">
      <c r="A86" s="35"/>
      <c r="B86" s="51" t="s">
        <v>51</v>
      </c>
      <c r="C86" s="35">
        <v>4</v>
      </c>
      <c r="D86" s="55">
        <v>14.530099999999999</v>
      </c>
      <c r="E86" s="100">
        <v>434</v>
      </c>
      <c r="F86" s="120">
        <v>408070</v>
      </c>
      <c r="G86" s="41">
        <v>100</v>
      </c>
      <c r="H86" s="50">
        <f>F86*G86/100</f>
        <v>408070</v>
      </c>
      <c r="I86" s="10">
        <f t="shared" si="13"/>
        <v>0</v>
      </c>
      <c r="J86" s="10">
        <f t="shared" si="14"/>
        <v>940.25345622119812</v>
      </c>
      <c r="K86" s="10">
        <f t="shared" si="15"/>
        <v>1500.135561763243</v>
      </c>
      <c r="L86" s="10">
        <f t="shared" si="16"/>
        <v>1414410.6683723051</v>
      </c>
      <c r="M86" s="10"/>
      <c r="N86" s="10">
        <f t="shared" si="17"/>
        <v>1414410.6683723051</v>
      </c>
    </row>
    <row r="87" spans="1:14" x14ac:dyDescent="0.25">
      <c r="A87" s="35"/>
      <c r="B87" s="51" t="s">
        <v>52</v>
      </c>
      <c r="C87" s="35">
        <v>4</v>
      </c>
      <c r="D87" s="55">
        <v>44.297600000000003</v>
      </c>
      <c r="E87" s="100">
        <v>628</v>
      </c>
      <c r="F87" s="120">
        <v>678490</v>
      </c>
      <c r="G87" s="41">
        <v>100</v>
      </c>
      <c r="H87" s="50">
        <f t="shared" ref="H87:H88" si="18">F87*G87/100</f>
        <v>678490</v>
      </c>
      <c r="I87" s="10">
        <f t="shared" si="13"/>
        <v>0</v>
      </c>
      <c r="J87" s="10">
        <f t="shared" si="14"/>
        <v>1080.3980891719746</v>
      </c>
      <c r="K87" s="10">
        <f t="shared" si="15"/>
        <v>1359.9909288124666</v>
      </c>
      <c r="L87" s="10">
        <f t="shared" si="16"/>
        <v>1535221.6501726585</v>
      </c>
      <c r="M87" s="10"/>
      <c r="N87" s="10">
        <f t="shared" si="17"/>
        <v>1535221.6501726585</v>
      </c>
    </row>
    <row r="88" spans="1:14" x14ac:dyDescent="0.25">
      <c r="A88" s="35"/>
      <c r="B88" s="51" t="s">
        <v>53</v>
      </c>
      <c r="C88" s="35">
        <v>4</v>
      </c>
      <c r="D88" s="55">
        <v>56.974399999999996</v>
      </c>
      <c r="E88" s="100">
        <v>2423</v>
      </c>
      <c r="F88" s="120">
        <v>2706800</v>
      </c>
      <c r="G88" s="41">
        <v>100</v>
      </c>
      <c r="H88" s="50">
        <f t="shared" si="18"/>
        <v>2706800</v>
      </c>
      <c r="I88" s="10">
        <f t="shared" si="13"/>
        <v>0</v>
      </c>
      <c r="J88" s="10">
        <f t="shared" si="14"/>
        <v>1117.1275278580272</v>
      </c>
      <c r="K88" s="10">
        <f t="shared" si="15"/>
        <v>1323.2614901264139</v>
      </c>
      <c r="L88" s="10">
        <f t="shared" si="16"/>
        <v>2121243.8250380885</v>
      </c>
      <c r="M88" s="10"/>
      <c r="N88" s="10">
        <f t="shared" si="17"/>
        <v>2121243.8250380885</v>
      </c>
    </row>
    <row r="89" spans="1:14" x14ac:dyDescent="0.25">
      <c r="A89" s="35"/>
      <c r="B89" s="51"/>
      <c r="C89" s="35"/>
      <c r="D89" s="55">
        <v>0</v>
      </c>
      <c r="E89" s="102"/>
      <c r="F89" s="65"/>
      <c r="G89" s="41"/>
      <c r="H89" s="65"/>
      <c r="I89" s="66"/>
      <c r="J89" s="66"/>
      <c r="K89" s="10"/>
      <c r="L89" s="10"/>
      <c r="M89" s="10"/>
      <c r="N89" s="10"/>
    </row>
    <row r="90" spans="1:14" x14ac:dyDescent="0.25">
      <c r="A90" s="30" t="s">
        <v>54</v>
      </c>
      <c r="B90" s="43" t="s">
        <v>2</v>
      </c>
      <c r="C90" s="44"/>
      <c r="D90" s="3">
        <v>814.44230000000016</v>
      </c>
      <c r="E90" s="103">
        <f>E91</f>
        <v>46894</v>
      </c>
      <c r="F90" s="37">
        <v>0</v>
      </c>
      <c r="G90" s="41"/>
      <c r="H90" s="37">
        <f>H92</f>
        <v>8095360</v>
      </c>
      <c r="I90" s="8">
        <f>I92</f>
        <v>-8095360</v>
      </c>
      <c r="J90" s="8"/>
      <c r="K90" s="10"/>
      <c r="L90" s="10"/>
      <c r="M90" s="9">
        <f>M92</f>
        <v>21294861.362489305</v>
      </c>
      <c r="N90" s="8">
        <f t="shared" si="17"/>
        <v>21294861.362489305</v>
      </c>
    </row>
    <row r="91" spans="1:14" x14ac:dyDescent="0.25">
      <c r="A91" s="30" t="s">
        <v>54</v>
      </c>
      <c r="B91" s="43" t="s">
        <v>3</v>
      </c>
      <c r="C91" s="44"/>
      <c r="D91" s="3">
        <v>814.44230000000016</v>
      </c>
      <c r="E91" s="103">
        <f>SUM(E93:E120)</f>
        <v>46894</v>
      </c>
      <c r="F91" s="37">
        <f>SUM(F93:F120)</f>
        <v>70045120</v>
      </c>
      <c r="G91" s="41"/>
      <c r="H91" s="37">
        <f>SUM(H93:H120)</f>
        <v>53854400</v>
      </c>
      <c r="I91" s="8">
        <f>SUM(I93:I120)</f>
        <v>16190720</v>
      </c>
      <c r="J91" s="8"/>
      <c r="K91" s="10"/>
      <c r="L91" s="8">
        <f>SUM(L93:L120)</f>
        <v>53337635.467439301</v>
      </c>
      <c r="M91" s="10"/>
      <c r="N91" s="8">
        <f t="shared" si="17"/>
        <v>53337635.467439301</v>
      </c>
    </row>
    <row r="92" spans="1:14" x14ac:dyDescent="0.25">
      <c r="A92" s="35"/>
      <c r="B92" s="51" t="s">
        <v>26</v>
      </c>
      <c r="C92" s="35">
        <v>2</v>
      </c>
      <c r="D92" s="55">
        <v>0</v>
      </c>
      <c r="E92" s="102"/>
      <c r="F92" s="50">
        <v>0</v>
      </c>
      <c r="G92" s="41">
        <v>25</v>
      </c>
      <c r="H92" s="50">
        <f>F98*G92/100</f>
        <v>8095360</v>
      </c>
      <c r="I92" s="10">
        <f>F92-H92</f>
        <v>-8095360</v>
      </c>
      <c r="J92" s="10"/>
      <c r="K92" s="10"/>
      <c r="L92" s="10"/>
      <c r="M92" s="10">
        <f>($L$7*$L$8*E90/$L$10)+($L$7*$L$9*D90/$L$11)</f>
        <v>21294861.362489305</v>
      </c>
      <c r="N92" s="10">
        <f t="shared" si="17"/>
        <v>21294861.362489305</v>
      </c>
    </row>
    <row r="93" spans="1:14" x14ac:dyDescent="0.25">
      <c r="A93" s="35"/>
      <c r="B93" s="51" t="s">
        <v>728</v>
      </c>
      <c r="C93" s="35">
        <v>4</v>
      </c>
      <c r="D93" s="55">
        <v>27.557100000000002</v>
      </c>
      <c r="E93" s="100">
        <v>1237</v>
      </c>
      <c r="F93" s="50">
        <v>897910</v>
      </c>
      <c r="G93" s="41">
        <v>100</v>
      </c>
      <c r="H93" s="50">
        <f>F93*G93/100</f>
        <v>897910</v>
      </c>
      <c r="I93" s="10">
        <f t="shared" ref="I93:I120" si="19">F93-H93</f>
        <v>0</v>
      </c>
      <c r="J93" s="10">
        <f t="shared" ref="J93:J120" si="20">F93/E93</f>
        <v>725.87712206952301</v>
      </c>
      <c r="K93" s="10">
        <f t="shared" ref="K93:K120" si="21">$J$11*$J$19-J93</f>
        <v>1714.5118959149181</v>
      </c>
      <c r="L93" s="10">
        <f t="shared" ref="L93:L120" si="22">IF(K93&gt;0,$J$7*$J$8*(K93/$K$19),0)+$J$7*$J$9*(E93/$E$19)+$J$7*$J$10*(D93/$D$19)</f>
        <v>1904037.6196265784</v>
      </c>
      <c r="M93" s="10"/>
      <c r="N93" s="10">
        <f t="shared" si="17"/>
        <v>1904037.6196265784</v>
      </c>
    </row>
    <row r="94" spans="1:14" x14ac:dyDescent="0.25">
      <c r="A94" s="35"/>
      <c r="B94" s="51" t="s">
        <v>55</v>
      </c>
      <c r="C94" s="35">
        <v>4</v>
      </c>
      <c r="D94" s="55">
        <v>15.863399999999999</v>
      </c>
      <c r="E94" s="100">
        <v>339</v>
      </c>
      <c r="F94" s="50">
        <v>333490</v>
      </c>
      <c r="G94" s="41">
        <v>100</v>
      </c>
      <c r="H94" s="50">
        <f>F94*G94/100</f>
        <v>333490</v>
      </c>
      <c r="I94" s="10">
        <f t="shared" si="19"/>
        <v>0</v>
      </c>
      <c r="J94" s="10">
        <f t="shared" si="20"/>
        <v>983.74631268436576</v>
      </c>
      <c r="K94" s="10">
        <f t="shared" si="21"/>
        <v>1456.6427053000752</v>
      </c>
      <c r="L94" s="10">
        <f t="shared" si="22"/>
        <v>1358829.7822092646</v>
      </c>
      <c r="M94" s="10"/>
      <c r="N94" s="10">
        <f t="shared" si="17"/>
        <v>1358829.7822092646</v>
      </c>
    </row>
    <row r="95" spans="1:14" x14ac:dyDescent="0.25">
      <c r="A95" s="35"/>
      <c r="B95" s="51" t="s">
        <v>729</v>
      </c>
      <c r="C95" s="35">
        <v>4</v>
      </c>
      <c r="D95" s="55">
        <v>26.978499999999997</v>
      </c>
      <c r="E95" s="100">
        <v>1284</v>
      </c>
      <c r="F95" s="50">
        <v>1983940</v>
      </c>
      <c r="G95" s="41">
        <v>100</v>
      </c>
      <c r="H95" s="50">
        <f t="shared" ref="H95:H120" si="23">F95*G95/100</f>
        <v>1983940</v>
      </c>
      <c r="I95" s="10">
        <f t="shared" si="19"/>
        <v>0</v>
      </c>
      <c r="J95" s="10">
        <f t="shared" si="20"/>
        <v>1545.1246105919004</v>
      </c>
      <c r="K95" s="10">
        <f t="shared" si="21"/>
        <v>895.26440739254076</v>
      </c>
      <c r="L95" s="10">
        <f t="shared" si="22"/>
        <v>1260301.0959613975</v>
      </c>
      <c r="M95" s="10"/>
      <c r="N95" s="10">
        <f t="shared" si="17"/>
        <v>1260301.0959613975</v>
      </c>
    </row>
    <row r="96" spans="1:14" x14ac:dyDescent="0.25">
      <c r="A96" s="35"/>
      <c r="B96" s="51" t="s">
        <v>730</v>
      </c>
      <c r="C96" s="35">
        <v>4</v>
      </c>
      <c r="D96" s="55">
        <v>25.1053</v>
      </c>
      <c r="E96" s="100">
        <v>1136</v>
      </c>
      <c r="F96" s="50">
        <v>639110</v>
      </c>
      <c r="G96" s="41">
        <v>100</v>
      </c>
      <c r="H96" s="50">
        <f t="shared" si="23"/>
        <v>639110</v>
      </c>
      <c r="I96" s="10">
        <f t="shared" si="19"/>
        <v>0</v>
      </c>
      <c r="J96" s="10">
        <f t="shared" si="20"/>
        <v>562.59683098591552</v>
      </c>
      <c r="K96" s="10">
        <f t="shared" si="21"/>
        <v>1877.7921869985257</v>
      </c>
      <c r="L96" s="10">
        <f t="shared" si="22"/>
        <v>1989682.3194185439</v>
      </c>
      <c r="M96" s="10"/>
      <c r="N96" s="10">
        <f t="shared" si="17"/>
        <v>1989682.3194185439</v>
      </c>
    </row>
    <row r="97" spans="1:14" x14ac:dyDescent="0.25">
      <c r="A97" s="35"/>
      <c r="B97" s="51" t="s">
        <v>56</v>
      </c>
      <c r="C97" s="35">
        <v>4</v>
      </c>
      <c r="D97" s="55">
        <v>19.769200000000001</v>
      </c>
      <c r="E97" s="100">
        <v>891</v>
      </c>
      <c r="F97" s="50">
        <v>573900</v>
      </c>
      <c r="G97" s="41">
        <v>100</v>
      </c>
      <c r="H97" s="50">
        <f t="shared" si="23"/>
        <v>573900</v>
      </c>
      <c r="I97" s="10">
        <f t="shared" si="19"/>
        <v>0</v>
      </c>
      <c r="J97" s="10">
        <f t="shared" si="20"/>
        <v>644.10774410774411</v>
      </c>
      <c r="K97" s="10">
        <f t="shared" si="21"/>
        <v>1796.281273876697</v>
      </c>
      <c r="L97" s="10">
        <f t="shared" si="22"/>
        <v>1819457.2340732804</v>
      </c>
      <c r="M97" s="10"/>
      <c r="N97" s="10">
        <f t="shared" si="17"/>
        <v>1819457.2340732804</v>
      </c>
    </row>
    <row r="98" spans="1:14" x14ac:dyDescent="0.25">
      <c r="A98" s="35"/>
      <c r="B98" s="51" t="s">
        <v>54</v>
      </c>
      <c r="C98" s="35">
        <v>3</v>
      </c>
      <c r="D98" s="54">
        <v>8.8294999999999995</v>
      </c>
      <c r="E98" s="100">
        <v>5785</v>
      </c>
      <c r="F98" s="50">
        <v>32381440</v>
      </c>
      <c r="G98" s="41">
        <v>50</v>
      </c>
      <c r="H98" s="50">
        <f>F98*G98/100</f>
        <v>16190720</v>
      </c>
      <c r="I98" s="10">
        <f>F98-H98</f>
        <v>16190720</v>
      </c>
      <c r="J98" s="10">
        <f t="shared" si="20"/>
        <v>5597.4831460674159</v>
      </c>
      <c r="K98" s="10">
        <f t="shared" si="21"/>
        <v>-3157.0941280829747</v>
      </c>
      <c r="L98" s="10">
        <f t="shared" si="22"/>
        <v>1795714.7111194541</v>
      </c>
      <c r="M98" s="10"/>
      <c r="N98" s="10">
        <f t="shared" si="17"/>
        <v>1795714.7111194541</v>
      </c>
    </row>
    <row r="99" spans="1:14" x14ac:dyDescent="0.25">
      <c r="A99" s="35"/>
      <c r="B99" s="51" t="s">
        <v>28</v>
      </c>
      <c r="C99" s="35">
        <v>4</v>
      </c>
      <c r="D99" s="55">
        <v>13.193199999999997</v>
      </c>
      <c r="E99" s="100">
        <v>509</v>
      </c>
      <c r="F99" s="50">
        <v>314260</v>
      </c>
      <c r="G99" s="41">
        <v>100</v>
      </c>
      <c r="H99" s="50">
        <f t="shared" si="23"/>
        <v>314260</v>
      </c>
      <c r="I99" s="10">
        <f t="shared" si="19"/>
        <v>0</v>
      </c>
      <c r="J99" s="10">
        <f t="shared" si="20"/>
        <v>617.40667976424356</v>
      </c>
      <c r="K99" s="10">
        <f t="shared" si="21"/>
        <v>1822.9823382201976</v>
      </c>
      <c r="L99" s="10">
        <f t="shared" si="22"/>
        <v>1687124.0939212502</v>
      </c>
      <c r="M99" s="10"/>
      <c r="N99" s="10">
        <f t="shared" si="17"/>
        <v>1687124.0939212502</v>
      </c>
    </row>
    <row r="100" spans="1:14" x14ac:dyDescent="0.25">
      <c r="A100" s="35"/>
      <c r="B100" s="51" t="s">
        <v>731</v>
      </c>
      <c r="C100" s="35">
        <v>4</v>
      </c>
      <c r="D100" s="55">
        <v>48.523900000000005</v>
      </c>
      <c r="E100" s="100">
        <v>2629</v>
      </c>
      <c r="F100" s="50">
        <v>1208690</v>
      </c>
      <c r="G100" s="41">
        <v>100</v>
      </c>
      <c r="H100" s="50">
        <f t="shared" si="23"/>
        <v>1208690</v>
      </c>
      <c r="I100" s="10">
        <f t="shared" si="19"/>
        <v>0</v>
      </c>
      <c r="J100" s="10">
        <f t="shared" si="20"/>
        <v>459.75275770254848</v>
      </c>
      <c r="K100" s="10">
        <f t="shared" si="21"/>
        <v>1980.6362602818926</v>
      </c>
      <c r="L100" s="10">
        <f t="shared" si="22"/>
        <v>2659062.6244055494</v>
      </c>
      <c r="M100" s="10"/>
      <c r="N100" s="10">
        <f t="shared" si="17"/>
        <v>2659062.6244055494</v>
      </c>
    </row>
    <row r="101" spans="1:14" x14ac:dyDescent="0.25">
      <c r="A101" s="35"/>
      <c r="B101" s="51" t="s">
        <v>57</v>
      </c>
      <c r="C101" s="35">
        <v>4</v>
      </c>
      <c r="D101" s="55">
        <v>23.2666</v>
      </c>
      <c r="E101" s="100">
        <v>1338</v>
      </c>
      <c r="F101" s="50">
        <v>606700</v>
      </c>
      <c r="G101" s="41">
        <v>100</v>
      </c>
      <c r="H101" s="50">
        <f t="shared" si="23"/>
        <v>606700</v>
      </c>
      <c r="I101" s="10">
        <f t="shared" si="19"/>
        <v>0</v>
      </c>
      <c r="J101" s="10">
        <f t="shared" si="20"/>
        <v>453.43796711509714</v>
      </c>
      <c r="K101" s="10">
        <f t="shared" si="21"/>
        <v>1986.951050869344</v>
      </c>
      <c r="L101" s="10">
        <f t="shared" si="22"/>
        <v>2127023.8676176881</v>
      </c>
      <c r="M101" s="10"/>
      <c r="N101" s="10">
        <f t="shared" si="17"/>
        <v>2127023.8676176881</v>
      </c>
    </row>
    <row r="102" spans="1:14" x14ac:dyDescent="0.25">
      <c r="A102" s="35"/>
      <c r="B102" s="51" t="s">
        <v>58</v>
      </c>
      <c r="C102" s="35">
        <v>4</v>
      </c>
      <c r="D102" s="55">
        <v>50.768900000000002</v>
      </c>
      <c r="E102" s="100">
        <v>2200</v>
      </c>
      <c r="F102" s="50">
        <v>1055830</v>
      </c>
      <c r="G102" s="41">
        <v>100</v>
      </c>
      <c r="H102" s="50">
        <f t="shared" si="23"/>
        <v>1055830</v>
      </c>
      <c r="I102" s="10">
        <f t="shared" si="19"/>
        <v>0</v>
      </c>
      <c r="J102" s="10">
        <f t="shared" si="20"/>
        <v>479.92272727272729</v>
      </c>
      <c r="K102" s="10">
        <f t="shared" si="21"/>
        <v>1960.4662907117138</v>
      </c>
      <c r="L102" s="10">
        <f t="shared" si="22"/>
        <v>2526761.2943176366</v>
      </c>
      <c r="M102" s="10"/>
      <c r="N102" s="10">
        <f t="shared" si="17"/>
        <v>2526761.2943176366</v>
      </c>
    </row>
    <row r="103" spans="1:14" x14ac:dyDescent="0.25">
      <c r="A103" s="35"/>
      <c r="B103" s="51" t="s">
        <v>59</v>
      </c>
      <c r="C103" s="35">
        <v>4</v>
      </c>
      <c r="D103" s="55">
        <v>39.664400000000001</v>
      </c>
      <c r="E103" s="100">
        <v>2025</v>
      </c>
      <c r="F103" s="50">
        <v>1904350</v>
      </c>
      <c r="G103" s="41">
        <v>100</v>
      </c>
      <c r="H103" s="50">
        <f t="shared" si="23"/>
        <v>1904350</v>
      </c>
      <c r="I103" s="10">
        <f t="shared" si="19"/>
        <v>0</v>
      </c>
      <c r="J103" s="10">
        <f t="shared" si="20"/>
        <v>940.41975308641975</v>
      </c>
      <c r="K103" s="10">
        <f t="shared" si="21"/>
        <v>1499.9692648980213</v>
      </c>
      <c r="L103" s="10">
        <f t="shared" si="22"/>
        <v>2041083.1434551752</v>
      </c>
      <c r="M103" s="10"/>
      <c r="N103" s="10">
        <f t="shared" si="17"/>
        <v>2041083.1434551752</v>
      </c>
    </row>
    <row r="104" spans="1:14" x14ac:dyDescent="0.25">
      <c r="A104" s="35"/>
      <c r="B104" s="51" t="s">
        <v>60</v>
      </c>
      <c r="C104" s="35">
        <v>4</v>
      </c>
      <c r="D104" s="55">
        <v>52.508599999999994</v>
      </c>
      <c r="E104" s="100">
        <v>4495</v>
      </c>
      <c r="F104" s="50">
        <v>4516020</v>
      </c>
      <c r="G104" s="41">
        <v>100</v>
      </c>
      <c r="H104" s="50">
        <f t="shared" si="23"/>
        <v>4516020</v>
      </c>
      <c r="I104" s="10">
        <f t="shared" si="19"/>
        <v>0</v>
      </c>
      <c r="J104" s="10">
        <f t="shared" si="20"/>
        <v>1004.6763070077865</v>
      </c>
      <c r="K104" s="10">
        <f t="shared" si="21"/>
        <v>1435.7127109766548</v>
      </c>
      <c r="L104" s="10">
        <f t="shared" si="22"/>
        <v>2809587.1574800462</v>
      </c>
      <c r="M104" s="10"/>
      <c r="N104" s="10">
        <f t="shared" si="17"/>
        <v>2809587.1574800462</v>
      </c>
    </row>
    <row r="105" spans="1:14" x14ac:dyDescent="0.25">
      <c r="A105" s="35"/>
      <c r="B105" s="51" t="s">
        <v>61</v>
      </c>
      <c r="C105" s="35">
        <v>4</v>
      </c>
      <c r="D105" s="55">
        <v>24.664800000000003</v>
      </c>
      <c r="E105" s="100">
        <v>920</v>
      </c>
      <c r="F105" s="50">
        <v>1987590</v>
      </c>
      <c r="G105" s="41">
        <v>100</v>
      </c>
      <c r="H105" s="50">
        <f t="shared" si="23"/>
        <v>1987590</v>
      </c>
      <c r="I105" s="10">
        <f t="shared" si="19"/>
        <v>0</v>
      </c>
      <c r="J105" s="10">
        <f t="shared" si="20"/>
        <v>2160.4239130434785</v>
      </c>
      <c r="K105" s="10">
        <f t="shared" si="21"/>
        <v>279.96510494096265</v>
      </c>
      <c r="L105" s="10">
        <f t="shared" si="22"/>
        <v>645439.80246804608</v>
      </c>
      <c r="M105" s="10"/>
      <c r="N105" s="10">
        <f t="shared" si="17"/>
        <v>645439.80246804608</v>
      </c>
    </row>
    <row r="106" spans="1:14" x14ac:dyDescent="0.25">
      <c r="A106" s="35"/>
      <c r="B106" s="51" t="s">
        <v>62</v>
      </c>
      <c r="C106" s="35">
        <v>4</v>
      </c>
      <c r="D106" s="55">
        <v>58.643199999999993</v>
      </c>
      <c r="E106" s="100">
        <v>1316</v>
      </c>
      <c r="F106" s="50">
        <v>785860</v>
      </c>
      <c r="G106" s="41">
        <v>100</v>
      </c>
      <c r="H106" s="50">
        <f t="shared" si="23"/>
        <v>785860</v>
      </c>
      <c r="I106" s="10">
        <f t="shared" si="19"/>
        <v>0</v>
      </c>
      <c r="J106" s="10">
        <f t="shared" si="20"/>
        <v>597.15805471124622</v>
      </c>
      <c r="K106" s="10">
        <f t="shared" si="21"/>
        <v>1843.2309632731949</v>
      </c>
      <c r="L106" s="10">
        <f t="shared" si="22"/>
        <v>2212701.9226809507</v>
      </c>
      <c r="M106" s="10"/>
      <c r="N106" s="10">
        <f t="shared" si="17"/>
        <v>2212701.9226809507</v>
      </c>
    </row>
    <row r="107" spans="1:14" x14ac:dyDescent="0.25">
      <c r="A107" s="35"/>
      <c r="B107" s="51" t="s">
        <v>63</v>
      </c>
      <c r="C107" s="35">
        <v>4</v>
      </c>
      <c r="D107" s="55">
        <v>46.1038</v>
      </c>
      <c r="E107" s="100">
        <v>2854</v>
      </c>
      <c r="F107" s="50">
        <v>1964640</v>
      </c>
      <c r="G107" s="41">
        <v>100</v>
      </c>
      <c r="H107" s="50">
        <f t="shared" si="23"/>
        <v>1964640</v>
      </c>
      <c r="I107" s="10">
        <f t="shared" si="19"/>
        <v>0</v>
      </c>
      <c r="J107" s="10">
        <f t="shared" si="20"/>
        <v>688.38121934127537</v>
      </c>
      <c r="K107" s="10">
        <f t="shared" si="21"/>
        <v>1752.0077986431656</v>
      </c>
      <c r="L107" s="10">
        <f t="shared" si="22"/>
        <v>2530066.8823590837</v>
      </c>
      <c r="M107" s="10"/>
      <c r="N107" s="10">
        <f t="shared" si="17"/>
        <v>2530066.8823590837</v>
      </c>
    </row>
    <row r="108" spans="1:14" x14ac:dyDescent="0.25">
      <c r="A108" s="35"/>
      <c r="B108" s="51" t="s">
        <v>64</v>
      </c>
      <c r="C108" s="35">
        <v>4</v>
      </c>
      <c r="D108" s="55">
        <v>22.825799999999997</v>
      </c>
      <c r="E108" s="100">
        <v>951</v>
      </c>
      <c r="F108" s="50">
        <v>903530</v>
      </c>
      <c r="G108" s="41">
        <v>100</v>
      </c>
      <c r="H108" s="50">
        <f t="shared" si="23"/>
        <v>903530</v>
      </c>
      <c r="I108" s="10">
        <f t="shared" si="19"/>
        <v>0</v>
      </c>
      <c r="J108" s="10">
        <f t="shared" si="20"/>
        <v>950.08412197686641</v>
      </c>
      <c r="K108" s="10">
        <f t="shared" si="21"/>
        <v>1490.3048960075748</v>
      </c>
      <c r="L108" s="10">
        <f t="shared" si="22"/>
        <v>1610989.7187043517</v>
      </c>
      <c r="M108" s="10"/>
      <c r="N108" s="10">
        <f t="shared" si="17"/>
        <v>1610989.7187043517</v>
      </c>
    </row>
    <row r="109" spans="1:14" x14ac:dyDescent="0.25">
      <c r="A109" s="35"/>
      <c r="B109" s="51" t="s">
        <v>65</v>
      </c>
      <c r="C109" s="35">
        <v>4</v>
      </c>
      <c r="D109" s="55">
        <v>20.625700000000002</v>
      </c>
      <c r="E109" s="100">
        <v>647</v>
      </c>
      <c r="F109" s="50">
        <v>489850</v>
      </c>
      <c r="G109" s="41">
        <v>100</v>
      </c>
      <c r="H109" s="50">
        <f t="shared" si="23"/>
        <v>489850</v>
      </c>
      <c r="I109" s="10">
        <f t="shared" si="19"/>
        <v>0</v>
      </c>
      <c r="J109" s="10">
        <f t="shared" si="20"/>
        <v>757.10973724884082</v>
      </c>
      <c r="K109" s="10">
        <f t="shared" si="21"/>
        <v>1683.2792807356004</v>
      </c>
      <c r="L109" s="10">
        <f t="shared" si="22"/>
        <v>1660632.6320250756</v>
      </c>
      <c r="M109" s="10"/>
      <c r="N109" s="10">
        <f t="shared" si="17"/>
        <v>1660632.6320250756</v>
      </c>
    </row>
    <row r="110" spans="1:14" x14ac:dyDescent="0.25">
      <c r="A110" s="35"/>
      <c r="B110" s="51" t="s">
        <v>66</v>
      </c>
      <c r="C110" s="35">
        <v>4</v>
      </c>
      <c r="D110" s="55">
        <v>55.96</v>
      </c>
      <c r="E110" s="100">
        <v>2977</v>
      </c>
      <c r="F110" s="50">
        <v>3138250</v>
      </c>
      <c r="G110" s="41">
        <v>100</v>
      </c>
      <c r="H110" s="50">
        <f t="shared" si="23"/>
        <v>3138250</v>
      </c>
      <c r="I110" s="10">
        <f t="shared" si="19"/>
        <v>0</v>
      </c>
      <c r="J110" s="10">
        <f t="shared" si="20"/>
        <v>1054.1652670473632</v>
      </c>
      <c r="K110" s="10">
        <f t="shared" si="21"/>
        <v>1386.223750937078</v>
      </c>
      <c r="L110" s="10">
        <f t="shared" si="22"/>
        <v>2332622.3015913563</v>
      </c>
      <c r="M110" s="10"/>
      <c r="N110" s="10">
        <f t="shared" si="17"/>
        <v>2332622.3015913563</v>
      </c>
    </row>
    <row r="111" spans="1:14" x14ac:dyDescent="0.25">
      <c r="A111" s="35"/>
      <c r="B111" s="51" t="s">
        <v>67</v>
      </c>
      <c r="C111" s="35">
        <v>4</v>
      </c>
      <c r="D111" s="55">
        <v>11.875299999999999</v>
      </c>
      <c r="E111" s="100">
        <v>3569</v>
      </c>
      <c r="F111" s="50">
        <v>7811310</v>
      </c>
      <c r="G111" s="41">
        <v>100</v>
      </c>
      <c r="H111" s="50">
        <f t="shared" si="23"/>
        <v>7811310</v>
      </c>
      <c r="I111" s="10">
        <f t="shared" si="19"/>
        <v>0</v>
      </c>
      <c r="J111" s="10">
        <f t="shared" si="20"/>
        <v>2188.6550854581114</v>
      </c>
      <c r="K111" s="10">
        <f t="shared" si="21"/>
        <v>251.73393252632968</v>
      </c>
      <c r="L111" s="10">
        <f t="shared" si="22"/>
        <v>1346602.1048705122</v>
      </c>
      <c r="M111" s="10"/>
      <c r="N111" s="10">
        <f t="shared" si="17"/>
        <v>1346602.1048705122</v>
      </c>
    </row>
    <row r="112" spans="1:14" x14ac:dyDescent="0.25">
      <c r="A112" s="35"/>
      <c r="B112" s="51" t="s">
        <v>68</v>
      </c>
      <c r="C112" s="35">
        <v>4</v>
      </c>
      <c r="D112" s="55">
        <v>31.241099999999999</v>
      </c>
      <c r="E112" s="100">
        <v>863</v>
      </c>
      <c r="F112" s="50">
        <v>834340</v>
      </c>
      <c r="G112" s="41">
        <v>100</v>
      </c>
      <c r="H112" s="50">
        <f t="shared" si="23"/>
        <v>834340</v>
      </c>
      <c r="I112" s="10">
        <f t="shared" si="19"/>
        <v>0</v>
      </c>
      <c r="J112" s="10">
        <f t="shared" si="20"/>
        <v>966.79026651216691</v>
      </c>
      <c r="K112" s="10">
        <f t="shared" si="21"/>
        <v>1473.5987514722742</v>
      </c>
      <c r="L112" s="10">
        <f t="shared" si="22"/>
        <v>1620385.2744591932</v>
      </c>
      <c r="M112" s="10"/>
      <c r="N112" s="10">
        <f t="shared" si="17"/>
        <v>1620385.2744591932</v>
      </c>
    </row>
    <row r="113" spans="1:14" x14ac:dyDescent="0.25">
      <c r="A113" s="35"/>
      <c r="B113" s="51" t="s">
        <v>69</v>
      </c>
      <c r="C113" s="35">
        <v>4</v>
      </c>
      <c r="D113" s="55">
        <v>24.530700000000003</v>
      </c>
      <c r="E113" s="100">
        <v>885</v>
      </c>
      <c r="F113" s="50">
        <v>534280</v>
      </c>
      <c r="G113" s="41">
        <v>100</v>
      </c>
      <c r="H113" s="50">
        <f t="shared" si="23"/>
        <v>534280</v>
      </c>
      <c r="I113" s="10">
        <f t="shared" si="19"/>
        <v>0</v>
      </c>
      <c r="J113" s="10">
        <f t="shared" si="20"/>
        <v>603.70621468926549</v>
      </c>
      <c r="K113" s="10">
        <f t="shared" si="21"/>
        <v>1836.6828032951757</v>
      </c>
      <c r="L113" s="10">
        <f t="shared" si="22"/>
        <v>1877805.0969255527</v>
      </c>
      <c r="M113" s="10"/>
      <c r="N113" s="10">
        <f t="shared" si="17"/>
        <v>1877805.0969255527</v>
      </c>
    </row>
    <row r="114" spans="1:14" x14ac:dyDescent="0.25">
      <c r="A114" s="35"/>
      <c r="B114" s="51" t="s">
        <v>70</v>
      </c>
      <c r="C114" s="35">
        <v>4</v>
      </c>
      <c r="D114" s="55">
        <v>16.540599999999998</v>
      </c>
      <c r="E114" s="100">
        <v>392</v>
      </c>
      <c r="F114" s="50">
        <v>187920</v>
      </c>
      <c r="G114" s="41">
        <v>100</v>
      </c>
      <c r="H114" s="50">
        <f t="shared" si="23"/>
        <v>187920</v>
      </c>
      <c r="I114" s="10">
        <f t="shared" si="19"/>
        <v>0</v>
      </c>
      <c r="J114" s="10">
        <f t="shared" si="20"/>
        <v>479.38775510204084</v>
      </c>
      <c r="K114" s="10">
        <f t="shared" si="21"/>
        <v>1961.0012628824002</v>
      </c>
      <c r="L114" s="10">
        <f t="shared" si="22"/>
        <v>1781717.9456285841</v>
      </c>
      <c r="M114" s="10"/>
      <c r="N114" s="10">
        <f t="shared" si="17"/>
        <v>1781717.9456285841</v>
      </c>
    </row>
    <row r="115" spans="1:14" x14ac:dyDescent="0.25">
      <c r="A115" s="35"/>
      <c r="B115" s="51" t="s">
        <v>851</v>
      </c>
      <c r="C115" s="35">
        <v>4</v>
      </c>
      <c r="D115" s="55">
        <v>24.329000000000001</v>
      </c>
      <c r="E115" s="100">
        <v>939</v>
      </c>
      <c r="F115" s="50">
        <v>795910</v>
      </c>
      <c r="G115" s="41">
        <v>100</v>
      </c>
      <c r="H115" s="50">
        <f t="shared" si="23"/>
        <v>795910</v>
      </c>
      <c r="I115" s="10">
        <f t="shared" si="19"/>
        <v>0</v>
      </c>
      <c r="J115" s="10">
        <f t="shared" si="20"/>
        <v>847.61448349307773</v>
      </c>
      <c r="K115" s="10">
        <f t="shared" si="21"/>
        <v>1592.7745344913633</v>
      </c>
      <c r="L115" s="10">
        <f t="shared" si="22"/>
        <v>1698039.0194934541</v>
      </c>
      <c r="M115" s="10"/>
      <c r="N115" s="10">
        <f t="shared" si="17"/>
        <v>1698039.0194934541</v>
      </c>
    </row>
    <row r="116" spans="1:14" x14ac:dyDescent="0.25">
      <c r="A116" s="35"/>
      <c r="B116" s="51" t="s">
        <v>732</v>
      </c>
      <c r="C116" s="35">
        <v>4</v>
      </c>
      <c r="D116" s="55">
        <v>26.3277</v>
      </c>
      <c r="E116" s="100">
        <v>1217</v>
      </c>
      <c r="F116" s="50">
        <v>742080</v>
      </c>
      <c r="G116" s="41">
        <v>100</v>
      </c>
      <c r="H116" s="50">
        <f t="shared" si="23"/>
        <v>742080</v>
      </c>
      <c r="I116" s="10">
        <f t="shared" si="19"/>
        <v>0</v>
      </c>
      <c r="J116" s="10">
        <f t="shared" si="20"/>
        <v>609.76170912078885</v>
      </c>
      <c r="K116" s="10">
        <f t="shared" si="21"/>
        <v>1830.6273088636522</v>
      </c>
      <c r="L116" s="10">
        <f t="shared" si="22"/>
        <v>1983577.5648646678</v>
      </c>
      <c r="M116" s="10"/>
      <c r="N116" s="10">
        <f t="shared" si="17"/>
        <v>1983577.5648646678</v>
      </c>
    </row>
    <row r="117" spans="1:14" x14ac:dyDescent="0.25">
      <c r="A117" s="35"/>
      <c r="B117" s="51" t="s">
        <v>733</v>
      </c>
      <c r="C117" s="35">
        <v>4</v>
      </c>
      <c r="D117" s="55">
        <v>20.367199999999997</v>
      </c>
      <c r="E117" s="100">
        <v>689</v>
      </c>
      <c r="F117" s="50">
        <v>373250</v>
      </c>
      <c r="G117" s="41">
        <v>100</v>
      </c>
      <c r="H117" s="50">
        <f t="shared" si="23"/>
        <v>373250</v>
      </c>
      <c r="I117" s="10">
        <f t="shared" si="19"/>
        <v>0</v>
      </c>
      <c r="J117" s="10">
        <f t="shared" si="20"/>
        <v>541.72714078374452</v>
      </c>
      <c r="K117" s="10">
        <f t="shared" si="21"/>
        <v>1898.6618772006966</v>
      </c>
      <c r="L117" s="10">
        <f t="shared" si="22"/>
        <v>1843855.6579984247</v>
      </c>
      <c r="M117" s="10"/>
      <c r="N117" s="10">
        <f t="shared" si="17"/>
        <v>1843855.6579984247</v>
      </c>
    </row>
    <row r="118" spans="1:14" x14ac:dyDescent="0.25">
      <c r="A118" s="35"/>
      <c r="B118" s="51" t="s">
        <v>71</v>
      </c>
      <c r="C118" s="35">
        <v>4</v>
      </c>
      <c r="D118" s="55">
        <v>25.795300000000001</v>
      </c>
      <c r="E118" s="100">
        <v>1807</v>
      </c>
      <c r="F118" s="50">
        <v>1078300</v>
      </c>
      <c r="G118" s="41">
        <v>100</v>
      </c>
      <c r="H118" s="50">
        <f t="shared" si="23"/>
        <v>1078300</v>
      </c>
      <c r="I118" s="10">
        <f t="shared" si="19"/>
        <v>0</v>
      </c>
      <c r="J118" s="10">
        <f t="shared" si="20"/>
        <v>596.73491975650245</v>
      </c>
      <c r="K118" s="10">
        <f t="shared" si="21"/>
        <v>1843.6540982279387</v>
      </c>
      <c r="L118" s="10">
        <f t="shared" si="22"/>
        <v>2168736.4463595478</v>
      </c>
      <c r="M118" s="10"/>
      <c r="N118" s="10">
        <f t="shared" si="17"/>
        <v>2168736.4463595478</v>
      </c>
    </row>
    <row r="119" spans="1:14" x14ac:dyDescent="0.25">
      <c r="A119" s="35"/>
      <c r="B119" s="51" t="s">
        <v>72</v>
      </c>
      <c r="C119" s="35">
        <v>4</v>
      </c>
      <c r="D119" s="55">
        <v>27.845200000000002</v>
      </c>
      <c r="E119" s="100">
        <v>1701</v>
      </c>
      <c r="F119" s="50">
        <v>1139600</v>
      </c>
      <c r="G119" s="41">
        <v>100</v>
      </c>
      <c r="H119" s="50">
        <f t="shared" si="23"/>
        <v>1139600</v>
      </c>
      <c r="I119" s="10">
        <f t="shared" si="19"/>
        <v>0</v>
      </c>
      <c r="J119" s="10">
        <f t="shared" si="20"/>
        <v>669.95884773662556</v>
      </c>
      <c r="K119" s="10">
        <f t="shared" si="21"/>
        <v>1770.4301702478156</v>
      </c>
      <c r="L119" s="10">
        <f t="shared" si="22"/>
        <v>2090282.1797732764</v>
      </c>
      <c r="M119" s="10"/>
      <c r="N119" s="10">
        <f t="shared" si="17"/>
        <v>2090282.1797732764</v>
      </c>
    </row>
    <row r="120" spans="1:14" x14ac:dyDescent="0.25">
      <c r="A120" s="35"/>
      <c r="B120" s="51" t="s">
        <v>73</v>
      </c>
      <c r="C120" s="35">
        <v>4</v>
      </c>
      <c r="D120" s="55">
        <v>24.738299999999999</v>
      </c>
      <c r="E120" s="100">
        <v>1299</v>
      </c>
      <c r="F120" s="50">
        <v>862770</v>
      </c>
      <c r="G120" s="41">
        <v>100</v>
      </c>
      <c r="H120" s="50">
        <f t="shared" si="23"/>
        <v>862770</v>
      </c>
      <c r="I120" s="10">
        <f t="shared" si="19"/>
        <v>0</v>
      </c>
      <c r="J120" s="10">
        <f t="shared" si="20"/>
        <v>664.18013856812934</v>
      </c>
      <c r="K120" s="10">
        <f t="shared" si="21"/>
        <v>1776.2088794163119</v>
      </c>
      <c r="L120" s="10">
        <f t="shared" si="22"/>
        <v>1955515.9736313683</v>
      </c>
      <c r="M120" s="10"/>
      <c r="N120" s="10">
        <f t="shared" si="17"/>
        <v>1955515.9736313683</v>
      </c>
    </row>
    <row r="121" spans="1:14" x14ac:dyDescent="0.25">
      <c r="A121" s="35"/>
      <c r="B121" s="51"/>
      <c r="C121" s="35"/>
      <c r="D121" s="55">
        <v>0</v>
      </c>
      <c r="E121" s="102"/>
      <c r="F121" s="65"/>
      <c r="G121" s="41"/>
      <c r="H121" s="65"/>
      <c r="I121" s="66"/>
      <c r="J121" s="66"/>
      <c r="K121" s="10"/>
      <c r="L121" s="10"/>
      <c r="M121" s="10"/>
      <c r="N121" s="10"/>
    </row>
    <row r="122" spans="1:14" x14ac:dyDescent="0.25">
      <c r="A122" s="30" t="s">
        <v>74</v>
      </c>
      <c r="B122" s="43" t="s">
        <v>2</v>
      </c>
      <c r="C122" s="44"/>
      <c r="D122" s="3">
        <v>1545.2835</v>
      </c>
      <c r="E122" s="103">
        <f>E123</f>
        <v>72775</v>
      </c>
      <c r="F122" s="37">
        <v>0</v>
      </c>
      <c r="G122" s="41"/>
      <c r="H122" s="37">
        <f>H124</f>
        <v>33360700</v>
      </c>
      <c r="I122" s="8">
        <f>I124</f>
        <v>-33360700</v>
      </c>
      <c r="J122" s="8"/>
      <c r="K122" s="10"/>
      <c r="L122" s="10"/>
      <c r="M122" s="9">
        <f>M124</f>
        <v>35866336.48417832</v>
      </c>
      <c r="N122" s="8">
        <f t="shared" si="17"/>
        <v>35866336.48417832</v>
      </c>
    </row>
    <row r="123" spans="1:14" x14ac:dyDescent="0.25">
      <c r="A123" s="30" t="s">
        <v>74</v>
      </c>
      <c r="B123" s="43" t="s">
        <v>3</v>
      </c>
      <c r="C123" s="44"/>
      <c r="D123" s="3">
        <v>1545.2835</v>
      </c>
      <c r="E123" s="103">
        <f>SUM(E125:E161)</f>
        <v>72775</v>
      </c>
      <c r="F123" s="37">
        <f>SUM(F125:F161)</f>
        <v>205613150</v>
      </c>
      <c r="G123" s="41"/>
      <c r="H123" s="37">
        <f>SUM(H125:H161)</f>
        <v>138891750</v>
      </c>
      <c r="I123" s="8">
        <f>SUM(I125:I161)</f>
        <v>66721400</v>
      </c>
      <c r="J123" s="8"/>
      <c r="K123" s="10"/>
      <c r="L123" s="8">
        <f>SUM(L125:L161)</f>
        <v>69173989.574228942</v>
      </c>
      <c r="M123" s="10"/>
      <c r="N123" s="8">
        <f t="shared" si="17"/>
        <v>69173989.574228942</v>
      </c>
    </row>
    <row r="124" spans="1:14" x14ac:dyDescent="0.25">
      <c r="A124" s="35"/>
      <c r="B124" s="51" t="s">
        <v>26</v>
      </c>
      <c r="C124" s="35">
        <v>2</v>
      </c>
      <c r="D124" s="55">
        <v>0</v>
      </c>
      <c r="E124" s="102"/>
      <c r="F124" s="50">
        <v>0</v>
      </c>
      <c r="G124" s="41">
        <v>25</v>
      </c>
      <c r="H124" s="50">
        <f>F136*G124/100</f>
        <v>33360700</v>
      </c>
      <c r="I124" s="10">
        <f t="shared" ref="I124:I161" si="24">F124-H124</f>
        <v>-33360700</v>
      </c>
      <c r="J124" s="10"/>
      <c r="K124" s="10"/>
      <c r="L124" s="10"/>
      <c r="M124" s="10">
        <f>($L$7*$L$8*E122/$L$10)+($L$7*$L$9*D122/$L$11)</f>
        <v>35866336.48417832</v>
      </c>
      <c r="N124" s="10">
        <f t="shared" si="17"/>
        <v>35866336.48417832</v>
      </c>
    </row>
    <row r="125" spans="1:14" x14ac:dyDescent="0.25">
      <c r="A125" s="35"/>
      <c r="B125" s="51" t="s">
        <v>75</v>
      </c>
      <c r="C125" s="35">
        <v>4</v>
      </c>
      <c r="D125" s="55">
        <v>62.27</v>
      </c>
      <c r="E125" s="100">
        <v>831</v>
      </c>
      <c r="F125" s="50">
        <v>1566860</v>
      </c>
      <c r="G125" s="41">
        <v>100</v>
      </c>
      <c r="H125" s="50">
        <f t="shared" ref="H125:H161" si="25">F125*G125/100</f>
        <v>1566860</v>
      </c>
      <c r="I125" s="10">
        <f t="shared" si="24"/>
        <v>0</v>
      </c>
      <c r="J125" s="10">
        <f t="shared" ref="J125:J161" si="26">F125/E125</f>
        <v>1885.511432009627</v>
      </c>
      <c r="K125" s="10">
        <f t="shared" ref="K125:K161" si="27">$J$11*$J$19-J125</f>
        <v>554.87758597481411</v>
      </c>
      <c r="L125" s="10">
        <f t="shared" ref="L125:L161" si="28">IF(K125&gt;0,$J$7*$J$8*(K125/$K$19),0)+$J$7*$J$9*(E125/$E$19)+$J$7*$J$10*(D125/$D$19)</f>
        <v>1058424.1744409967</v>
      </c>
      <c r="M125" s="10"/>
      <c r="N125" s="10">
        <f t="shared" si="17"/>
        <v>1058424.1744409967</v>
      </c>
    </row>
    <row r="126" spans="1:14" x14ac:dyDescent="0.25">
      <c r="A126" s="35"/>
      <c r="B126" s="51" t="s">
        <v>76</v>
      </c>
      <c r="C126" s="35">
        <v>4</v>
      </c>
      <c r="D126" s="55">
        <v>60.540000000000006</v>
      </c>
      <c r="E126" s="100">
        <v>1714</v>
      </c>
      <c r="F126" s="50">
        <v>1687750</v>
      </c>
      <c r="G126" s="41">
        <v>100</v>
      </c>
      <c r="H126" s="50">
        <f t="shared" si="25"/>
        <v>1687750</v>
      </c>
      <c r="I126" s="10">
        <f t="shared" si="24"/>
        <v>0</v>
      </c>
      <c r="J126" s="10">
        <f t="shared" si="26"/>
        <v>984.68494749124852</v>
      </c>
      <c r="K126" s="10">
        <f t="shared" si="27"/>
        <v>1455.7040704931926</v>
      </c>
      <c r="L126" s="10">
        <f t="shared" si="28"/>
        <v>2034188.5435951853</v>
      </c>
      <c r="M126" s="10"/>
      <c r="N126" s="10">
        <f t="shared" si="17"/>
        <v>2034188.5435951853</v>
      </c>
    </row>
    <row r="127" spans="1:14" x14ac:dyDescent="0.25">
      <c r="A127" s="35"/>
      <c r="B127" s="51" t="s">
        <v>77</v>
      </c>
      <c r="C127" s="35">
        <v>4</v>
      </c>
      <c r="D127" s="55">
        <v>34.874600000000001</v>
      </c>
      <c r="E127" s="100">
        <v>1457</v>
      </c>
      <c r="F127" s="50">
        <v>1096860</v>
      </c>
      <c r="G127" s="41">
        <v>100</v>
      </c>
      <c r="H127" s="50">
        <f t="shared" si="25"/>
        <v>1096860</v>
      </c>
      <c r="I127" s="10">
        <f t="shared" si="24"/>
        <v>0</v>
      </c>
      <c r="J127" s="10">
        <f t="shared" si="26"/>
        <v>752.82086479066572</v>
      </c>
      <c r="K127" s="10">
        <f t="shared" si="27"/>
        <v>1687.5681531937753</v>
      </c>
      <c r="L127" s="10">
        <f t="shared" si="28"/>
        <v>1991679.8870648758</v>
      </c>
      <c r="M127" s="10"/>
      <c r="N127" s="10">
        <f t="shared" si="17"/>
        <v>1991679.8870648758</v>
      </c>
    </row>
    <row r="128" spans="1:14" x14ac:dyDescent="0.25">
      <c r="A128" s="35"/>
      <c r="B128" s="51" t="s">
        <v>78</v>
      </c>
      <c r="C128" s="35">
        <v>4</v>
      </c>
      <c r="D128" s="55">
        <v>31.383899999999997</v>
      </c>
      <c r="E128" s="100">
        <v>1071</v>
      </c>
      <c r="F128" s="50">
        <v>534310</v>
      </c>
      <c r="G128" s="41">
        <v>100</v>
      </c>
      <c r="H128" s="50">
        <f t="shared" si="25"/>
        <v>534310</v>
      </c>
      <c r="I128" s="10">
        <f t="shared" si="24"/>
        <v>0</v>
      </c>
      <c r="J128" s="10">
        <f t="shared" si="26"/>
        <v>498.88888888888891</v>
      </c>
      <c r="K128" s="10">
        <f t="shared" si="27"/>
        <v>1941.5001290955522</v>
      </c>
      <c r="L128" s="10">
        <f t="shared" si="28"/>
        <v>2057746.1222767592</v>
      </c>
      <c r="M128" s="10"/>
      <c r="N128" s="10">
        <f t="shared" si="17"/>
        <v>2057746.1222767592</v>
      </c>
    </row>
    <row r="129" spans="1:14" x14ac:dyDescent="0.25">
      <c r="A129" s="35"/>
      <c r="B129" s="51" t="s">
        <v>734</v>
      </c>
      <c r="C129" s="35">
        <v>4</v>
      </c>
      <c r="D129" s="55">
        <v>25.623899999999999</v>
      </c>
      <c r="E129" s="100">
        <v>776</v>
      </c>
      <c r="F129" s="50">
        <v>516430</v>
      </c>
      <c r="G129" s="41">
        <v>100</v>
      </c>
      <c r="H129" s="50">
        <f t="shared" si="25"/>
        <v>516430</v>
      </c>
      <c r="I129" s="10">
        <f t="shared" si="24"/>
        <v>0</v>
      </c>
      <c r="J129" s="10">
        <f t="shared" si="26"/>
        <v>665.50257731958766</v>
      </c>
      <c r="K129" s="10">
        <f t="shared" si="27"/>
        <v>1774.8864406648536</v>
      </c>
      <c r="L129" s="10">
        <f t="shared" si="28"/>
        <v>1801974.6540474168</v>
      </c>
      <c r="M129" s="10"/>
      <c r="N129" s="10">
        <f t="shared" si="17"/>
        <v>1801974.6540474168</v>
      </c>
    </row>
    <row r="130" spans="1:14" x14ac:dyDescent="0.25">
      <c r="A130" s="35"/>
      <c r="B130" s="51" t="s">
        <v>735</v>
      </c>
      <c r="C130" s="35">
        <v>4</v>
      </c>
      <c r="D130" s="55">
        <v>39.855800000000002</v>
      </c>
      <c r="E130" s="100">
        <v>1285</v>
      </c>
      <c r="F130" s="50">
        <v>628080</v>
      </c>
      <c r="G130" s="41">
        <v>100</v>
      </c>
      <c r="H130" s="50">
        <f t="shared" si="25"/>
        <v>628080</v>
      </c>
      <c r="I130" s="10">
        <f t="shared" si="24"/>
        <v>0</v>
      </c>
      <c r="J130" s="10">
        <f t="shared" si="26"/>
        <v>488.77821011673154</v>
      </c>
      <c r="K130" s="10">
        <f t="shared" si="27"/>
        <v>1951.6108078677096</v>
      </c>
      <c r="L130" s="10">
        <f t="shared" si="28"/>
        <v>2179942.372391697</v>
      </c>
      <c r="M130" s="10"/>
      <c r="N130" s="10">
        <f t="shared" si="17"/>
        <v>2179942.372391697</v>
      </c>
    </row>
    <row r="131" spans="1:14" x14ac:dyDescent="0.25">
      <c r="A131" s="35"/>
      <c r="B131" s="51" t="s">
        <v>736</v>
      </c>
      <c r="C131" s="35">
        <v>4</v>
      </c>
      <c r="D131" s="55">
        <v>24.169999999999998</v>
      </c>
      <c r="E131" s="100">
        <v>1001</v>
      </c>
      <c r="F131" s="50">
        <v>961440</v>
      </c>
      <c r="G131" s="41">
        <v>100</v>
      </c>
      <c r="H131" s="50">
        <f t="shared" si="25"/>
        <v>961440</v>
      </c>
      <c r="I131" s="10">
        <f t="shared" si="24"/>
        <v>0</v>
      </c>
      <c r="J131" s="10">
        <f t="shared" si="26"/>
        <v>960.47952047952049</v>
      </c>
      <c r="K131" s="10">
        <f t="shared" si="27"/>
        <v>1479.9094975049206</v>
      </c>
      <c r="L131" s="10">
        <f t="shared" si="28"/>
        <v>1625628.5554573124</v>
      </c>
      <c r="M131" s="10"/>
      <c r="N131" s="10">
        <f t="shared" si="17"/>
        <v>1625628.5554573124</v>
      </c>
    </row>
    <row r="132" spans="1:14" x14ac:dyDescent="0.25">
      <c r="A132" s="35"/>
      <c r="B132" s="51" t="s">
        <v>79</v>
      </c>
      <c r="C132" s="35">
        <v>4</v>
      </c>
      <c r="D132" s="55">
        <v>31.63</v>
      </c>
      <c r="E132" s="100">
        <v>1398</v>
      </c>
      <c r="F132" s="50">
        <v>812730</v>
      </c>
      <c r="G132" s="41">
        <v>100</v>
      </c>
      <c r="H132" s="50">
        <f t="shared" si="25"/>
        <v>812730</v>
      </c>
      <c r="I132" s="10">
        <f t="shared" si="24"/>
        <v>0</v>
      </c>
      <c r="J132" s="10">
        <f t="shared" si="26"/>
        <v>581.3519313304721</v>
      </c>
      <c r="K132" s="10">
        <f t="shared" si="27"/>
        <v>1859.037086653969</v>
      </c>
      <c r="L132" s="10">
        <f t="shared" si="28"/>
        <v>2091886.6507935317</v>
      </c>
      <c r="M132" s="10"/>
      <c r="N132" s="10">
        <f t="shared" si="17"/>
        <v>2091886.6507935317</v>
      </c>
    </row>
    <row r="133" spans="1:14" x14ac:dyDescent="0.25">
      <c r="A133" s="35"/>
      <c r="B133" s="51" t="s">
        <v>80</v>
      </c>
      <c r="C133" s="35">
        <v>4</v>
      </c>
      <c r="D133" s="55">
        <v>11.828699999999998</v>
      </c>
      <c r="E133" s="100">
        <v>383</v>
      </c>
      <c r="F133" s="50">
        <v>828890</v>
      </c>
      <c r="G133" s="41">
        <v>100</v>
      </c>
      <c r="H133" s="50">
        <f t="shared" si="25"/>
        <v>828890</v>
      </c>
      <c r="I133" s="10">
        <f t="shared" si="24"/>
        <v>0</v>
      </c>
      <c r="J133" s="10">
        <f t="shared" si="26"/>
        <v>2164.2036553524804</v>
      </c>
      <c r="K133" s="10">
        <f t="shared" si="27"/>
        <v>276.18536263196074</v>
      </c>
      <c r="L133" s="10">
        <f t="shared" si="28"/>
        <v>405373.28154424648</v>
      </c>
      <c r="M133" s="10"/>
      <c r="N133" s="10">
        <f t="shared" si="17"/>
        <v>405373.28154424648</v>
      </c>
    </row>
    <row r="134" spans="1:14" x14ac:dyDescent="0.25">
      <c r="A134" s="35"/>
      <c r="B134" s="51" t="s">
        <v>81</v>
      </c>
      <c r="C134" s="35">
        <v>4</v>
      </c>
      <c r="D134" s="55">
        <v>33.254300000000001</v>
      </c>
      <c r="E134" s="100">
        <v>1172</v>
      </c>
      <c r="F134" s="50">
        <v>1481480</v>
      </c>
      <c r="G134" s="41">
        <v>100</v>
      </c>
      <c r="H134" s="50">
        <f t="shared" si="25"/>
        <v>1481480</v>
      </c>
      <c r="I134" s="10">
        <f t="shared" si="24"/>
        <v>0</v>
      </c>
      <c r="J134" s="10">
        <f t="shared" si="26"/>
        <v>1264.061433447099</v>
      </c>
      <c r="K134" s="10">
        <f t="shared" si="27"/>
        <v>1176.3275845373421</v>
      </c>
      <c r="L134" s="10">
        <f t="shared" si="28"/>
        <v>1487830.0179810352</v>
      </c>
      <c r="M134" s="10"/>
      <c r="N134" s="10">
        <f t="shared" si="17"/>
        <v>1487830.0179810352</v>
      </c>
    </row>
    <row r="135" spans="1:14" x14ac:dyDescent="0.25">
      <c r="A135" s="35"/>
      <c r="B135" s="51" t="s">
        <v>82</v>
      </c>
      <c r="C135" s="35">
        <v>4</v>
      </c>
      <c r="D135" s="55">
        <v>34.46</v>
      </c>
      <c r="E135" s="100">
        <v>1228</v>
      </c>
      <c r="F135" s="50">
        <v>3909660</v>
      </c>
      <c r="G135" s="41">
        <v>100</v>
      </c>
      <c r="H135" s="50">
        <f t="shared" si="25"/>
        <v>3909660</v>
      </c>
      <c r="I135" s="10">
        <f t="shared" si="24"/>
        <v>0</v>
      </c>
      <c r="J135" s="10">
        <f t="shared" si="26"/>
        <v>3183.7622149837134</v>
      </c>
      <c r="K135" s="10">
        <f t="shared" si="27"/>
        <v>-743.3731969992723</v>
      </c>
      <c r="L135" s="10">
        <f t="shared" si="28"/>
        <v>571973.41548912646</v>
      </c>
      <c r="M135" s="10"/>
      <c r="N135" s="10">
        <f t="shared" si="17"/>
        <v>571973.41548912646</v>
      </c>
    </row>
    <row r="136" spans="1:14" x14ac:dyDescent="0.25">
      <c r="A136" s="35"/>
      <c r="B136" s="51" t="s">
        <v>873</v>
      </c>
      <c r="C136" s="35">
        <v>3</v>
      </c>
      <c r="D136" s="55">
        <v>34.15</v>
      </c>
      <c r="E136" s="100">
        <v>22223</v>
      </c>
      <c r="F136" s="50">
        <v>133442800</v>
      </c>
      <c r="G136" s="41">
        <v>50</v>
      </c>
      <c r="H136" s="50">
        <f>F136*G136/100</f>
        <v>66721400</v>
      </c>
      <c r="I136" s="10">
        <f t="shared" si="24"/>
        <v>66721400</v>
      </c>
      <c r="J136" s="10">
        <f t="shared" si="26"/>
        <v>6004.7158349457768</v>
      </c>
      <c r="K136" s="10">
        <f t="shared" si="27"/>
        <v>-3564.3268169613357</v>
      </c>
      <c r="L136" s="10">
        <f t="shared" si="28"/>
        <v>6899570.0032086475</v>
      </c>
      <c r="M136" s="10"/>
      <c r="N136" s="10">
        <f t="shared" si="17"/>
        <v>6899570.0032086475</v>
      </c>
    </row>
    <row r="137" spans="1:14" x14ac:dyDescent="0.25">
      <c r="A137" s="35"/>
      <c r="B137" s="51" t="s">
        <v>737</v>
      </c>
      <c r="C137" s="35">
        <v>4</v>
      </c>
      <c r="D137" s="55">
        <v>34.1</v>
      </c>
      <c r="E137" s="100">
        <v>812</v>
      </c>
      <c r="F137" s="50">
        <v>615480</v>
      </c>
      <c r="G137" s="41">
        <v>100</v>
      </c>
      <c r="H137" s="50">
        <f>F137*G137/100</f>
        <v>615480</v>
      </c>
      <c r="I137" s="10">
        <f t="shared" si="24"/>
        <v>0</v>
      </c>
      <c r="J137" s="10">
        <f t="shared" si="26"/>
        <v>757.98029556650249</v>
      </c>
      <c r="K137" s="10">
        <f t="shared" si="27"/>
        <v>1682.4087224179386</v>
      </c>
      <c r="L137" s="10">
        <f t="shared" si="28"/>
        <v>1788572.8989973776</v>
      </c>
      <c r="M137" s="10"/>
      <c r="N137" s="10">
        <f t="shared" si="17"/>
        <v>1788572.8989973776</v>
      </c>
    </row>
    <row r="138" spans="1:14" x14ac:dyDescent="0.25">
      <c r="A138" s="35"/>
      <c r="B138" s="51" t="s">
        <v>83</v>
      </c>
      <c r="C138" s="35">
        <v>4</v>
      </c>
      <c r="D138" s="55">
        <v>69.12</v>
      </c>
      <c r="E138" s="100">
        <v>3053</v>
      </c>
      <c r="F138" s="50">
        <v>2788090</v>
      </c>
      <c r="G138" s="41">
        <v>100</v>
      </c>
      <c r="H138" s="50">
        <f t="shared" si="25"/>
        <v>2788090</v>
      </c>
      <c r="I138" s="10">
        <f t="shared" si="24"/>
        <v>0</v>
      </c>
      <c r="J138" s="10">
        <f t="shared" si="26"/>
        <v>913.22961021945628</v>
      </c>
      <c r="K138" s="10">
        <f t="shared" si="27"/>
        <v>1527.1594077649847</v>
      </c>
      <c r="L138" s="10">
        <f t="shared" si="28"/>
        <v>2545183.9343613358</v>
      </c>
      <c r="M138" s="10"/>
      <c r="N138" s="10">
        <f t="shared" si="17"/>
        <v>2545183.9343613358</v>
      </c>
    </row>
    <row r="139" spans="1:14" s="31" customFormat="1" x14ac:dyDescent="0.25">
      <c r="A139" s="35"/>
      <c r="B139" s="51" t="s">
        <v>738</v>
      </c>
      <c r="C139" s="35">
        <v>4</v>
      </c>
      <c r="D139" s="55">
        <v>26.168200000000002</v>
      </c>
      <c r="E139" s="100">
        <v>1074</v>
      </c>
      <c r="F139" s="50">
        <v>1496810</v>
      </c>
      <c r="G139" s="41">
        <v>100</v>
      </c>
      <c r="H139" s="50">
        <f t="shared" si="25"/>
        <v>1496810</v>
      </c>
      <c r="I139" s="50">
        <f t="shared" si="24"/>
        <v>0</v>
      </c>
      <c r="J139" s="50">
        <f t="shared" si="26"/>
        <v>1393.6778398510241</v>
      </c>
      <c r="K139" s="50">
        <f t="shared" si="27"/>
        <v>1046.711178133417</v>
      </c>
      <c r="L139" s="50">
        <f t="shared" si="28"/>
        <v>1313242.288197598</v>
      </c>
      <c r="M139" s="50"/>
      <c r="N139" s="50">
        <f t="shared" si="17"/>
        <v>1313242.288197598</v>
      </c>
    </row>
    <row r="140" spans="1:14" x14ac:dyDescent="0.25">
      <c r="A140" s="35"/>
      <c r="B140" s="51" t="s">
        <v>84</v>
      </c>
      <c r="C140" s="35">
        <v>4</v>
      </c>
      <c r="D140" s="55">
        <v>85.18</v>
      </c>
      <c r="E140" s="100">
        <v>3654</v>
      </c>
      <c r="F140" s="50">
        <v>3698340</v>
      </c>
      <c r="G140" s="41">
        <v>100</v>
      </c>
      <c r="H140" s="50">
        <f t="shared" si="25"/>
        <v>3698340</v>
      </c>
      <c r="I140" s="10">
        <f t="shared" si="24"/>
        <v>0</v>
      </c>
      <c r="J140" s="10">
        <f t="shared" si="26"/>
        <v>1012.1346469622332</v>
      </c>
      <c r="K140" s="10">
        <f t="shared" si="27"/>
        <v>1428.254371022208</v>
      </c>
      <c r="L140" s="10">
        <f t="shared" si="28"/>
        <v>2741383.2915903474</v>
      </c>
      <c r="M140" s="10"/>
      <c r="N140" s="10">
        <f t="shared" si="17"/>
        <v>2741383.2915903474</v>
      </c>
    </row>
    <row r="141" spans="1:14" x14ac:dyDescent="0.25">
      <c r="A141" s="35"/>
      <c r="B141" s="51" t="s">
        <v>85</v>
      </c>
      <c r="C141" s="35">
        <v>4</v>
      </c>
      <c r="D141" s="55">
        <v>34.762</v>
      </c>
      <c r="E141" s="100">
        <v>1086</v>
      </c>
      <c r="F141" s="50">
        <v>875220</v>
      </c>
      <c r="G141" s="41">
        <v>100</v>
      </c>
      <c r="H141" s="50">
        <f t="shared" si="25"/>
        <v>875220</v>
      </c>
      <c r="I141" s="10">
        <f t="shared" si="24"/>
        <v>0</v>
      </c>
      <c r="J141" s="10">
        <f t="shared" si="26"/>
        <v>805.9116022099447</v>
      </c>
      <c r="K141" s="10">
        <f t="shared" si="27"/>
        <v>1634.4774157744964</v>
      </c>
      <c r="L141" s="10">
        <f t="shared" si="28"/>
        <v>1836758.8094328966</v>
      </c>
      <c r="M141" s="10"/>
      <c r="N141" s="10">
        <f t="shared" si="17"/>
        <v>1836758.8094328966</v>
      </c>
    </row>
    <row r="142" spans="1:14" x14ac:dyDescent="0.25">
      <c r="A142" s="35"/>
      <c r="B142" s="51" t="s">
        <v>86</v>
      </c>
      <c r="C142" s="35">
        <v>4</v>
      </c>
      <c r="D142" s="55">
        <v>46.627399999999994</v>
      </c>
      <c r="E142" s="100">
        <v>1072</v>
      </c>
      <c r="F142" s="50">
        <v>903480</v>
      </c>
      <c r="G142" s="41">
        <v>100</v>
      </c>
      <c r="H142" s="50">
        <f t="shared" si="25"/>
        <v>903480</v>
      </c>
      <c r="I142" s="10">
        <f t="shared" si="24"/>
        <v>0</v>
      </c>
      <c r="J142" s="10">
        <f t="shared" si="26"/>
        <v>842.79850746268653</v>
      </c>
      <c r="K142" s="10">
        <f t="shared" si="27"/>
        <v>1597.5905105217546</v>
      </c>
      <c r="L142" s="10">
        <f t="shared" si="28"/>
        <v>1872540.9314332951</v>
      </c>
      <c r="M142" s="10"/>
      <c r="N142" s="10">
        <f t="shared" si="17"/>
        <v>1872540.9314332951</v>
      </c>
    </row>
    <row r="143" spans="1:14" x14ac:dyDescent="0.25">
      <c r="A143" s="35"/>
      <c r="B143" s="51" t="s">
        <v>87</v>
      </c>
      <c r="C143" s="35">
        <v>4</v>
      </c>
      <c r="D143" s="55">
        <v>61.2</v>
      </c>
      <c r="E143" s="100">
        <v>1529</v>
      </c>
      <c r="F143" s="50">
        <v>2023140</v>
      </c>
      <c r="G143" s="41">
        <v>100</v>
      </c>
      <c r="H143" s="50">
        <f t="shared" si="25"/>
        <v>2023140</v>
      </c>
      <c r="I143" s="10">
        <f t="shared" si="24"/>
        <v>0</v>
      </c>
      <c r="J143" s="10">
        <f t="shared" si="26"/>
        <v>1323.1785480706344</v>
      </c>
      <c r="K143" s="10">
        <f t="shared" si="27"/>
        <v>1117.2104699138067</v>
      </c>
      <c r="L143" s="10">
        <f t="shared" si="28"/>
        <v>1711849.2186932212</v>
      </c>
      <c r="M143" s="10"/>
      <c r="N143" s="10">
        <f t="shared" si="17"/>
        <v>1711849.2186932212</v>
      </c>
    </row>
    <row r="144" spans="1:14" x14ac:dyDescent="0.25">
      <c r="A144" s="35"/>
      <c r="B144" s="51" t="s">
        <v>88</v>
      </c>
      <c r="C144" s="35">
        <v>4</v>
      </c>
      <c r="D144" s="55">
        <v>47.41</v>
      </c>
      <c r="E144" s="100">
        <v>1936</v>
      </c>
      <c r="F144" s="50">
        <v>19080060</v>
      </c>
      <c r="G144" s="41">
        <v>100</v>
      </c>
      <c r="H144" s="50">
        <f t="shared" si="25"/>
        <v>19080060</v>
      </c>
      <c r="I144" s="10">
        <f t="shared" si="24"/>
        <v>0</v>
      </c>
      <c r="J144" s="10">
        <f t="shared" si="26"/>
        <v>9855.4028925619841</v>
      </c>
      <c r="K144" s="10">
        <f t="shared" si="27"/>
        <v>-7415.013874577543</v>
      </c>
      <c r="L144" s="10">
        <f t="shared" si="28"/>
        <v>861238.86317901011</v>
      </c>
      <c r="M144" s="10"/>
      <c r="N144" s="10">
        <f t="shared" si="17"/>
        <v>861238.86317901011</v>
      </c>
    </row>
    <row r="145" spans="1:14" x14ac:dyDescent="0.25">
      <c r="A145" s="35"/>
      <c r="B145" s="51" t="s">
        <v>89</v>
      </c>
      <c r="C145" s="35">
        <v>4</v>
      </c>
      <c r="D145" s="55">
        <v>17.339500000000001</v>
      </c>
      <c r="E145" s="100">
        <v>645</v>
      </c>
      <c r="F145" s="50">
        <v>362030</v>
      </c>
      <c r="G145" s="41">
        <v>100</v>
      </c>
      <c r="H145" s="50">
        <f t="shared" si="25"/>
        <v>362030</v>
      </c>
      <c r="I145" s="10">
        <f t="shared" si="24"/>
        <v>0</v>
      </c>
      <c r="J145" s="10">
        <f t="shared" si="26"/>
        <v>561.28682170542641</v>
      </c>
      <c r="K145" s="10">
        <f t="shared" si="27"/>
        <v>1879.1021962790146</v>
      </c>
      <c r="L145" s="10">
        <f t="shared" si="28"/>
        <v>1797236.773795845</v>
      </c>
      <c r="M145" s="10"/>
      <c r="N145" s="10">
        <f t="shared" si="17"/>
        <v>1797236.773795845</v>
      </c>
    </row>
    <row r="146" spans="1:14" x14ac:dyDescent="0.25">
      <c r="A146" s="35"/>
      <c r="B146" s="51" t="s">
        <v>90</v>
      </c>
      <c r="C146" s="35">
        <v>4</v>
      </c>
      <c r="D146" s="55">
        <v>17.34</v>
      </c>
      <c r="E146" s="100">
        <v>422</v>
      </c>
      <c r="F146" s="50">
        <v>173850</v>
      </c>
      <c r="G146" s="41">
        <v>100</v>
      </c>
      <c r="H146" s="50">
        <f t="shared" si="25"/>
        <v>173850</v>
      </c>
      <c r="I146" s="10">
        <f t="shared" si="24"/>
        <v>0</v>
      </c>
      <c r="J146" s="10">
        <f t="shared" si="26"/>
        <v>411.96682464454977</v>
      </c>
      <c r="K146" s="10">
        <f t="shared" si="27"/>
        <v>2028.4221933398912</v>
      </c>
      <c r="L146" s="10">
        <f t="shared" si="28"/>
        <v>1849306.9743992158</v>
      </c>
      <c r="M146" s="10"/>
      <c r="N146" s="10">
        <f t="shared" si="17"/>
        <v>1849306.9743992158</v>
      </c>
    </row>
    <row r="147" spans="1:14" x14ac:dyDescent="0.25">
      <c r="A147" s="35"/>
      <c r="B147" s="51" t="s">
        <v>91</v>
      </c>
      <c r="C147" s="35">
        <v>4</v>
      </c>
      <c r="D147" s="55">
        <v>26.2576</v>
      </c>
      <c r="E147" s="100">
        <v>958</v>
      </c>
      <c r="F147" s="50">
        <v>1460440</v>
      </c>
      <c r="G147" s="41">
        <v>100</v>
      </c>
      <c r="H147" s="50">
        <f t="shared" si="25"/>
        <v>1460440</v>
      </c>
      <c r="I147" s="10">
        <f t="shared" si="24"/>
        <v>0</v>
      </c>
      <c r="J147" s="10">
        <f t="shared" si="26"/>
        <v>1524.4676409185804</v>
      </c>
      <c r="K147" s="10">
        <f t="shared" si="27"/>
        <v>915.92137706586072</v>
      </c>
      <c r="L147" s="10">
        <f t="shared" si="28"/>
        <v>1174303.5885903738</v>
      </c>
      <c r="M147" s="10"/>
      <c r="N147" s="10">
        <f t="shared" ref="N147:N210" si="29">L147+M147</f>
        <v>1174303.5885903738</v>
      </c>
    </row>
    <row r="148" spans="1:14" x14ac:dyDescent="0.25">
      <c r="A148" s="35"/>
      <c r="B148" s="51" t="s">
        <v>92</v>
      </c>
      <c r="C148" s="35">
        <v>4</v>
      </c>
      <c r="D148" s="55">
        <v>61.502499999999998</v>
      </c>
      <c r="E148" s="100">
        <v>1656</v>
      </c>
      <c r="F148" s="50">
        <v>2722380</v>
      </c>
      <c r="G148" s="41">
        <v>100</v>
      </c>
      <c r="H148" s="50">
        <f t="shared" si="25"/>
        <v>2722380</v>
      </c>
      <c r="I148" s="10">
        <f t="shared" si="24"/>
        <v>0</v>
      </c>
      <c r="J148" s="10">
        <f t="shared" si="26"/>
        <v>1643.9492753623188</v>
      </c>
      <c r="K148" s="10">
        <f t="shared" si="27"/>
        <v>796.43974262212237</v>
      </c>
      <c r="L148" s="10">
        <f t="shared" si="28"/>
        <v>1495635.3392599272</v>
      </c>
      <c r="M148" s="10"/>
      <c r="N148" s="10">
        <f t="shared" si="29"/>
        <v>1495635.3392599272</v>
      </c>
    </row>
    <row r="149" spans="1:14" x14ac:dyDescent="0.25">
      <c r="A149" s="35"/>
      <c r="B149" s="51" t="s">
        <v>739</v>
      </c>
      <c r="C149" s="35">
        <v>4</v>
      </c>
      <c r="D149" s="55">
        <v>22.879899999999999</v>
      </c>
      <c r="E149" s="100">
        <v>396</v>
      </c>
      <c r="F149" s="50">
        <v>409520</v>
      </c>
      <c r="G149" s="41">
        <v>100</v>
      </c>
      <c r="H149" s="50">
        <f t="shared" si="25"/>
        <v>409520</v>
      </c>
      <c r="I149" s="10">
        <f t="shared" si="24"/>
        <v>0</v>
      </c>
      <c r="J149" s="10">
        <f t="shared" si="26"/>
        <v>1034.1414141414141</v>
      </c>
      <c r="K149" s="10">
        <f t="shared" si="27"/>
        <v>1406.247603843027</v>
      </c>
      <c r="L149" s="10">
        <f t="shared" si="28"/>
        <v>1376833.7895237007</v>
      </c>
      <c r="M149" s="10"/>
      <c r="N149" s="10">
        <f t="shared" si="29"/>
        <v>1376833.7895237007</v>
      </c>
    </row>
    <row r="150" spans="1:14" x14ac:dyDescent="0.25">
      <c r="A150" s="35"/>
      <c r="B150" s="51" t="s">
        <v>93</v>
      </c>
      <c r="C150" s="35">
        <v>4</v>
      </c>
      <c r="D150" s="55">
        <v>31.273200000000003</v>
      </c>
      <c r="E150" s="100">
        <v>425</v>
      </c>
      <c r="F150" s="50">
        <v>742710</v>
      </c>
      <c r="G150" s="41">
        <v>100</v>
      </c>
      <c r="H150" s="50">
        <f t="shared" si="25"/>
        <v>742710</v>
      </c>
      <c r="I150" s="10">
        <f t="shared" si="24"/>
        <v>0</v>
      </c>
      <c r="J150" s="10">
        <f t="shared" si="26"/>
        <v>1747.5529411764705</v>
      </c>
      <c r="K150" s="10">
        <f t="shared" si="27"/>
        <v>692.83607680797058</v>
      </c>
      <c r="L150" s="10">
        <f t="shared" si="28"/>
        <v>864756.86634506553</v>
      </c>
      <c r="M150" s="10"/>
      <c r="N150" s="10">
        <f t="shared" si="29"/>
        <v>864756.86634506553</v>
      </c>
    </row>
    <row r="151" spans="1:14" x14ac:dyDescent="0.25">
      <c r="A151" s="35"/>
      <c r="B151" s="51" t="s">
        <v>94</v>
      </c>
      <c r="C151" s="35">
        <v>4</v>
      </c>
      <c r="D151" s="55">
        <v>58.628599999999992</v>
      </c>
      <c r="E151" s="100">
        <v>2524</v>
      </c>
      <c r="F151" s="50">
        <v>1306050</v>
      </c>
      <c r="G151" s="41">
        <v>100</v>
      </c>
      <c r="H151" s="50">
        <f t="shared" si="25"/>
        <v>1306050</v>
      </c>
      <c r="I151" s="10">
        <f t="shared" si="24"/>
        <v>0</v>
      </c>
      <c r="J151" s="10">
        <f t="shared" si="26"/>
        <v>517.45245641838346</v>
      </c>
      <c r="K151" s="10">
        <f t="shared" si="27"/>
        <v>1922.9365615660577</v>
      </c>
      <c r="L151" s="10">
        <f t="shared" si="28"/>
        <v>2640473.8803205001</v>
      </c>
      <c r="M151" s="10"/>
      <c r="N151" s="10">
        <f t="shared" si="29"/>
        <v>2640473.8803205001</v>
      </c>
    </row>
    <row r="152" spans="1:14" x14ac:dyDescent="0.25">
      <c r="A152" s="35"/>
      <c r="B152" s="51" t="s">
        <v>95</v>
      </c>
      <c r="C152" s="35">
        <v>4</v>
      </c>
      <c r="D152" s="55">
        <v>76.844499999999996</v>
      </c>
      <c r="E152" s="100">
        <v>2038</v>
      </c>
      <c r="F152" s="50">
        <v>3415600</v>
      </c>
      <c r="G152" s="41">
        <v>100</v>
      </c>
      <c r="H152" s="50">
        <f t="shared" si="25"/>
        <v>3415600</v>
      </c>
      <c r="I152" s="10">
        <f t="shared" si="24"/>
        <v>0</v>
      </c>
      <c r="J152" s="10">
        <f t="shared" si="26"/>
        <v>1675.9568204121688</v>
      </c>
      <c r="K152" s="10">
        <f t="shared" si="27"/>
        <v>764.43219757227234</v>
      </c>
      <c r="L152" s="10">
        <f t="shared" si="28"/>
        <v>1675054.4563005879</v>
      </c>
      <c r="M152" s="10"/>
      <c r="N152" s="10">
        <f t="shared" si="29"/>
        <v>1675054.4563005879</v>
      </c>
    </row>
    <row r="153" spans="1:14" x14ac:dyDescent="0.25">
      <c r="A153" s="35"/>
      <c r="B153" s="51" t="s">
        <v>96</v>
      </c>
      <c r="C153" s="35">
        <v>4</v>
      </c>
      <c r="D153" s="55">
        <v>38.180500000000002</v>
      </c>
      <c r="E153" s="100">
        <v>1435</v>
      </c>
      <c r="F153" s="50">
        <v>829090</v>
      </c>
      <c r="G153" s="41">
        <v>100</v>
      </c>
      <c r="H153" s="50">
        <f t="shared" si="25"/>
        <v>829090</v>
      </c>
      <c r="I153" s="10">
        <f t="shared" si="24"/>
        <v>0</v>
      </c>
      <c r="J153" s="10">
        <f t="shared" si="26"/>
        <v>577.76306620209061</v>
      </c>
      <c r="K153" s="10">
        <f t="shared" si="27"/>
        <v>1862.6259517823505</v>
      </c>
      <c r="L153" s="10">
        <f t="shared" si="28"/>
        <v>2144261.9388501798</v>
      </c>
      <c r="M153" s="10"/>
      <c r="N153" s="10">
        <f t="shared" si="29"/>
        <v>2144261.9388501798</v>
      </c>
    </row>
    <row r="154" spans="1:14" x14ac:dyDescent="0.25">
      <c r="A154" s="35"/>
      <c r="B154" s="51" t="s">
        <v>97</v>
      </c>
      <c r="C154" s="35">
        <v>4</v>
      </c>
      <c r="D154" s="55">
        <v>50.358499999999999</v>
      </c>
      <c r="E154" s="100">
        <v>2287</v>
      </c>
      <c r="F154" s="50">
        <v>2797390</v>
      </c>
      <c r="G154" s="41">
        <v>100</v>
      </c>
      <c r="H154" s="50">
        <f t="shared" si="25"/>
        <v>2797390</v>
      </c>
      <c r="I154" s="10">
        <f t="shared" si="24"/>
        <v>0</v>
      </c>
      <c r="J154" s="10">
        <f t="shared" si="26"/>
        <v>1223.1700918233494</v>
      </c>
      <c r="K154" s="10">
        <f t="shared" si="27"/>
        <v>1217.2189261610918</v>
      </c>
      <c r="L154" s="10">
        <f t="shared" si="28"/>
        <v>1956786.9478566649</v>
      </c>
      <c r="M154" s="10"/>
      <c r="N154" s="10">
        <f t="shared" si="29"/>
        <v>1956786.9478566649</v>
      </c>
    </row>
    <row r="155" spans="1:14" x14ac:dyDescent="0.25">
      <c r="A155" s="35"/>
      <c r="B155" s="51" t="s">
        <v>98</v>
      </c>
      <c r="C155" s="35">
        <v>4</v>
      </c>
      <c r="D155" s="55">
        <v>109.09</v>
      </c>
      <c r="E155" s="100">
        <v>3580</v>
      </c>
      <c r="F155" s="50">
        <v>4764140</v>
      </c>
      <c r="G155" s="41">
        <v>100</v>
      </c>
      <c r="H155" s="50">
        <f t="shared" si="25"/>
        <v>4764140</v>
      </c>
      <c r="I155" s="10">
        <f t="shared" si="24"/>
        <v>0</v>
      </c>
      <c r="J155" s="10">
        <f t="shared" si="26"/>
        <v>1330.7653631284916</v>
      </c>
      <c r="K155" s="10">
        <f t="shared" si="27"/>
        <v>1109.6236548559496</v>
      </c>
      <c r="L155" s="10">
        <f t="shared" si="28"/>
        <v>2604506.5268359403</v>
      </c>
      <c r="M155" s="10"/>
      <c r="N155" s="10">
        <f t="shared" si="29"/>
        <v>2604506.5268359403</v>
      </c>
    </row>
    <row r="156" spans="1:14" x14ac:dyDescent="0.25">
      <c r="A156" s="35"/>
      <c r="B156" s="51" t="s">
        <v>99</v>
      </c>
      <c r="C156" s="35">
        <v>4</v>
      </c>
      <c r="D156" s="55">
        <v>26.459899999999998</v>
      </c>
      <c r="E156" s="100">
        <v>966</v>
      </c>
      <c r="F156" s="50">
        <v>549180</v>
      </c>
      <c r="G156" s="41">
        <v>100</v>
      </c>
      <c r="H156" s="50">
        <f t="shared" si="25"/>
        <v>549180</v>
      </c>
      <c r="I156" s="10">
        <f t="shared" si="24"/>
        <v>0</v>
      </c>
      <c r="J156" s="10">
        <f t="shared" si="26"/>
        <v>568.50931677018639</v>
      </c>
      <c r="K156" s="10">
        <f t="shared" si="27"/>
        <v>1871.8797012142547</v>
      </c>
      <c r="L156" s="10">
        <f t="shared" si="28"/>
        <v>1941639.6500728952</v>
      </c>
      <c r="M156" s="10"/>
      <c r="N156" s="10">
        <f t="shared" si="29"/>
        <v>1941639.6500728952</v>
      </c>
    </row>
    <row r="157" spans="1:14" x14ac:dyDescent="0.25">
      <c r="A157" s="35"/>
      <c r="B157" s="51" t="s">
        <v>740</v>
      </c>
      <c r="C157" s="35">
        <v>4</v>
      </c>
      <c r="D157" s="55">
        <v>17.317799999999998</v>
      </c>
      <c r="E157" s="100">
        <v>633</v>
      </c>
      <c r="F157" s="50">
        <v>472200</v>
      </c>
      <c r="G157" s="41">
        <v>100</v>
      </c>
      <c r="H157" s="50">
        <f t="shared" si="25"/>
        <v>472200</v>
      </c>
      <c r="I157" s="10">
        <f t="shared" si="24"/>
        <v>0</v>
      </c>
      <c r="J157" s="10">
        <f t="shared" si="26"/>
        <v>745.97156398104266</v>
      </c>
      <c r="K157" s="10">
        <f t="shared" si="27"/>
        <v>1694.4174540033985</v>
      </c>
      <c r="L157" s="10">
        <f t="shared" si="28"/>
        <v>1645942.6387073207</v>
      </c>
      <c r="M157" s="10"/>
      <c r="N157" s="10">
        <f t="shared" si="29"/>
        <v>1645942.6387073207</v>
      </c>
    </row>
    <row r="158" spans="1:14" x14ac:dyDescent="0.25">
      <c r="A158" s="35"/>
      <c r="B158" s="51" t="s">
        <v>100</v>
      </c>
      <c r="C158" s="35">
        <v>4</v>
      </c>
      <c r="D158" s="55">
        <v>34.703099999999999</v>
      </c>
      <c r="E158" s="100">
        <v>1118</v>
      </c>
      <c r="F158" s="50">
        <v>593300</v>
      </c>
      <c r="G158" s="41">
        <v>100</v>
      </c>
      <c r="H158" s="50">
        <f t="shared" si="25"/>
        <v>593300</v>
      </c>
      <c r="I158" s="10">
        <f t="shared" si="24"/>
        <v>0</v>
      </c>
      <c r="J158" s="10">
        <f t="shared" si="26"/>
        <v>530.67978533094811</v>
      </c>
      <c r="K158" s="10">
        <f t="shared" si="27"/>
        <v>1909.709232653493</v>
      </c>
      <c r="L158" s="10">
        <f t="shared" si="28"/>
        <v>2065950.8706644042</v>
      </c>
      <c r="M158" s="10"/>
      <c r="N158" s="10">
        <f t="shared" si="29"/>
        <v>2065950.8706644042</v>
      </c>
    </row>
    <row r="159" spans="1:14" x14ac:dyDescent="0.25">
      <c r="A159" s="35"/>
      <c r="B159" s="51" t="s">
        <v>101</v>
      </c>
      <c r="C159" s="35">
        <v>4</v>
      </c>
      <c r="D159" s="55">
        <v>43.419999999999995</v>
      </c>
      <c r="E159" s="100">
        <v>1437</v>
      </c>
      <c r="F159" s="50">
        <v>1147360</v>
      </c>
      <c r="G159" s="41">
        <v>100</v>
      </c>
      <c r="H159" s="50">
        <f t="shared" si="25"/>
        <v>1147360</v>
      </c>
      <c r="I159" s="10">
        <f t="shared" si="24"/>
        <v>0</v>
      </c>
      <c r="J159" s="10">
        <f t="shared" si="26"/>
        <v>798.44119693806545</v>
      </c>
      <c r="K159" s="10">
        <f t="shared" si="27"/>
        <v>1641.9478210463758</v>
      </c>
      <c r="L159" s="10">
        <f t="shared" si="28"/>
        <v>1999237.0133996671</v>
      </c>
      <c r="M159" s="10"/>
      <c r="N159" s="10">
        <f t="shared" si="29"/>
        <v>1999237.0133996671</v>
      </c>
    </row>
    <row r="160" spans="1:14" x14ac:dyDescent="0.25">
      <c r="A160" s="35"/>
      <c r="B160" s="51" t="s">
        <v>102</v>
      </c>
      <c r="C160" s="35">
        <v>4</v>
      </c>
      <c r="D160" s="55">
        <v>49.62</v>
      </c>
      <c r="E160" s="100">
        <v>1956</v>
      </c>
      <c r="F160" s="50">
        <v>1451490</v>
      </c>
      <c r="G160" s="41">
        <v>100</v>
      </c>
      <c r="H160" s="50">
        <f t="shared" si="25"/>
        <v>1451490</v>
      </c>
      <c r="I160" s="10">
        <f t="shared" si="24"/>
        <v>0</v>
      </c>
      <c r="J160" s="10">
        <f t="shared" si="26"/>
        <v>742.07055214723925</v>
      </c>
      <c r="K160" s="10">
        <f t="shared" si="27"/>
        <v>1698.318465837202</v>
      </c>
      <c r="L160" s="10">
        <f t="shared" si="28"/>
        <v>2237038.4952751696</v>
      </c>
      <c r="M160" s="10"/>
      <c r="N160" s="10">
        <f t="shared" si="29"/>
        <v>2237038.4952751696</v>
      </c>
    </row>
    <row r="161" spans="1:14" x14ac:dyDescent="0.25">
      <c r="A161" s="35"/>
      <c r="B161" s="51" t="s">
        <v>103</v>
      </c>
      <c r="C161" s="35">
        <v>4</v>
      </c>
      <c r="D161" s="55">
        <v>35.459099999999999</v>
      </c>
      <c r="E161" s="100">
        <v>1544</v>
      </c>
      <c r="F161" s="50">
        <v>3468510</v>
      </c>
      <c r="G161" s="41">
        <v>100</v>
      </c>
      <c r="H161" s="50">
        <f t="shared" si="25"/>
        <v>3468510</v>
      </c>
      <c r="I161" s="10">
        <f t="shared" si="24"/>
        <v>0</v>
      </c>
      <c r="J161" s="10">
        <f t="shared" si="26"/>
        <v>2246.4443005181347</v>
      </c>
      <c r="K161" s="10">
        <f t="shared" si="27"/>
        <v>193.94471746630643</v>
      </c>
      <c r="L161" s="10">
        <f t="shared" si="28"/>
        <v>828035.90985557693</v>
      </c>
      <c r="M161" s="10"/>
      <c r="N161" s="10">
        <f t="shared" si="29"/>
        <v>828035.90985557693</v>
      </c>
    </row>
    <row r="162" spans="1:14" x14ac:dyDescent="0.25">
      <c r="A162" s="35"/>
      <c r="B162" s="51"/>
      <c r="C162" s="35"/>
      <c r="D162" s="55">
        <v>0</v>
      </c>
      <c r="E162" s="102"/>
      <c r="F162" s="65"/>
      <c r="G162" s="41"/>
      <c r="H162" s="65"/>
      <c r="I162" s="66"/>
      <c r="J162" s="66"/>
      <c r="K162" s="10"/>
      <c r="L162" s="10"/>
      <c r="M162" s="10"/>
      <c r="N162" s="10"/>
    </row>
    <row r="163" spans="1:14" x14ac:dyDescent="0.25">
      <c r="A163" s="30" t="s">
        <v>104</v>
      </c>
      <c r="B163" s="43" t="s">
        <v>2</v>
      </c>
      <c r="C163" s="44"/>
      <c r="D163" s="3">
        <v>867.85669999999993</v>
      </c>
      <c r="E163" s="103">
        <f>E164</f>
        <v>33181</v>
      </c>
      <c r="F163" s="37">
        <v>0</v>
      </c>
      <c r="G163" s="41"/>
      <c r="H163" s="37">
        <f>H165</f>
        <v>4646345</v>
      </c>
      <c r="I163" s="8">
        <f>I165</f>
        <v>-4646345</v>
      </c>
      <c r="J163" s="8"/>
      <c r="K163" s="10"/>
      <c r="L163" s="10"/>
      <c r="M163" s="9">
        <f>M165</f>
        <v>17988953.946574587</v>
      </c>
      <c r="N163" s="8">
        <f t="shared" si="29"/>
        <v>17988953.946574587</v>
      </c>
    </row>
    <row r="164" spans="1:14" x14ac:dyDescent="0.25">
      <c r="A164" s="30" t="s">
        <v>104</v>
      </c>
      <c r="B164" s="43" t="s">
        <v>3</v>
      </c>
      <c r="C164" s="44"/>
      <c r="D164" s="3">
        <v>867.85669999999993</v>
      </c>
      <c r="E164" s="103">
        <f>SUM(E166:E192)</f>
        <v>33181</v>
      </c>
      <c r="F164" s="37">
        <f>SUM(F166:F192)</f>
        <v>46361730</v>
      </c>
      <c r="G164" s="41"/>
      <c r="H164" s="37">
        <f>SUM(H166:H192)</f>
        <v>37069040</v>
      </c>
      <c r="I164" s="8">
        <f>SUM(I166:I192)</f>
        <v>9292690</v>
      </c>
      <c r="J164" s="8"/>
      <c r="K164" s="10"/>
      <c r="L164" s="8">
        <f>SUM(L166:L192)</f>
        <v>47578508.645517319</v>
      </c>
      <c r="M164" s="10"/>
      <c r="N164" s="8">
        <f t="shared" si="29"/>
        <v>47578508.645517319</v>
      </c>
    </row>
    <row r="165" spans="1:14" x14ac:dyDescent="0.25">
      <c r="A165" s="35"/>
      <c r="B165" s="51" t="s">
        <v>26</v>
      </c>
      <c r="C165" s="35">
        <v>2</v>
      </c>
      <c r="D165" s="55">
        <v>0</v>
      </c>
      <c r="E165" s="104"/>
      <c r="F165" s="50">
        <v>0</v>
      </c>
      <c r="G165" s="41">
        <v>25</v>
      </c>
      <c r="H165" s="50">
        <f>F169*G165/100</f>
        <v>4646345</v>
      </c>
      <c r="I165" s="10">
        <f t="shared" ref="I165:I192" si="30">F165-H165</f>
        <v>-4646345</v>
      </c>
      <c r="J165" s="10"/>
      <c r="K165" s="10"/>
      <c r="L165" s="10"/>
      <c r="M165" s="10">
        <f>($L$7*$L$8*E163/$L$10)+($L$7*$L$9*D163/$L$11)</f>
        <v>17988953.946574587</v>
      </c>
      <c r="N165" s="10">
        <f t="shared" si="29"/>
        <v>17988953.946574587</v>
      </c>
    </row>
    <row r="166" spans="1:14" x14ac:dyDescent="0.25">
      <c r="A166" s="35"/>
      <c r="B166" s="51" t="s">
        <v>105</v>
      </c>
      <c r="C166" s="35">
        <v>4</v>
      </c>
      <c r="D166" s="55">
        <v>26.908499999999997</v>
      </c>
      <c r="E166" s="100">
        <v>948</v>
      </c>
      <c r="F166" s="120">
        <v>706820</v>
      </c>
      <c r="G166" s="41">
        <v>100</v>
      </c>
      <c r="H166" s="50">
        <f t="shared" ref="H166:H192" si="31">F166*G166/100</f>
        <v>706820</v>
      </c>
      <c r="I166" s="10">
        <f t="shared" si="30"/>
        <v>0</v>
      </c>
      <c r="J166" s="10">
        <f t="shared" ref="J166:J192" si="32">F166/E166</f>
        <v>745.59071729957805</v>
      </c>
      <c r="K166" s="10">
        <f t="shared" ref="K166:K192" si="33">$J$11*$J$19-J166</f>
        <v>1694.7983006848631</v>
      </c>
      <c r="L166" s="10">
        <f t="shared" ref="L166:L192" si="34">IF(K166&gt;0,$J$7*$J$8*(K166/$K$19),0)+$J$7*$J$9*(E166/$E$19)+$J$7*$J$10*(D166/$D$19)</f>
        <v>1797364.8221574067</v>
      </c>
      <c r="M166" s="10"/>
      <c r="N166" s="10">
        <f t="shared" si="29"/>
        <v>1797364.8221574067</v>
      </c>
    </row>
    <row r="167" spans="1:14" x14ac:dyDescent="0.25">
      <c r="A167" s="35"/>
      <c r="B167" s="51" t="s">
        <v>149</v>
      </c>
      <c r="C167" s="35">
        <v>4</v>
      </c>
      <c r="D167" s="55">
        <v>43.430900000000001</v>
      </c>
      <c r="E167" s="100">
        <v>1871</v>
      </c>
      <c r="F167" s="120">
        <v>3018270</v>
      </c>
      <c r="G167" s="41">
        <v>100</v>
      </c>
      <c r="H167" s="50">
        <f t="shared" si="31"/>
        <v>3018270</v>
      </c>
      <c r="I167" s="10">
        <f t="shared" si="30"/>
        <v>0</v>
      </c>
      <c r="J167" s="10">
        <f t="shared" si="32"/>
        <v>1613.1854623196152</v>
      </c>
      <c r="K167" s="10">
        <f t="shared" si="33"/>
        <v>827.2035556648259</v>
      </c>
      <c r="L167" s="10">
        <f t="shared" si="34"/>
        <v>1479219.5826232377</v>
      </c>
      <c r="M167" s="10"/>
      <c r="N167" s="10">
        <f t="shared" si="29"/>
        <v>1479219.5826232377</v>
      </c>
    </row>
    <row r="168" spans="1:14" x14ac:dyDescent="0.25">
      <c r="A168" s="35"/>
      <c r="B168" s="51" t="s">
        <v>106</v>
      </c>
      <c r="C168" s="35">
        <v>4</v>
      </c>
      <c r="D168" s="55">
        <v>26.584299999999995</v>
      </c>
      <c r="E168" s="100">
        <v>1971</v>
      </c>
      <c r="F168" s="120">
        <v>1831170</v>
      </c>
      <c r="G168" s="41">
        <v>100</v>
      </c>
      <c r="H168" s="50">
        <f t="shared" si="31"/>
        <v>1831170</v>
      </c>
      <c r="I168" s="10">
        <f t="shared" si="30"/>
        <v>0</v>
      </c>
      <c r="J168" s="10">
        <f t="shared" si="32"/>
        <v>929.05631659056314</v>
      </c>
      <c r="K168" s="10">
        <f t="shared" si="33"/>
        <v>1511.3327013938779</v>
      </c>
      <c r="L168" s="10">
        <f t="shared" si="34"/>
        <v>1957297.4019555678</v>
      </c>
      <c r="M168" s="10"/>
      <c r="N168" s="10">
        <f t="shared" si="29"/>
        <v>1957297.4019555678</v>
      </c>
    </row>
    <row r="169" spans="1:14" x14ac:dyDescent="0.25">
      <c r="A169" s="35"/>
      <c r="B169" s="51" t="s">
        <v>853</v>
      </c>
      <c r="C169" s="35">
        <v>3</v>
      </c>
      <c r="D169" s="55">
        <v>2.4799000000000002</v>
      </c>
      <c r="E169" s="100">
        <v>2655</v>
      </c>
      <c r="F169" s="120">
        <v>18585380</v>
      </c>
      <c r="G169" s="41">
        <v>50</v>
      </c>
      <c r="H169" s="50">
        <f t="shared" si="31"/>
        <v>9292690</v>
      </c>
      <c r="I169" s="10">
        <f t="shared" si="30"/>
        <v>9292690</v>
      </c>
      <c r="J169" s="10">
        <f t="shared" si="32"/>
        <v>7000.1431261770249</v>
      </c>
      <c r="K169" s="10">
        <f t="shared" si="33"/>
        <v>-4559.7541081925838</v>
      </c>
      <c r="L169" s="10">
        <f t="shared" si="34"/>
        <v>814929.01213965658</v>
      </c>
      <c r="M169" s="10"/>
      <c r="N169" s="10">
        <f t="shared" si="29"/>
        <v>814929.01213965658</v>
      </c>
    </row>
    <row r="170" spans="1:14" x14ac:dyDescent="0.25">
      <c r="A170" s="35"/>
      <c r="B170" s="51" t="s">
        <v>107</v>
      </c>
      <c r="C170" s="35">
        <v>4</v>
      </c>
      <c r="D170" s="55">
        <v>32.512800000000006</v>
      </c>
      <c r="E170" s="100">
        <v>999</v>
      </c>
      <c r="F170" s="120">
        <v>945800</v>
      </c>
      <c r="G170" s="41">
        <v>100</v>
      </c>
      <c r="H170" s="50">
        <f t="shared" si="31"/>
        <v>945800</v>
      </c>
      <c r="I170" s="10">
        <f t="shared" si="30"/>
        <v>0</v>
      </c>
      <c r="J170" s="10">
        <f t="shared" si="32"/>
        <v>946.74674674674679</v>
      </c>
      <c r="K170" s="10">
        <f t="shared" si="33"/>
        <v>1493.6422712376943</v>
      </c>
      <c r="L170" s="10">
        <f t="shared" si="34"/>
        <v>1684844.6783059957</v>
      </c>
      <c r="M170" s="10"/>
      <c r="N170" s="10">
        <f t="shared" si="29"/>
        <v>1684844.6783059957</v>
      </c>
    </row>
    <row r="171" spans="1:14" x14ac:dyDescent="0.25">
      <c r="A171" s="35"/>
      <c r="B171" s="51" t="s">
        <v>741</v>
      </c>
      <c r="C171" s="35">
        <v>4</v>
      </c>
      <c r="D171" s="55">
        <v>24.204699999999999</v>
      </c>
      <c r="E171" s="100">
        <v>772</v>
      </c>
      <c r="F171" s="120">
        <v>508020</v>
      </c>
      <c r="G171" s="41">
        <v>100</v>
      </c>
      <c r="H171" s="50">
        <f t="shared" si="31"/>
        <v>508020</v>
      </c>
      <c r="I171" s="10">
        <f t="shared" si="30"/>
        <v>0</v>
      </c>
      <c r="J171" s="10">
        <f t="shared" si="32"/>
        <v>658.05699481865281</v>
      </c>
      <c r="K171" s="10">
        <f t="shared" si="33"/>
        <v>1782.3320231657883</v>
      </c>
      <c r="L171" s="10">
        <f t="shared" si="34"/>
        <v>1798407.7309033303</v>
      </c>
      <c r="M171" s="10"/>
      <c r="N171" s="10">
        <f t="shared" si="29"/>
        <v>1798407.7309033303</v>
      </c>
    </row>
    <row r="172" spans="1:14" x14ac:dyDescent="0.25">
      <c r="A172" s="35"/>
      <c r="B172" s="51" t="s">
        <v>108</v>
      </c>
      <c r="C172" s="35">
        <v>4</v>
      </c>
      <c r="D172" s="55">
        <v>34.141199999999998</v>
      </c>
      <c r="E172" s="100">
        <v>1361</v>
      </c>
      <c r="F172" s="120">
        <v>1012480</v>
      </c>
      <c r="G172" s="41">
        <v>100</v>
      </c>
      <c r="H172" s="50">
        <f t="shared" si="31"/>
        <v>1012480</v>
      </c>
      <c r="I172" s="10">
        <f t="shared" si="30"/>
        <v>0</v>
      </c>
      <c r="J172" s="10">
        <f t="shared" si="32"/>
        <v>743.92358559882439</v>
      </c>
      <c r="K172" s="10">
        <f t="shared" si="33"/>
        <v>1696.4654323856166</v>
      </c>
      <c r="L172" s="10">
        <f t="shared" si="34"/>
        <v>1965552.7077437185</v>
      </c>
      <c r="M172" s="10"/>
      <c r="N172" s="10">
        <f t="shared" si="29"/>
        <v>1965552.7077437185</v>
      </c>
    </row>
    <row r="173" spans="1:14" x14ac:dyDescent="0.25">
      <c r="A173" s="35"/>
      <c r="B173" s="51" t="s">
        <v>742</v>
      </c>
      <c r="C173" s="35">
        <v>4</v>
      </c>
      <c r="D173" s="55">
        <v>13.6663</v>
      </c>
      <c r="E173" s="100">
        <v>392</v>
      </c>
      <c r="F173" s="120">
        <v>405070</v>
      </c>
      <c r="G173" s="41">
        <v>100</v>
      </c>
      <c r="H173" s="50">
        <f t="shared" si="31"/>
        <v>405070</v>
      </c>
      <c r="I173" s="10">
        <f t="shared" si="30"/>
        <v>0</v>
      </c>
      <c r="J173" s="10">
        <f t="shared" si="32"/>
        <v>1033.341836734694</v>
      </c>
      <c r="K173" s="10">
        <f t="shared" si="33"/>
        <v>1407.0471812497472</v>
      </c>
      <c r="L173" s="10">
        <f t="shared" si="34"/>
        <v>1322320.5166731759</v>
      </c>
      <c r="M173" s="10"/>
      <c r="N173" s="10">
        <f t="shared" si="29"/>
        <v>1322320.5166731759</v>
      </c>
    </row>
    <row r="174" spans="1:14" x14ac:dyDescent="0.25">
      <c r="A174" s="35"/>
      <c r="B174" s="51" t="s">
        <v>109</v>
      </c>
      <c r="C174" s="35">
        <v>4</v>
      </c>
      <c r="D174" s="55">
        <v>47.553799999999995</v>
      </c>
      <c r="E174" s="100">
        <v>1791</v>
      </c>
      <c r="F174" s="120">
        <v>1601980</v>
      </c>
      <c r="G174" s="41">
        <v>100</v>
      </c>
      <c r="H174" s="50">
        <f t="shared" si="31"/>
        <v>1601980</v>
      </c>
      <c r="I174" s="10">
        <f t="shared" si="30"/>
        <v>0</v>
      </c>
      <c r="J174" s="10">
        <f t="shared" si="32"/>
        <v>894.46119486320492</v>
      </c>
      <c r="K174" s="10">
        <f t="shared" si="33"/>
        <v>1545.9278231212361</v>
      </c>
      <c r="L174" s="10">
        <f t="shared" si="34"/>
        <v>2053449.0121226939</v>
      </c>
      <c r="M174" s="10"/>
      <c r="N174" s="10">
        <f t="shared" si="29"/>
        <v>2053449.0121226939</v>
      </c>
    </row>
    <row r="175" spans="1:14" x14ac:dyDescent="0.25">
      <c r="A175" s="35"/>
      <c r="B175" s="51" t="s">
        <v>110</v>
      </c>
      <c r="C175" s="35">
        <v>4</v>
      </c>
      <c r="D175" s="55">
        <v>45.8063</v>
      </c>
      <c r="E175" s="100">
        <v>1257</v>
      </c>
      <c r="F175" s="120">
        <v>758930</v>
      </c>
      <c r="G175" s="41">
        <v>100</v>
      </c>
      <c r="H175" s="50">
        <f t="shared" si="31"/>
        <v>758930</v>
      </c>
      <c r="I175" s="10">
        <f t="shared" si="30"/>
        <v>0</v>
      </c>
      <c r="J175" s="10">
        <f t="shared" si="32"/>
        <v>603.76292760540969</v>
      </c>
      <c r="K175" s="10">
        <f t="shared" si="33"/>
        <v>1836.6260903790314</v>
      </c>
      <c r="L175" s="10">
        <f t="shared" si="34"/>
        <v>2114477.4236391289</v>
      </c>
      <c r="M175" s="10"/>
      <c r="N175" s="10">
        <f t="shared" si="29"/>
        <v>2114477.4236391289</v>
      </c>
    </row>
    <row r="176" spans="1:14" x14ac:dyDescent="0.25">
      <c r="A176" s="35"/>
      <c r="B176" s="51" t="s">
        <v>111</v>
      </c>
      <c r="C176" s="35">
        <v>4</v>
      </c>
      <c r="D176" s="55">
        <v>48.502000000000002</v>
      </c>
      <c r="E176" s="100">
        <v>1797</v>
      </c>
      <c r="F176" s="120">
        <v>1784950</v>
      </c>
      <c r="G176" s="41">
        <v>100</v>
      </c>
      <c r="H176" s="50">
        <f t="shared" si="31"/>
        <v>1784950</v>
      </c>
      <c r="I176" s="10">
        <f t="shared" si="30"/>
        <v>0</v>
      </c>
      <c r="J176" s="10">
        <f t="shared" si="32"/>
        <v>993.29437952142462</v>
      </c>
      <c r="K176" s="10">
        <f t="shared" si="33"/>
        <v>1447.0946384630165</v>
      </c>
      <c r="L176" s="10">
        <f t="shared" si="34"/>
        <v>1981849.2298568138</v>
      </c>
      <c r="M176" s="10"/>
      <c r="N176" s="10">
        <f t="shared" si="29"/>
        <v>1981849.2298568138</v>
      </c>
    </row>
    <row r="177" spans="1:14" x14ac:dyDescent="0.25">
      <c r="A177" s="35"/>
      <c r="B177" s="51" t="s">
        <v>743</v>
      </c>
      <c r="C177" s="35">
        <v>4</v>
      </c>
      <c r="D177" s="55">
        <v>18.323800000000002</v>
      </c>
      <c r="E177" s="100">
        <v>608</v>
      </c>
      <c r="F177" s="120">
        <v>671490</v>
      </c>
      <c r="G177" s="41">
        <v>100</v>
      </c>
      <c r="H177" s="50">
        <f t="shared" si="31"/>
        <v>671490</v>
      </c>
      <c r="I177" s="10">
        <f t="shared" si="30"/>
        <v>0</v>
      </c>
      <c r="J177" s="10">
        <f t="shared" si="32"/>
        <v>1104.4243421052631</v>
      </c>
      <c r="K177" s="10">
        <f t="shared" si="33"/>
        <v>1335.964675879178</v>
      </c>
      <c r="L177" s="10">
        <f t="shared" si="34"/>
        <v>1357918.835631632</v>
      </c>
      <c r="M177" s="10"/>
      <c r="N177" s="10">
        <f t="shared" si="29"/>
        <v>1357918.835631632</v>
      </c>
    </row>
    <row r="178" spans="1:14" x14ac:dyDescent="0.25">
      <c r="A178" s="35"/>
      <c r="B178" s="51" t="s">
        <v>112</v>
      </c>
      <c r="C178" s="35">
        <v>4</v>
      </c>
      <c r="D178" s="55">
        <v>37.853900000000003</v>
      </c>
      <c r="E178" s="100">
        <v>1283</v>
      </c>
      <c r="F178" s="120">
        <v>1003460</v>
      </c>
      <c r="G178" s="41">
        <v>100</v>
      </c>
      <c r="H178" s="50">
        <f t="shared" si="31"/>
        <v>1003460</v>
      </c>
      <c r="I178" s="10">
        <f t="shared" si="30"/>
        <v>0</v>
      </c>
      <c r="J178" s="10">
        <f t="shared" si="32"/>
        <v>782.12003117692905</v>
      </c>
      <c r="K178" s="10">
        <f t="shared" si="33"/>
        <v>1658.2689868075122</v>
      </c>
      <c r="L178" s="10">
        <f t="shared" si="34"/>
        <v>1933259.8220083481</v>
      </c>
      <c r="M178" s="10"/>
      <c r="N178" s="10">
        <f t="shared" si="29"/>
        <v>1933259.8220083481</v>
      </c>
    </row>
    <row r="179" spans="1:14" x14ac:dyDescent="0.25">
      <c r="A179" s="35"/>
      <c r="B179" s="51" t="s">
        <v>113</v>
      </c>
      <c r="C179" s="35">
        <v>4</v>
      </c>
      <c r="D179" s="55">
        <v>68.959999999999994</v>
      </c>
      <c r="E179" s="100">
        <v>2520</v>
      </c>
      <c r="F179" s="120">
        <v>1893610</v>
      </c>
      <c r="G179" s="41">
        <v>100</v>
      </c>
      <c r="H179" s="50">
        <f t="shared" si="31"/>
        <v>1893610</v>
      </c>
      <c r="I179" s="10">
        <f t="shared" si="30"/>
        <v>0</v>
      </c>
      <c r="J179" s="10">
        <f t="shared" si="32"/>
        <v>751.43253968253964</v>
      </c>
      <c r="K179" s="10">
        <f t="shared" si="33"/>
        <v>1688.9564783019014</v>
      </c>
      <c r="L179" s="10">
        <f t="shared" si="34"/>
        <v>2512826.2305002222</v>
      </c>
      <c r="M179" s="10"/>
      <c r="N179" s="10">
        <f t="shared" si="29"/>
        <v>2512826.2305002222</v>
      </c>
    </row>
    <row r="180" spans="1:14" x14ac:dyDescent="0.25">
      <c r="A180" s="35"/>
      <c r="B180" s="51" t="s">
        <v>744</v>
      </c>
      <c r="C180" s="35">
        <v>4</v>
      </c>
      <c r="D180" s="55">
        <v>23.719200000000001</v>
      </c>
      <c r="E180" s="100">
        <v>517</v>
      </c>
      <c r="F180" s="120">
        <v>454980</v>
      </c>
      <c r="G180" s="41">
        <v>100</v>
      </c>
      <c r="H180" s="50">
        <f t="shared" si="31"/>
        <v>454980</v>
      </c>
      <c r="I180" s="10">
        <f t="shared" si="30"/>
        <v>0</v>
      </c>
      <c r="J180" s="10">
        <f t="shared" si="32"/>
        <v>880.03868471953581</v>
      </c>
      <c r="K180" s="10">
        <f t="shared" si="33"/>
        <v>1560.3503332649052</v>
      </c>
      <c r="L180" s="10">
        <f t="shared" si="34"/>
        <v>1541342.7463963574</v>
      </c>
      <c r="M180" s="10"/>
      <c r="N180" s="10">
        <f t="shared" si="29"/>
        <v>1541342.7463963574</v>
      </c>
    </row>
    <row r="181" spans="1:14" x14ac:dyDescent="0.25">
      <c r="A181" s="35"/>
      <c r="B181" s="51" t="s">
        <v>114</v>
      </c>
      <c r="C181" s="35">
        <v>4</v>
      </c>
      <c r="D181" s="55">
        <v>39.612299999999998</v>
      </c>
      <c r="E181" s="100">
        <v>1301</v>
      </c>
      <c r="F181" s="120">
        <v>1510030</v>
      </c>
      <c r="G181" s="41">
        <v>100</v>
      </c>
      <c r="H181" s="50">
        <f t="shared" si="31"/>
        <v>1510030</v>
      </c>
      <c r="I181" s="10">
        <f t="shared" si="30"/>
        <v>0</v>
      </c>
      <c r="J181" s="10">
        <f t="shared" si="32"/>
        <v>1160.6687163720214</v>
      </c>
      <c r="K181" s="10">
        <f t="shared" si="33"/>
        <v>1279.7203016124197</v>
      </c>
      <c r="L181" s="10">
        <f t="shared" si="34"/>
        <v>1646549.5375440922</v>
      </c>
      <c r="M181" s="10"/>
      <c r="N181" s="10">
        <f t="shared" si="29"/>
        <v>1646549.5375440922</v>
      </c>
    </row>
    <row r="182" spans="1:14" x14ac:dyDescent="0.25">
      <c r="A182" s="35"/>
      <c r="B182" s="51" t="s">
        <v>115</v>
      </c>
      <c r="C182" s="35">
        <v>4</v>
      </c>
      <c r="D182" s="55">
        <v>14.54</v>
      </c>
      <c r="E182" s="100">
        <v>913</v>
      </c>
      <c r="F182" s="120">
        <v>1068390</v>
      </c>
      <c r="G182" s="41">
        <v>100</v>
      </c>
      <c r="H182" s="50">
        <f t="shared" si="31"/>
        <v>1068390</v>
      </c>
      <c r="I182" s="10">
        <f t="shared" si="30"/>
        <v>0</v>
      </c>
      <c r="J182" s="10">
        <f t="shared" si="32"/>
        <v>1170.197152245345</v>
      </c>
      <c r="K182" s="10">
        <f t="shared" si="33"/>
        <v>1270.1918657390961</v>
      </c>
      <c r="L182" s="10">
        <f t="shared" si="34"/>
        <v>1375165.921796089</v>
      </c>
      <c r="M182" s="10"/>
      <c r="N182" s="10">
        <f t="shared" si="29"/>
        <v>1375165.921796089</v>
      </c>
    </row>
    <row r="183" spans="1:14" x14ac:dyDescent="0.25">
      <c r="A183" s="35"/>
      <c r="B183" s="51" t="s">
        <v>116</v>
      </c>
      <c r="C183" s="35">
        <v>4</v>
      </c>
      <c r="D183" s="55">
        <v>48.664899999999996</v>
      </c>
      <c r="E183" s="100">
        <v>1713</v>
      </c>
      <c r="F183" s="120">
        <v>2716380</v>
      </c>
      <c r="G183" s="41">
        <v>100</v>
      </c>
      <c r="H183" s="50">
        <f t="shared" si="31"/>
        <v>2716380</v>
      </c>
      <c r="I183" s="10">
        <f t="shared" si="30"/>
        <v>0</v>
      </c>
      <c r="J183" s="10">
        <f t="shared" si="32"/>
        <v>1585.7443082311734</v>
      </c>
      <c r="K183" s="10">
        <f t="shared" si="33"/>
        <v>854.64470975326776</v>
      </c>
      <c r="L183" s="10">
        <f t="shared" si="34"/>
        <v>1484155.7881164206</v>
      </c>
      <c r="M183" s="10"/>
      <c r="N183" s="10">
        <f t="shared" si="29"/>
        <v>1484155.7881164206</v>
      </c>
    </row>
    <row r="184" spans="1:14" x14ac:dyDescent="0.25">
      <c r="A184" s="35"/>
      <c r="B184" s="51" t="s">
        <v>117</v>
      </c>
      <c r="C184" s="35">
        <v>4</v>
      </c>
      <c r="D184" s="55">
        <v>32.5428</v>
      </c>
      <c r="E184" s="100">
        <v>754</v>
      </c>
      <c r="F184" s="120">
        <v>690540</v>
      </c>
      <c r="G184" s="41">
        <v>100</v>
      </c>
      <c r="H184" s="50">
        <f t="shared" si="31"/>
        <v>690540</v>
      </c>
      <c r="I184" s="10">
        <f t="shared" si="30"/>
        <v>0</v>
      </c>
      <c r="J184" s="10">
        <f t="shared" si="32"/>
        <v>915.83554376657821</v>
      </c>
      <c r="K184" s="10">
        <f t="shared" si="33"/>
        <v>1524.5534742178629</v>
      </c>
      <c r="L184" s="10">
        <f t="shared" si="34"/>
        <v>1635855.3669526277</v>
      </c>
      <c r="M184" s="10"/>
      <c r="N184" s="10">
        <f t="shared" si="29"/>
        <v>1635855.3669526277</v>
      </c>
    </row>
    <row r="185" spans="1:14" x14ac:dyDescent="0.25">
      <c r="A185" s="35"/>
      <c r="B185" s="51" t="s">
        <v>118</v>
      </c>
      <c r="C185" s="35">
        <v>4</v>
      </c>
      <c r="D185" s="55">
        <v>18.128499999999999</v>
      </c>
      <c r="E185" s="100">
        <v>1006</v>
      </c>
      <c r="F185" s="120">
        <v>724010</v>
      </c>
      <c r="G185" s="41">
        <v>100</v>
      </c>
      <c r="H185" s="50">
        <f t="shared" si="31"/>
        <v>724010</v>
      </c>
      <c r="I185" s="10">
        <f t="shared" si="30"/>
        <v>0</v>
      </c>
      <c r="J185" s="10">
        <f t="shared" si="32"/>
        <v>719.69184890656061</v>
      </c>
      <c r="K185" s="10">
        <f t="shared" si="33"/>
        <v>1720.6971690778805</v>
      </c>
      <c r="L185" s="10">
        <f t="shared" si="34"/>
        <v>1784134.0603674194</v>
      </c>
      <c r="M185" s="10"/>
      <c r="N185" s="10">
        <f t="shared" si="29"/>
        <v>1784134.0603674194</v>
      </c>
    </row>
    <row r="186" spans="1:14" x14ac:dyDescent="0.25">
      <c r="A186" s="35"/>
      <c r="B186" s="51" t="s">
        <v>745</v>
      </c>
      <c r="C186" s="35">
        <v>4</v>
      </c>
      <c r="D186" s="55">
        <v>44.192900000000002</v>
      </c>
      <c r="E186" s="100">
        <v>1271</v>
      </c>
      <c r="F186" s="120">
        <v>603720</v>
      </c>
      <c r="G186" s="41">
        <v>100</v>
      </c>
      <c r="H186" s="50">
        <f t="shared" si="31"/>
        <v>603720</v>
      </c>
      <c r="I186" s="10">
        <f t="shared" si="30"/>
        <v>0</v>
      </c>
      <c r="J186" s="10">
        <f t="shared" si="32"/>
        <v>474.99606608969316</v>
      </c>
      <c r="K186" s="10">
        <f t="shared" si="33"/>
        <v>1965.392951894748</v>
      </c>
      <c r="L186" s="10">
        <f t="shared" si="34"/>
        <v>2212126.6540933186</v>
      </c>
      <c r="M186" s="10"/>
      <c r="N186" s="10">
        <f t="shared" si="29"/>
        <v>2212126.6540933186</v>
      </c>
    </row>
    <row r="187" spans="1:14" x14ac:dyDescent="0.25">
      <c r="A187" s="35"/>
      <c r="B187" s="51" t="s">
        <v>746</v>
      </c>
      <c r="C187" s="35">
        <v>4</v>
      </c>
      <c r="D187" s="55">
        <v>23.693400000000004</v>
      </c>
      <c r="E187" s="100">
        <v>395</v>
      </c>
      <c r="F187" s="120">
        <v>244480</v>
      </c>
      <c r="G187" s="41">
        <v>100</v>
      </c>
      <c r="H187" s="50">
        <f t="shared" si="31"/>
        <v>244480</v>
      </c>
      <c r="I187" s="10">
        <f t="shared" si="30"/>
        <v>0</v>
      </c>
      <c r="J187" s="10">
        <f t="shared" si="32"/>
        <v>618.9367088607595</v>
      </c>
      <c r="K187" s="10">
        <f t="shared" si="33"/>
        <v>1821.4523091236815</v>
      </c>
      <c r="L187" s="10">
        <f t="shared" si="34"/>
        <v>1713013.1756072138</v>
      </c>
      <c r="M187" s="10"/>
      <c r="N187" s="10">
        <f t="shared" si="29"/>
        <v>1713013.1756072138</v>
      </c>
    </row>
    <row r="188" spans="1:14" x14ac:dyDescent="0.25">
      <c r="A188" s="35"/>
      <c r="B188" s="51" t="s">
        <v>119</v>
      </c>
      <c r="C188" s="35">
        <v>4</v>
      </c>
      <c r="D188" s="55">
        <v>21.2636</v>
      </c>
      <c r="E188" s="100">
        <v>736</v>
      </c>
      <c r="F188" s="120">
        <v>597130</v>
      </c>
      <c r="G188" s="41">
        <v>100</v>
      </c>
      <c r="H188" s="50">
        <f t="shared" si="31"/>
        <v>597130</v>
      </c>
      <c r="I188" s="10">
        <f t="shared" si="30"/>
        <v>0</v>
      </c>
      <c r="J188" s="10">
        <f t="shared" si="32"/>
        <v>811.31793478260875</v>
      </c>
      <c r="K188" s="10">
        <f t="shared" si="33"/>
        <v>1629.0710832018324</v>
      </c>
      <c r="L188" s="10">
        <f t="shared" si="34"/>
        <v>1647890.2833657907</v>
      </c>
      <c r="M188" s="10"/>
      <c r="N188" s="10">
        <f t="shared" si="29"/>
        <v>1647890.2833657907</v>
      </c>
    </row>
    <row r="189" spans="1:14" x14ac:dyDescent="0.25">
      <c r="A189" s="35"/>
      <c r="B189" s="51" t="s">
        <v>120</v>
      </c>
      <c r="C189" s="35">
        <v>4</v>
      </c>
      <c r="D189" s="55">
        <v>25.954899999999999</v>
      </c>
      <c r="E189" s="100">
        <v>1249</v>
      </c>
      <c r="F189" s="120">
        <v>898700</v>
      </c>
      <c r="G189" s="41">
        <v>100</v>
      </c>
      <c r="H189" s="50">
        <f t="shared" si="31"/>
        <v>898700</v>
      </c>
      <c r="I189" s="10">
        <f t="shared" si="30"/>
        <v>0</v>
      </c>
      <c r="J189" s="10">
        <f t="shared" si="32"/>
        <v>719.5356285028023</v>
      </c>
      <c r="K189" s="10">
        <f t="shared" si="33"/>
        <v>1720.8533894816387</v>
      </c>
      <c r="L189" s="10">
        <f t="shared" si="34"/>
        <v>1903340.6925599</v>
      </c>
      <c r="M189" s="10"/>
      <c r="N189" s="10">
        <f t="shared" si="29"/>
        <v>1903340.6925599</v>
      </c>
    </row>
    <row r="190" spans="1:14" x14ac:dyDescent="0.25">
      <c r="A190" s="35"/>
      <c r="B190" s="51" t="s">
        <v>121</v>
      </c>
      <c r="C190" s="35">
        <v>4</v>
      </c>
      <c r="D190" s="55">
        <v>44.142299999999999</v>
      </c>
      <c r="E190" s="100">
        <v>1487</v>
      </c>
      <c r="F190" s="120">
        <v>1187530</v>
      </c>
      <c r="G190" s="41">
        <v>100</v>
      </c>
      <c r="H190" s="50">
        <f t="shared" si="31"/>
        <v>1187530</v>
      </c>
      <c r="I190" s="10">
        <f t="shared" si="30"/>
        <v>0</v>
      </c>
      <c r="J190" s="10">
        <f t="shared" si="32"/>
        <v>798.6079354404842</v>
      </c>
      <c r="K190" s="10">
        <f t="shared" si="33"/>
        <v>1641.7810825439569</v>
      </c>
      <c r="L190" s="10">
        <f t="shared" si="34"/>
        <v>2018406.5287005545</v>
      </c>
      <c r="M190" s="10"/>
      <c r="N190" s="10">
        <f t="shared" si="29"/>
        <v>2018406.5287005545</v>
      </c>
    </row>
    <row r="191" spans="1:14" x14ac:dyDescent="0.25">
      <c r="A191" s="35"/>
      <c r="B191" s="51" t="s">
        <v>122</v>
      </c>
      <c r="C191" s="35">
        <v>4</v>
      </c>
      <c r="D191" s="55">
        <v>25.907800000000002</v>
      </c>
      <c r="E191" s="100">
        <v>663</v>
      </c>
      <c r="F191" s="120">
        <v>298340</v>
      </c>
      <c r="G191" s="41">
        <v>100</v>
      </c>
      <c r="H191" s="50">
        <f t="shared" si="31"/>
        <v>298340</v>
      </c>
      <c r="I191" s="10">
        <f t="shared" si="30"/>
        <v>0</v>
      </c>
      <c r="J191" s="10">
        <f t="shared" si="32"/>
        <v>449.98491704374055</v>
      </c>
      <c r="K191" s="10">
        <f t="shared" si="33"/>
        <v>1990.4041009407006</v>
      </c>
      <c r="L191" s="10">
        <f t="shared" si="34"/>
        <v>1941753.1590701987</v>
      </c>
      <c r="M191" s="10"/>
      <c r="N191" s="10">
        <f t="shared" si="29"/>
        <v>1941753.1590701987</v>
      </c>
    </row>
    <row r="192" spans="1:14" x14ac:dyDescent="0.25">
      <c r="A192" s="35"/>
      <c r="B192" s="51" t="s">
        <v>747</v>
      </c>
      <c r="C192" s="35">
        <v>4</v>
      </c>
      <c r="D192" s="55">
        <v>34.5657</v>
      </c>
      <c r="E192" s="100">
        <v>951</v>
      </c>
      <c r="F192" s="120">
        <v>640070</v>
      </c>
      <c r="G192" s="41">
        <v>100</v>
      </c>
      <c r="H192" s="50">
        <f t="shared" si="31"/>
        <v>640070</v>
      </c>
      <c r="I192" s="10">
        <f t="shared" si="30"/>
        <v>0</v>
      </c>
      <c r="J192" s="10">
        <f t="shared" si="32"/>
        <v>673.04942166140904</v>
      </c>
      <c r="K192" s="10">
        <f t="shared" si="33"/>
        <v>1767.3395963230321</v>
      </c>
      <c r="L192" s="10">
        <f t="shared" si="34"/>
        <v>1901057.7246864028</v>
      </c>
      <c r="M192" s="10"/>
      <c r="N192" s="10">
        <f t="shared" si="29"/>
        <v>1901057.7246864028</v>
      </c>
    </row>
    <row r="193" spans="1:14" x14ac:dyDescent="0.25">
      <c r="A193" s="35"/>
      <c r="B193" s="51"/>
      <c r="C193" s="35"/>
      <c r="D193" s="55">
        <v>0</v>
      </c>
      <c r="E193" s="102"/>
      <c r="F193" s="65"/>
      <c r="G193" s="41"/>
      <c r="H193" s="65"/>
      <c r="I193" s="66"/>
      <c r="J193" s="66"/>
      <c r="K193" s="10"/>
      <c r="L193" s="10"/>
      <c r="M193" s="10"/>
      <c r="N193" s="10"/>
    </row>
    <row r="194" spans="1:14" x14ac:dyDescent="0.25">
      <c r="A194" s="30" t="s">
        <v>123</v>
      </c>
      <c r="B194" s="43" t="s">
        <v>2</v>
      </c>
      <c r="C194" s="44"/>
      <c r="D194" s="3">
        <v>753.54510000000005</v>
      </c>
      <c r="E194" s="103">
        <f>E195</f>
        <v>43864</v>
      </c>
      <c r="F194" s="37">
        <v>0</v>
      </c>
      <c r="G194" s="41"/>
      <c r="H194" s="37">
        <f>H196</f>
        <v>9836600</v>
      </c>
      <c r="I194" s="8">
        <f>I196</f>
        <v>-9836600</v>
      </c>
      <c r="J194" s="8"/>
      <c r="K194" s="10"/>
      <c r="L194" s="10"/>
      <c r="M194" s="9">
        <f>M196</f>
        <v>19836034.189070024</v>
      </c>
      <c r="N194" s="8">
        <f t="shared" si="29"/>
        <v>19836034.189070024</v>
      </c>
    </row>
    <row r="195" spans="1:14" x14ac:dyDescent="0.25">
      <c r="A195" s="30" t="s">
        <v>123</v>
      </c>
      <c r="B195" s="43" t="s">
        <v>3</v>
      </c>
      <c r="C195" s="44"/>
      <c r="D195" s="3">
        <v>753.54510000000005</v>
      </c>
      <c r="E195" s="103">
        <f>SUM(E197:E224)</f>
        <v>43864</v>
      </c>
      <c r="F195" s="37">
        <f>SUM(F197:F224)</f>
        <v>67080040</v>
      </c>
      <c r="G195" s="41"/>
      <c r="H195" s="37">
        <f>SUM(H197:H224)</f>
        <v>47406840</v>
      </c>
      <c r="I195" s="8">
        <f>SUM(I197:I224)</f>
        <v>19673200</v>
      </c>
      <c r="J195" s="8"/>
      <c r="K195" s="10"/>
      <c r="L195" s="8">
        <f>SUM(L197:L224)</f>
        <v>53400427.471159503</v>
      </c>
      <c r="M195" s="10"/>
      <c r="N195" s="8">
        <f t="shared" si="29"/>
        <v>53400427.471159503</v>
      </c>
    </row>
    <row r="196" spans="1:14" x14ac:dyDescent="0.25">
      <c r="A196" s="35"/>
      <c r="B196" s="51" t="s">
        <v>26</v>
      </c>
      <c r="C196" s="35">
        <v>2</v>
      </c>
      <c r="D196" s="55">
        <v>0</v>
      </c>
      <c r="E196" s="104"/>
      <c r="F196" s="50">
        <v>0</v>
      </c>
      <c r="G196" s="41">
        <v>25</v>
      </c>
      <c r="H196" s="50">
        <f>F201*G196/100</f>
        <v>9836600</v>
      </c>
      <c r="I196" s="10">
        <f t="shared" ref="I196:I224" si="35">F196-H196</f>
        <v>-9836600</v>
      </c>
      <c r="J196" s="10"/>
      <c r="K196" s="10"/>
      <c r="L196" s="10"/>
      <c r="M196" s="10">
        <f>($L$7*$L$8*E194/$L$10)+($L$7*$L$9*D194/$L$11)</f>
        <v>19836034.189070024</v>
      </c>
      <c r="N196" s="10">
        <f t="shared" si="29"/>
        <v>19836034.189070024</v>
      </c>
    </row>
    <row r="197" spans="1:14" x14ac:dyDescent="0.25">
      <c r="A197" s="35"/>
      <c r="B197" s="51" t="s">
        <v>124</v>
      </c>
      <c r="C197" s="35">
        <v>4</v>
      </c>
      <c r="D197" s="55">
        <v>15.2896</v>
      </c>
      <c r="E197" s="100">
        <v>1121</v>
      </c>
      <c r="F197" s="50">
        <v>602700</v>
      </c>
      <c r="G197" s="41">
        <v>100</v>
      </c>
      <c r="H197" s="50">
        <f t="shared" ref="H197:H224" si="36">F197*G197/100</f>
        <v>602700</v>
      </c>
      <c r="I197" s="10">
        <f t="shared" si="35"/>
        <v>0</v>
      </c>
      <c r="J197" s="10">
        <f t="shared" ref="J197:J224" si="37">F197/E197</f>
        <v>537.64495985727035</v>
      </c>
      <c r="K197" s="10">
        <f t="shared" ref="K197:K224" si="38">$J$11*$J$19-J197</f>
        <v>1902.7440581271708</v>
      </c>
      <c r="L197" s="10">
        <f t="shared" ref="L197:L224" si="39">IF(K197&gt;0,$J$7*$J$8*(K197/$K$19),0)+$J$7*$J$9*(E197/$E$19)+$J$7*$J$10*(D197/$D$19)</f>
        <v>1947623.4103621887</v>
      </c>
      <c r="M197" s="10"/>
      <c r="N197" s="10">
        <f t="shared" si="29"/>
        <v>1947623.4103621887</v>
      </c>
    </row>
    <row r="198" spans="1:14" x14ac:dyDescent="0.25">
      <c r="A198" s="35"/>
      <c r="B198" s="51" t="s">
        <v>125</v>
      </c>
      <c r="C198" s="35">
        <v>4</v>
      </c>
      <c r="D198" s="55">
        <v>59.804700000000004</v>
      </c>
      <c r="E198" s="100">
        <v>2069</v>
      </c>
      <c r="F198" s="50">
        <v>1434410</v>
      </c>
      <c r="G198" s="41">
        <v>100</v>
      </c>
      <c r="H198" s="50">
        <f t="shared" si="36"/>
        <v>1434410</v>
      </c>
      <c r="I198" s="10">
        <f t="shared" si="35"/>
        <v>0</v>
      </c>
      <c r="J198" s="10">
        <f t="shared" si="37"/>
        <v>693.28661188980186</v>
      </c>
      <c r="K198" s="10">
        <f t="shared" si="38"/>
        <v>1747.1024060946393</v>
      </c>
      <c r="L198" s="10">
        <f t="shared" si="39"/>
        <v>2369711.6552652926</v>
      </c>
      <c r="M198" s="10"/>
      <c r="N198" s="10">
        <f t="shared" si="29"/>
        <v>2369711.6552652926</v>
      </c>
    </row>
    <row r="199" spans="1:14" x14ac:dyDescent="0.25">
      <c r="A199" s="35"/>
      <c r="B199" s="51" t="s">
        <v>126</v>
      </c>
      <c r="C199" s="35">
        <v>4</v>
      </c>
      <c r="D199" s="55">
        <v>15.4596</v>
      </c>
      <c r="E199" s="100">
        <v>772</v>
      </c>
      <c r="F199" s="50">
        <v>486010</v>
      </c>
      <c r="G199" s="41">
        <v>100</v>
      </c>
      <c r="H199" s="50">
        <f t="shared" si="36"/>
        <v>486010</v>
      </c>
      <c r="I199" s="10">
        <f t="shared" si="35"/>
        <v>0</v>
      </c>
      <c r="J199" s="10">
        <f t="shared" si="37"/>
        <v>629.5466321243523</v>
      </c>
      <c r="K199" s="10">
        <f t="shared" si="38"/>
        <v>1810.8423858600888</v>
      </c>
      <c r="L199" s="10">
        <f t="shared" si="39"/>
        <v>1769982.3056154468</v>
      </c>
      <c r="M199" s="10"/>
      <c r="N199" s="10">
        <f t="shared" si="29"/>
        <v>1769982.3056154468</v>
      </c>
    </row>
    <row r="200" spans="1:14" x14ac:dyDescent="0.25">
      <c r="A200" s="35"/>
      <c r="B200" s="51" t="s">
        <v>127</v>
      </c>
      <c r="C200" s="35">
        <v>4</v>
      </c>
      <c r="D200" s="55">
        <v>11.678699999999999</v>
      </c>
      <c r="E200" s="100">
        <v>526</v>
      </c>
      <c r="F200" s="50">
        <v>263840</v>
      </c>
      <c r="G200" s="41">
        <v>100</v>
      </c>
      <c r="H200" s="50">
        <f t="shared" si="36"/>
        <v>263840</v>
      </c>
      <c r="I200" s="10">
        <f t="shared" si="35"/>
        <v>0</v>
      </c>
      <c r="J200" s="10">
        <f t="shared" si="37"/>
        <v>501.59695817490496</v>
      </c>
      <c r="K200" s="10">
        <f t="shared" si="38"/>
        <v>1938.7920598095361</v>
      </c>
      <c r="L200" s="10">
        <f t="shared" si="39"/>
        <v>1775905.0130157953</v>
      </c>
      <c r="M200" s="10"/>
      <c r="N200" s="10">
        <f t="shared" si="29"/>
        <v>1775905.0130157953</v>
      </c>
    </row>
    <row r="201" spans="1:14" x14ac:dyDescent="0.25">
      <c r="A201" s="35"/>
      <c r="B201" s="51" t="s">
        <v>874</v>
      </c>
      <c r="C201" s="35">
        <v>3</v>
      </c>
      <c r="D201" s="55">
        <v>42.328599999999994</v>
      </c>
      <c r="E201" s="100">
        <v>9469</v>
      </c>
      <c r="F201" s="50">
        <v>39346400</v>
      </c>
      <c r="G201" s="41">
        <v>50</v>
      </c>
      <c r="H201" s="50">
        <f t="shared" si="36"/>
        <v>19673200</v>
      </c>
      <c r="I201" s="10">
        <f t="shared" si="35"/>
        <v>19673200</v>
      </c>
      <c r="J201" s="10">
        <f t="shared" si="37"/>
        <v>4155.2856690252402</v>
      </c>
      <c r="K201" s="10">
        <f t="shared" si="38"/>
        <v>-1714.896651040799</v>
      </c>
      <c r="L201" s="10">
        <f t="shared" si="39"/>
        <v>3102478.0516485865</v>
      </c>
      <c r="M201" s="10"/>
      <c r="N201" s="10">
        <f t="shared" si="29"/>
        <v>3102478.0516485865</v>
      </c>
    </row>
    <row r="202" spans="1:14" x14ac:dyDescent="0.25">
      <c r="A202" s="35"/>
      <c r="B202" s="51" t="s">
        <v>128</v>
      </c>
      <c r="C202" s="35">
        <v>4</v>
      </c>
      <c r="D202" s="55">
        <v>31.614599999999999</v>
      </c>
      <c r="E202" s="100">
        <v>738</v>
      </c>
      <c r="F202" s="50">
        <v>424350</v>
      </c>
      <c r="G202" s="41">
        <v>100</v>
      </c>
      <c r="H202" s="50">
        <f t="shared" si="36"/>
        <v>424350</v>
      </c>
      <c r="I202" s="10">
        <f t="shared" si="35"/>
        <v>0</v>
      </c>
      <c r="J202" s="10">
        <f t="shared" si="37"/>
        <v>575</v>
      </c>
      <c r="K202" s="10">
        <f t="shared" si="38"/>
        <v>1865.3890179844411</v>
      </c>
      <c r="L202" s="10">
        <f t="shared" si="39"/>
        <v>1897899.4643417848</v>
      </c>
      <c r="M202" s="10"/>
      <c r="N202" s="10">
        <f t="shared" si="29"/>
        <v>1897899.4643417848</v>
      </c>
    </row>
    <row r="203" spans="1:14" x14ac:dyDescent="0.25">
      <c r="A203" s="35"/>
      <c r="B203" s="51" t="s">
        <v>129</v>
      </c>
      <c r="C203" s="35">
        <v>4</v>
      </c>
      <c r="D203" s="55">
        <v>10.417100000000001</v>
      </c>
      <c r="E203" s="100">
        <v>408</v>
      </c>
      <c r="F203" s="50">
        <v>190620</v>
      </c>
      <c r="G203" s="41">
        <v>100</v>
      </c>
      <c r="H203" s="50">
        <f t="shared" si="36"/>
        <v>190620</v>
      </c>
      <c r="I203" s="10">
        <f t="shared" si="35"/>
        <v>0</v>
      </c>
      <c r="J203" s="10">
        <f t="shared" si="37"/>
        <v>467.20588235294116</v>
      </c>
      <c r="K203" s="10">
        <f t="shared" si="38"/>
        <v>1973.1831356314999</v>
      </c>
      <c r="L203" s="10">
        <f t="shared" si="39"/>
        <v>1760420.4521261787</v>
      </c>
      <c r="M203" s="10"/>
      <c r="N203" s="10">
        <f t="shared" si="29"/>
        <v>1760420.4521261787</v>
      </c>
    </row>
    <row r="204" spans="1:14" x14ac:dyDescent="0.25">
      <c r="A204" s="35"/>
      <c r="B204" s="51" t="s">
        <v>748</v>
      </c>
      <c r="C204" s="35">
        <v>4</v>
      </c>
      <c r="D204" s="55">
        <v>38.0578</v>
      </c>
      <c r="E204" s="100">
        <v>1829</v>
      </c>
      <c r="F204" s="50">
        <v>3914320</v>
      </c>
      <c r="G204" s="41">
        <v>100</v>
      </c>
      <c r="H204" s="50">
        <f t="shared" si="36"/>
        <v>3914320</v>
      </c>
      <c r="I204" s="10">
        <f t="shared" si="35"/>
        <v>0</v>
      </c>
      <c r="J204" s="10">
        <f t="shared" si="37"/>
        <v>2140.1421541826135</v>
      </c>
      <c r="K204" s="10">
        <f t="shared" si="38"/>
        <v>300.24686380182766</v>
      </c>
      <c r="L204" s="10">
        <f t="shared" si="39"/>
        <v>1014098.6023575092</v>
      </c>
      <c r="M204" s="10"/>
      <c r="N204" s="10">
        <f t="shared" si="29"/>
        <v>1014098.6023575092</v>
      </c>
    </row>
    <row r="205" spans="1:14" x14ac:dyDescent="0.25">
      <c r="A205" s="35"/>
      <c r="B205" s="51" t="s">
        <v>130</v>
      </c>
      <c r="C205" s="35">
        <v>4</v>
      </c>
      <c r="D205" s="55">
        <v>16.581199999999999</v>
      </c>
      <c r="E205" s="100">
        <v>780</v>
      </c>
      <c r="F205" s="50">
        <v>470620</v>
      </c>
      <c r="G205" s="41">
        <v>100</v>
      </c>
      <c r="H205" s="50">
        <f t="shared" si="36"/>
        <v>470620</v>
      </c>
      <c r="I205" s="10">
        <f t="shared" si="35"/>
        <v>0</v>
      </c>
      <c r="J205" s="10">
        <f t="shared" si="37"/>
        <v>603.35897435897436</v>
      </c>
      <c r="K205" s="10">
        <f t="shared" si="38"/>
        <v>1837.0300436254668</v>
      </c>
      <c r="L205" s="10">
        <f t="shared" si="39"/>
        <v>1799883.1166780246</v>
      </c>
      <c r="M205" s="10"/>
      <c r="N205" s="10">
        <f t="shared" si="29"/>
        <v>1799883.1166780246</v>
      </c>
    </row>
    <row r="206" spans="1:14" x14ac:dyDescent="0.25">
      <c r="A206" s="35"/>
      <c r="B206" s="51" t="s">
        <v>131</v>
      </c>
      <c r="C206" s="35">
        <v>4</v>
      </c>
      <c r="D206" s="55">
        <v>25.100100000000005</v>
      </c>
      <c r="E206" s="100">
        <v>1146</v>
      </c>
      <c r="F206" s="50">
        <v>605530</v>
      </c>
      <c r="G206" s="41">
        <v>100</v>
      </c>
      <c r="H206" s="50">
        <f t="shared" si="36"/>
        <v>605530</v>
      </c>
      <c r="I206" s="10">
        <f t="shared" si="35"/>
        <v>0</v>
      </c>
      <c r="J206" s="10">
        <f t="shared" si="37"/>
        <v>528.38568935427577</v>
      </c>
      <c r="K206" s="10">
        <f t="shared" si="38"/>
        <v>1912.0033286301655</v>
      </c>
      <c r="L206" s="10">
        <f t="shared" si="39"/>
        <v>2019998.7614004673</v>
      </c>
      <c r="M206" s="10"/>
      <c r="N206" s="10">
        <f t="shared" si="29"/>
        <v>2019998.7614004673</v>
      </c>
    </row>
    <row r="207" spans="1:14" x14ac:dyDescent="0.25">
      <c r="A207" s="35"/>
      <c r="B207" s="51" t="s">
        <v>132</v>
      </c>
      <c r="C207" s="35">
        <v>4</v>
      </c>
      <c r="D207" s="55">
        <v>26.023400000000002</v>
      </c>
      <c r="E207" s="100">
        <v>1619</v>
      </c>
      <c r="F207" s="50">
        <v>1121210</v>
      </c>
      <c r="G207" s="41">
        <v>100</v>
      </c>
      <c r="H207" s="50">
        <f t="shared" si="36"/>
        <v>1121210</v>
      </c>
      <c r="I207" s="10">
        <f t="shared" si="35"/>
        <v>0</v>
      </c>
      <c r="J207" s="10">
        <f t="shared" si="37"/>
        <v>692.53242742433599</v>
      </c>
      <c r="K207" s="10">
        <f t="shared" si="38"/>
        <v>1747.8565905601051</v>
      </c>
      <c r="L207" s="10">
        <f t="shared" si="39"/>
        <v>2036860.0828836258</v>
      </c>
      <c r="M207" s="10"/>
      <c r="N207" s="10">
        <f t="shared" si="29"/>
        <v>2036860.0828836258</v>
      </c>
    </row>
    <row r="208" spans="1:14" x14ac:dyDescent="0.25">
      <c r="A208" s="35"/>
      <c r="B208" s="51" t="s">
        <v>133</v>
      </c>
      <c r="C208" s="35">
        <v>4</v>
      </c>
      <c r="D208" s="55">
        <v>18.456199999999999</v>
      </c>
      <c r="E208" s="100">
        <v>932</v>
      </c>
      <c r="F208" s="50">
        <v>615990</v>
      </c>
      <c r="G208" s="41">
        <v>100</v>
      </c>
      <c r="H208" s="50">
        <f t="shared" si="36"/>
        <v>615990</v>
      </c>
      <c r="I208" s="10">
        <f t="shared" si="35"/>
        <v>0</v>
      </c>
      <c r="J208" s="10">
        <f t="shared" si="37"/>
        <v>660.93347639484978</v>
      </c>
      <c r="K208" s="10">
        <f t="shared" si="38"/>
        <v>1779.4555415895913</v>
      </c>
      <c r="L208" s="10">
        <f t="shared" si="39"/>
        <v>1810687.3929296681</v>
      </c>
      <c r="M208" s="10"/>
      <c r="N208" s="10">
        <f t="shared" si="29"/>
        <v>1810687.3929296681</v>
      </c>
    </row>
    <row r="209" spans="1:14" x14ac:dyDescent="0.25">
      <c r="A209" s="35"/>
      <c r="B209" s="51" t="s">
        <v>134</v>
      </c>
      <c r="C209" s="35">
        <v>4</v>
      </c>
      <c r="D209" s="55">
        <v>18.093399999999999</v>
      </c>
      <c r="E209" s="100">
        <v>1021</v>
      </c>
      <c r="F209" s="50">
        <v>907690</v>
      </c>
      <c r="G209" s="41">
        <v>100</v>
      </c>
      <c r="H209" s="50">
        <f t="shared" si="36"/>
        <v>907690</v>
      </c>
      <c r="I209" s="10">
        <f t="shared" si="35"/>
        <v>0</v>
      </c>
      <c r="J209" s="10">
        <f t="shared" si="37"/>
        <v>889.02056807051906</v>
      </c>
      <c r="K209" s="10">
        <f t="shared" si="38"/>
        <v>1551.3684499139222</v>
      </c>
      <c r="L209" s="10">
        <f t="shared" si="39"/>
        <v>1653169.544103974</v>
      </c>
      <c r="M209" s="10"/>
      <c r="N209" s="10">
        <f t="shared" si="29"/>
        <v>1653169.544103974</v>
      </c>
    </row>
    <row r="210" spans="1:14" x14ac:dyDescent="0.25">
      <c r="A210" s="35"/>
      <c r="B210" s="51" t="s">
        <v>135</v>
      </c>
      <c r="C210" s="35">
        <v>4</v>
      </c>
      <c r="D210" s="55">
        <v>32.839999999999996</v>
      </c>
      <c r="E210" s="100">
        <v>969</v>
      </c>
      <c r="F210" s="50">
        <v>1076430</v>
      </c>
      <c r="G210" s="41">
        <v>100</v>
      </c>
      <c r="H210" s="50">
        <f t="shared" si="36"/>
        <v>1076430</v>
      </c>
      <c r="I210" s="10">
        <f t="shared" si="35"/>
        <v>0</v>
      </c>
      <c r="J210" s="10">
        <f t="shared" si="37"/>
        <v>1110.8668730650154</v>
      </c>
      <c r="K210" s="10">
        <f t="shared" si="38"/>
        <v>1329.5221449194257</v>
      </c>
      <c r="L210" s="10">
        <f t="shared" si="39"/>
        <v>1546596.4748652254</v>
      </c>
      <c r="M210" s="10"/>
      <c r="N210" s="10">
        <f t="shared" si="29"/>
        <v>1546596.4748652254</v>
      </c>
    </row>
    <row r="211" spans="1:14" x14ac:dyDescent="0.25">
      <c r="A211" s="35"/>
      <c r="B211" s="51" t="s">
        <v>136</v>
      </c>
      <c r="C211" s="35">
        <v>4</v>
      </c>
      <c r="D211" s="55">
        <v>12.6798</v>
      </c>
      <c r="E211" s="100">
        <v>547</v>
      </c>
      <c r="F211" s="50">
        <v>478500</v>
      </c>
      <c r="G211" s="41">
        <v>100</v>
      </c>
      <c r="H211" s="50">
        <f t="shared" si="36"/>
        <v>478500</v>
      </c>
      <c r="I211" s="10">
        <f t="shared" si="35"/>
        <v>0</v>
      </c>
      <c r="J211" s="10">
        <f t="shared" si="37"/>
        <v>874.77148080438758</v>
      </c>
      <c r="K211" s="10">
        <f t="shared" si="38"/>
        <v>1565.6175371800537</v>
      </c>
      <c r="L211" s="10">
        <f t="shared" si="39"/>
        <v>1489958.665468523</v>
      </c>
      <c r="M211" s="10"/>
      <c r="N211" s="10">
        <f t="shared" ref="N211:N255" si="40">L211+M211</f>
        <v>1489958.665468523</v>
      </c>
    </row>
    <row r="212" spans="1:14" x14ac:dyDescent="0.25">
      <c r="A212" s="35"/>
      <c r="B212" s="51" t="s">
        <v>137</v>
      </c>
      <c r="C212" s="35">
        <v>4</v>
      </c>
      <c r="D212" s="55">
        <v>7.3449</v>
      </c>
      <c r="E212" s="100">
        <v>820</v>
      </c>
      <c r="F212" s="50">
        <v>594700</v>
      </c>
      <c r="G212" s="41">
        <v>100</v>
      </c>
      <c r="H212" s="50">
        <f t="shared" si="36"/>
        <v>594700</v>
      </c>
      <c r="I212" s="10">
        <f t="shared" si="35"/>
        <v>0</v>
      </c>
      <c r="J212" s="10">
        <f t="shared" si="37"/>
        <v>725.2439024390244</v>
      </c>
      <c r="K212" s="10">
        <f t="shared" si="38"/>
        <v>1715.1451155454167</v>
      </c>
      <c r="L212" s="10">
        <f t="shared" si="39"/>
        <v>1660485.8954504458</v>
      </c>
      <c r="M212" s="10"/>
      <c r="N212" s="10">
        <f t="shared" si="40"/>
        <v>1660485.8954504458</v>
      </c>
    </row>
    <row r="213" spans="1:14" x14ac:dyDescent="0.25">
      <c r="A213" s="35"/>
      <c r="B213" s="51" t="s">
        <v>138</v>
      </c>
      <c r="C213" s="35">
        <v>4</v>
      </c>
      <c r="D213" s="55">
        <v>45.099099999999993</v>
      </c>
      <c r="E213" s="100">
        <v>1796</v>
      </c>
      <c r="F213" s="50">
        <v>1887010</v>
      </c>
      <c r="G213" s="41">
        <v>100</v>
      </c>
      <c r="H213" s="50">
        <f t="shared" si="36"/>
        <v>1887010</v>
      </c>
      <c r="I213" s="10">
        <f t="shared" si="35"/>
        <v>0</v>
      </c>
      <c r="J213" s="10">
        <f t="shared" si="37"/>
        <v>1050.673719376392</v>
      </c>
      <c r="K213" s="10">
        <f t="shared" si="38"/>
        <v>1389.7152986080491</v>
      </c>
      <c r="L213" s="10">
        <f t="shared" si="39"/>
        <v>1915781.7346188731</v>
      </c>
      <c r="M213" s="10"/>
      <c r="N213" s="10">
        <f t="shared" si="40"/>
        <v>1915781.7346188731</v>
      </c>
    </row>
    <row r="214" spans="1:14" x14ac:dyDescent="0.25">
      <c r="A214" s="35"/>
      <c r="B214" s="51" t="s">
        <v>139</v>
      </c>
      <c r="C214" s="35">
        <v>4</v>
      </c>
      <c r="D214" s="55">
        <v>16.179600000000001</v>
      </c>
      <c r="E214" s="100">
        <v>932</v>
      </c>
      <c r="F214" s="50">
        <v>967120</v>
      </c>
      <c r="G214" s="41">
        <v>100</v>
      </c>
      <c r="H214" s="50">
        <f t="shared" si="36"/>
        <v>967120</v>
      </c>
      <c r="I214" s="10">
        <f t="shared" si="35"/>
        <v>0</v>
      </c>
      <c r="J214" s="10">
        <f t="shared" si="37"/>
        <v>1037.6824034334763</v>
      </c>
      <c r="K214" s="10">
        <f t="shared" si="38"/>
        <v>1402.7066145509648</v>
      </c>
      <c r="L214" s="10">
        <f t="shared" si="39"/>
        <v>1496363.3101243756</v>
      </c>
      <c r="M214" s="10"/>
      <c r="N214" s="10">
        <f t="shared" si="40"/>
        <v>1496363.3101243756</v>
      </c>
    </row>
    <row r="215" spans="1:14" x14ac:dyDescent="0.25">
      <c r="A215" s="35"/>
      <c r="B215" s="51" t="s">
        <v>749</v>
      </c>
      <c r="C215" s="35">
        <v>4</v>
      </c>
      <c r="D215" s="55">
        <v>32.394000000000005</v>
      </c>
      <c r="E215" s="100">
        <v>1433</v>
      </c>
      <c r="F215" s="50">
        <v>1075740</v>
      </c>
      <c r="G215" s="41">
        <v>100</v>
      </c>
      <c r="H215" s="50">
        <f t="shared" si="36"/>
        <v>1075740</v>
      </c>
      <c r="I215" s="10">
        <f t="shared" si="35"/>
        <v>0</v>
      </c>
      <c r="J215" s="10">
        <f t="shared" si="37"/>
        <v>750.69085833914869</v>
      </c>
      <c r="K215" s="10">
        <f t="shared" si="38"/>
        <v>1689.6981596452924</v>
      </c>
      <c r="L215" s="10">
        <f t="shared" si="39"/>
        <v>1971622.2048475808</v>
      </c>
      <c r="M215" s="10"/>
      <c r="N215" s="10">
        <f t="shared" si="40"/>
        <v>1971622.2048475808</v>
      </c>
    </row>
    <row r="216" spans="1:14" x14ac:dyDescent="0.25">
      <c r="A216" s="35"/>
      <c r="B216" s="51" t="s">
        <v>140</v>
      </c>
      <c r="C216" s="35">
        <v>4</v>
      </c>
      <c r="D216" s="55">
        <v>25.742600000000003</v>
      </c>
      <c r="E216" s="100">
        <v>868</v>
      </c>
      <c r="F216" s="50">
        <v>579520</v>
      </c>
      <c r="G216" s="41">
        <v>100</v>
      </c>
      <c r="H216" s="50">
        <f t="shared" si="36"/>
        <v>579520</v>
      </c>
      <c r="I216" s="10">
        <f t="shared" si="35"/>
        <v>0</v>
      </c>
      <c r="J216" s="10">
        <f t="shared" si="37"/>
        <v>667.64976958525347</v>
      </c>
      <c r="K216" s="10">
        <f t="shared" si="38"/>
        <v>1772.7392483991875</v>
      </c>
      <c r="L216" s="10">
        <f t="shared" si="39"/>
        <v>1828689.6571122089</v>
      </c>
      <c r="M216" s="10"/>
      <c r="N216" s="10">
        <f t="shared" si="40"/>
        <v>1828689.6571122089</v>
      </c>
    </row>
    <row r="217" spans="1:14" x14ac:dyDescent="0.25">
      <c r="A217" s="35"/>
      <c r="B217" s="51" t="s">
        <v>141</v>
      </c>
      <c r="C217" s="35">
        <v>4</v>
      </c>
      <c r="D217" s="55">
        <v>45.363399999999999</v>
      </c>
      <c r="E217" s="100">
        <v>1422</v>
      </c>
      <c r="F217" s="50">
        <v>1272610</v>
      </c>
      <c r="G217" s="41">
        <v>100</v>
      </c>
      <c r="H217" s="50">
        <f t="shared" si="36"/>
        <v>1272610</v>
      </c>
      <c r="I217" s="10">
        <f t="shared" si="35"/>
        <v>0</v>
      </c>
      <c r="J217" s="10">
        <f t="shared" si="37"/>
        <v>894.943741209564</v>
      </c>
      <c r="K217" s="10">
        <f t="shared" si="38"/>
        <v>1545.4452767748771</v>
      </c>
      <c r="L217" s="10">
        <f t="shared" si="39"/>
        <v>1928995.277269491</v>
      </c>
      <c r="M217" s="10"/>
      <c r="N217" s="10">
        <f t="shared" si="40"/>
        <v>1928995.277269491</v>
      </c>
    </row>
    <row r="218" spans="1:14" x14ac:dyDescent="0.25">
      <c r="A218" s="35"/>
      <c r="B218" s="51" t="s">
        <v>750</v>
      </c>
      <c r="C218" s="35">
        <v>4</v>
      </c>
      <c r="D218" s="55">
        <v>39.507899999999999</v>
      </c>
      <c r="E218" s="100">
        <v>1304</v>
      </c>
      <c r="F218" s="50">
        <v>1123230</v>
      </c>
      <c r="G218" s="41">
        <v>100</v>
      </c>
      <c r="H218" s="50">
        <f t="shared" si="36"/>
        <v>1123230</v>
      </c>
      <c r="I218" s="10">
        <f t="shared" si="35"/>
        <v>0</v>
      </c>
      <c r="J218" s="10">
        <f t="shared" si="37"/>
        <v>861.37269938650309</v>
      </c>
      <c r="K218" s="10">
        <f t="shared" si="38"/>
        <v>1579.0163185979382</v>
      </c>
      <c r="L218" s="10">
        <f t="shared" si="39"/>
        <v>1885958.0070319301</v>
      </c>
      <c r="M218" s="10"/>
      <c r="N218" s="10">
        <f t="shared" si="40"/>
        <v>1885958.0070319301</v>
      </c>
    </row>
    <row r="219" spans="1:14" x14ac:dyDescent="0.25">
      <c r="A219" s="35"/>
      <c r="B219" s="51" t="s">
        <v>751</v>
      </c>
      <c r="C219" s="35">
        <v>4</v>
      </c>
      <c r="D219" s="55">
        <v>49.061099999999996</v>
      </c>
      <c r="E219" s="100">
        <v>4491</v>
      </c>
      <c r="F219" s="50">
        <v>2724520</v>
      </c>
      <c r="G219" s="41">
        <v>100</v>
      </c>
      <c r="H219" s="50">
        <f t="shared" si="36"/>
        <v>2724520</v>
      </c>
      <c r="I219" s="10">
        <f t="shared" si="35"/>
        <v>0</v>
      </c>
      <c r="J219" s="10">
        <f t="shared" si="37"/>
        <v>606.66221331551992</v>
      </c>
      <c r="K219" s="10">
        <f t="shared" si="38"/>
        <v>1833.7268046689212</v>
      </c>
      <c r="L219" s="10">
        <f t="shared" si="39"/>
        <v>3106179.6894954336</v>
      </c>
      <c r="M219" s="10"/>
      <c r="N219" s="10">
        <f t="shared" si="40"/>
        <v>3106179.6894954336</v>
      </c>
    </row>
    <row r="220" spans="1:14" x14ac:dyDescent="0.25">
      <c r="A220" s="35"/>
      <c r="B220" s="51" t="s">
        <v>143</v>
      </c>
      <c r="C220" s="35">
        <v>4</v>
      </c>
      <c r="D220" s="55">
        <v>15.988299999999999</v>
      </c>
      <c r="E220" s="100">
        <v>783</v>
      </c>
      <c r="F220" s="50">
        <v>568520</v>
      </c>
      <c r="G220" s="41">
        <v>100</v>
      </c>
      <c r="H220" s="50">
        <f t="shared" si="36"/>
        <v>568520</v>
      </c>
      <c r="I220" s="10">
        <f t="shared" si="35"/>
        <v>0</v>
      </c>
      <c r="J220" s="10">
        <f t="shared" si="37"/>
        <v>726.07918263090676</v>
      </c>
      <c r="K220" s="10">
        <f t="shared" si="38"/>
        <v>1714.3098353535343</v>
      </c>
      <c r="L220" s="10">
        <f t="shared" si="39"/>
        <v>1699271.723153661</v>
      </c>
      <c r="M220" s="10"/>
      <c r="N220" s="10">
        <f t="shared" si="40"/>
        <v>1699271.723153661</v>
      </c>
    </row>
    <row r="221" spans="1:14" x14ac:dyDescent="0.25">
      <c r="A221" s="35"/>
      <c r="B221" s="51" t="s">
        <v>752</v>
      </c>
      <c r="C221" s="35">
        <v>4</v>
      </c>
      <c r="D221" s="55">
        <v>22.875599999999999</v>
      </c>
      <c r="E221" s="100">
        <v>1474</v>
      </c>
      <c r="F221" s="50">
        <v>951000</v>
      </c>
      <c r="G221" s="41">
        <v>100</v>
      </c>
      <c r="H221" s="50">
        <f t="shared" si="36"/>
        <v>951000</v>
      </c>
      <c r="I221" s="10">
        <f t="shared" si="35"/>
        <v>0</v>
      </c>
      <c r="J221" s="10">
        <f t="shared" si="37"/>
        <v>645.18317503392132</v>
      </c>
      <c r="K221" s="10">
        <f t="shared" si="38"/>
        <v>1795.2058429505198</v>
      </c>
      <c r="L221" s="10">
        <f t="shared" si="39"/>
        <v>2012544.5756802806</v>
      </c>
      <c r="M221" s="10"/>
      <c r="N221" s="10">
        <f t="shared" si="40"/>
        <v>2012544.5756802806</v>
      </c>
    </row>
    <row r="222" spans="1:14" x14ac:dyDescent="0.25">
      <c r="A222" s="35"/>
      <c r="B222" s="51" t="s">
        <v>144</v>
      </c>
      <c r="C222" s="35">
        <v>4</v>
      </c>
      <c r="D222" s="55">
        <v>21.118200000000002</v>
      </c>
      <c r="E222" s="100">
        <v>1706</v>
      </c>
      <c r="F222" s="50">
        <v>1067180</v>
      </c>
      <c r="G222" s="41">
        <v>100</v>
      </c>
      <c r="H222" s="50">
        <f t="shared" si="36"/>
        <v>1067180</v>
      </c>
      <c r="I222" s="10">
        <f t="shared" si="35"/>
        <v>0</v>
      </c>
      <c r="J222" s="10">
        <f t="shared" si="37"/>
        <v>625.54513481828837</v>
      </c>
      <c r="K222" s="10">
        <f t="shared" si="38"/>
        <v>1814.8438831661529</v>
      </c>
      <c r="L222" s="10">
        <f t="shared" si="39"/>
        <v>2087885.8113863703</v>
      </c>
      <c r="M222" s="10"/>
      <c r="N222" s="10">
        <f t="shared" si="40"/>
        <v>2087885.8113863703</v>
      </c>
    </row>
    <row r="223" spans="1:14" x14ac:dyDescent="0.25">
      <c r="A223" s="35"/>
      <c r="B223" s="51" t="s">
        <v>145</v>
      </c>
      <c r="C223" s="35">
        <v>4</v>
      </c>
      <c r="D223" s="55">
        <v>37.408799999999999</v>
      </c>
      <c r="E223" s="100">
        <v>2118</v>
      </c>
      <c r="F223" s="50">
        <v>1689670</v>
      </c>
      <c r="G223" s="41">
        <v>100</v>
      </c>
      <c r="H223" s="50">
        <f t="shared" si="36"/>
        <v>1689670</v>
      </c>
      <c r="I223" s="10">
        <f t="shared" si="35"/>
        <v>0</v>
      </c>
      <c r="J223" s="10">
        <f t="shared" si="37"/>
        <v>797.766761095373</v>
      </c>
      <c r="K223" s="10">
        <f t="shared" si="38"/>
        <v>1642.622256889068</v>
      </c>
      <c r="L223" s="10">
        <f t="shared" si="39"/>
        <v>2169882.5567881749</v>
      </c>
      <c r="M223" s="10"/>
      <c r="N223" s="10">
        <f t="shared" si="40"/>
        <v>2169882.5567881749</v>
      </c>
    </row>
    <row r="224" spans="1:14" x14ac:dyDescent="0.25">
      <c r="A224" s="35"/>
      <c r="B224" s="51" t="s">
        <v>146</v>
      </c>
      <c r="C224" s="35">
        <v>4</v>
      </c>
      <c r="D224" s="55">
        <v>21.036799999999999</v>
      </c>
      <c r="E224" s="100">
        <v>771</v>
      </c>
      <c r="F224" s="50">
        <v>640600</v>
      </c>
      <c r="G224" s="41">
        <v>100</v>
      </c>
      <c r="H224" s="50">
        <f t="shared" si="36"/>
        <v>640600</v>
      </c>
      <c r="I224" s="10">
        <f t="shared" si="35"/>
        <v>0</v>
      </c>
      <c r="J224" s="10">
        <f t="shared" si="37"/>
        <v>830.86900129701689</v>
      </c>
      <c r="K224" s="10">
        <f t="shared" si="38"/>
        <v>1609.5200166874242</v>
      </c>
      <c r="L224" s="10">
        <f t="shared" si="39"/>
        <v>1641494.0351383924</v>
      </c>
      <c r="M224" s="10"/>
      <c r="N224" s="10">
        <f t="shared" si="40"/>
        <v>1641494.0351383924</v>
      </c>
    </row>
    <row r="225" spans="1:14" x14ac:dyDescent="0.25">
      <c r="A225" s="35"/>
      <c r="B225" s="51"/>
      <c r="C225" s="35"/>
      <c r="D225" s="55">
        <v>0</v>
      </c>
      <c r="E225" s="102"/>
      <c r="F225" s="65"/>
      <c r="G225" s="62"/>
      <c r="H225" s="65"/>
      <c r="I225" s="66"/>
      <c r="J225" s="66"/>
      <c r="K225" s="10"/>
      <c r="L225" s="10"/>
      <c r="M225" s="10"/>
      <c r="N225" s="10"/>
    </row>
    <row r="226" spans="1:14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03">
        <f>E227</f>
        <v>57261</v>
      </c>
      <c r="F226" s="37">
        <f>F228</f>
        <v>0</v>
      </c>
      <c r="G226" s="38"/>
      <c r="H226" s="37">
        <f>H228</f>
        <v>16024105</v>
      </c>
      <c r="I226" s="8">
        <f>I228</f>
        <v>-16024105</v>
      </c>
      <c r="J226" s="8"/>
      <c r="K226" s="10"/>
      <c r="L226" s="10"/>
      <c r="M226" s="9">
        <f>M228</f>
        <v>27912814.988465417</v>
      </c>
      <c r="N226" s="8">
        <f t="shared" si="40"/>
        <v>27912814.988465417</v>
      </c>
    </row>
    <row r="227" spans="1:14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03">
        <f>SUM(E229:E255)</f>
        <v>57261</v>
      </c>
      <c r="F227" s="37">
        <f>SUM(F229:F255)</f>
        <v>102103220</v>
      </c>
      <c r="G227" s="41"/>
      <c r="H227" s="37">
        <f>SUM(H229:H255)</f>
        <v>70055010</v>
      </c>
      <c r="I227" s="8">
        <f>SUM(I229:I255)</f>
        <v>32048210</v>
      </c>
      <c r="J227" s="8"/>
      <c r="K227" s="10"/>
      <c r="L227" s="8">
        <f>SUM(L229:L255)</f>
        <v>56595925.613066487</v>
      </c>
      <c r="M227" s="10"/>
      <c r="N227" s="8">
        <f t="shared" si="40"/>
        <v>56595925.613066487</v>
      </c>
    </row>
    <row r="228" spans="1:14" x14ac:dyDescent="0.25">
      <c r="A228" s="35"/>
      <c r="B228" s="51" t="s">
        <v>26</v>
      </c>
      <c r="C228" s="35">
        <v>2</v>
      </c>
      <c r="D228" s="55">
        <v>0</v>
      </c>
      <c r="E228" s="104"/>
      <c r="F228" s="50"/>
      <c r="G228" s="41">
        <v>25</v>
      </c>
      <c r="H228" s="50">
        <f>F232*G228/100</f>
        <v>16024105</v>
      </c>
      <c r="I228" s="10">
        <f t="shared" ref="I228:I255" si="41">F228-H228</f>
        <v>-16024105</v>
      </c>
      <c r="J228" s="10"/>
      <c r="K228" s="10"/>
      <c r="L228" s="10"/>
      <c r="M228" s="10">
        <f>($L$7*$L$8*E226/$L$10)+($L$7*$L$9*D226/$L$11)</f>
        <v>27912814.988465417</v>
      </c>
      <c r="N228" s="10">
        <f t="shared" si="40"/>
        <v>27912814.988465417</v>
      </c>
    </row>
    <row r="229" spans="1:14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00">
        <v>1315</v>
      </c>
      <c r="F229" s="120">
        <v>935230</v>
      </c>
      <c r="G229" s="41">
        <v>100</v>
      </c>
      <c r="H229" s="50">
        <f>F229*G229/100</f>
        <v>935230</v>
      </c>
      <c r="I229" s="10">
        <f t="shared" si="41"/>
        <v>0</v>
      </c>
      <c r="J229" s="10">
        <f t="shared" ref="J229:J255" si="42">F229/E229</f>
        <v>711.20152091254749</v>
      </c>
      <c r="K229" s="10">
        <f t="shared" ref="K229:K255" si="43">$J$11*$J$19-J229</f>
        <v>1729.1874970718936</v>
      </c>
      <c r="L229" s="10">
        <f t="shared" ref="L229:L255" si="44">IF(K229&gt;0,$J$7*$J$8*(K229/$K$19),0)+$J$7*$J$9*(E229/$E$19)+$J$7*$J$10*(D229/$D$19)</f>
        <v>2091625.270551106</v>
      </c>
      <c r="M229" s="10"/>
      <c r="N229" s="10">
        <f t="shared" si="40"/>
        <v>2091625.270551106</v>
      </c>
    </row>
    <row r="230" spans="1:14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00">
        <v>1445</v>
      </c>
      <c r="F230" s="120">
        <v>835330</v>
      </c>
      <c r="G230" s="41">
        <v>100</v>
      </c>
      <c r="H230" s="50">
        <f t="shared" ref="H230:H255" si="45">F230*G230/100</f>
        <v>835330</v>
      </c>
      <c r="I230" s="10">
        <f t="shared" si="41"/>
        <v>0</v>
      </c>
      <c r="J230" s="10">
        <f t="shared" si="42"/>
        <v>578.08304498269899</v>
      </c>
      <c r="K230" s="10">
        <f t="shared" si="43"/>
        <v>1862.3059730017421</v>
      </c>
      <c r="L230" s="10">
        <f t="shared" si="44"/>
        <v>2141668.9119610055</v>
      </c>
      <c r="M230" s="10"/>
      <c r="N230" s="10">
        <f t="shared" si="40"/>
        <v>2141668.9119610055</v>
      </c>
    </row>
    <row r="231" spans="1:14" x14ac:dyDescent="0.25">
      <c r="A231" s="35"/>
      <c r="B231" s="51" t="s">
        <v>883</v>
      </c>
      <c r="C231" s="35">
        <v>4</v>
      </c>
      <c r="D231" s="55">
        <v>42.942499999999995</v>
      </c>
      <c r="E231" s="100">
        <v>2135</v>
      </c>
      <c r="F231" s="120">
        <v>3984080</v>
      </c>
      <c r="G231" s="41">
        <v>100</v>
      </c>
      <c r="H231" s="50">
        <f t="shared" si="45"/>
        <v>3984080</v>
      </c>
      <c r="I231" s="10">
        <f t="shared" si="41"/>
        <v>0</v>
      </c>
      <c r="J231" s="10">
        <f t="shared" si="42"/>
        <v>1866.07962529274</v>
      </c>
      <c r="K231" s="10">
        <f t="shared" si="43"/>
        <v>574.30939269170108</v>
      </c>
      <c r="L231" s="10">
        <f t="shared" si="44"/>
        <v>1353904.9864737522</v>
      </c>
      <c r="M231" s="10"/>
      <c r="N231" s="10">
        <f t="shared" si="40"/>
        <v>1353904.9864737522</v>
      </c>
    </row>
    <row r="232" spans="1:14" x14ac:dyDescent="0.25">
      <c r="A232" s="35"/>
      <c r="B232" s="51" t="s">
        <v>882</v>
      </c>
      <c r="C232" s="35">
        <v>3</v>
      </c>
      <c r="D232" s="54">
        <v>83.171599999999998</v>
      </c>
      <c r="E232" s="100">
        <v>13458</v>
      </c>
      <c r="F232" s="120">
        <v>64096420</v>
      </c>
      <c r="G232" s="41">
        <v>50</v>
      </c>
      <c r="H232" s="50">
        <f>F232*G232/100</f>
        <v>32048210</v>
      </c>
      <c r="I232" s="10">
        <f t="shared" si="41"/>
        <v>32048210</v>
      </c>
      <c r="J232" s="10">
        <f t="shared" si="42"/>
        <v>4762.7002526378365</v>
      </c>
      <c r="K232" s="10">
        <f t="shared" si="43"/>
        <v>-2322.3112346533953</v>
      </c>
      <c r="L232" s="10">
        <f t="shared" si="44"/>
        <v>4544189.4338228256</v>
      </c>
      <c r="M232" s="10"/>
      <c r="N232" s="10">
        <f t="shared" si="40"/>
        <v>4544189.4338228256</v>
      </c>
    </row>
    <row r="233" spans="1:14" x14ac:dyDescent="0.25">
      <c r="A233" s="35"/>
      <c r="B233" s="51" t="s">
        <v>151</v>
      </c>
      <c r="C233" s="35">
        <v>4</v>
      </c>
      <c r="D233" s="55">
        <v>49.081599999999995</v>
      </c>
      <c r="E233" s="100">
        <v>1904</v>
      </c>
      <c r="F233" s="120">
        <v>995340</v>
      </c>
      <c r="G233" s="41">
        <v>100</v>
      </c>
      <c r="H233" s="50">
        <f t="shared" si="45"/>
        <v>995340</v>
      </c>
      <c r="I233" s="10">
        <f t="shared" si="41"/>
        <v>0</v>
      </c>
      <c r="J233" s="10">
        <f t="shared" si="42"/>
        <v>522.76260504201684</v>
      </c>
      <c r="K233" s="10">
        <f t="shared" si="43"/>
        <v>1917.6264129424244</v>
      </c>
      <c r="L233" s="10">
        <f t="shared" si="44"/>
        <v>2393420.3544100272</v>
      </c>
      <c r="M233" s="10"/>
      <c r="N233" s="10">
        <f t="shared" si="40"/>
        <v>2393420.3544100272</v>
      </c>
    </row>
    <row r="234" spans="1:14" x14ac:dyDescent="0.25">
      <c r="A234" s="35"/>
      <c r="B234" s="51" t="s">
        <v>152</v>
      </c>
      <c r="C234" s="35">
        <v>4</v>
      </c>
      <c r="D234" s="55">
        <v>28.877700000000001</v>
      </c>
      <c r="E234" s="100">
        <v>939</v>
      </c>
      <c r="F234" s="120">
        <v>723240</v>
      </c>
      <c r="G234" s="41">
        <v>100</v>
      </c>
      <c r="H234" s="50">
        <f t="shared" si="45"/>
        <v>723240</v>
      </c>
      <c r="I234" s="10">
        <f t="shared" si="41"/>
        <v>0</v>
      </c>
      <c r="J234" s="10">
        <f t="shared" si="42"/>
        <v>770.22364217252391</v>
      </c>
      <c r="K234" s="10">
        <f t="shared" si="43"/>
        <v>1670.1653758119173</v>
      </c>
      <c r="L234" s="10">
        <f t="shared" si="44"/>
        <v>1786501.4764133929</v>
      </c>
      <c r="M234" s="10"/>
      <c r="N234" s="10">
        <f t="shared" si="40"/>
        <v>1786501.4764133929</v>
      </c>
    </row>
    <row r="235" spans="1:14" x14ac:dyDescent="0.25">
      <c r="A235" s="35"/>
      <c r="B235" s="51" t="s">
        <v>153</v>
      </c>
      <c r="C235" s="35">
        <v>4</v>
      </c>
      <c r="D235" s="55">
        <v>23.430599999999998</v>
      </c>
      <c r="E235" s="100">
        <v>655</v>
      </c>
      <c r="F235" s="120">
        <v>567160</v>
      </c>
      <c r="G235" s="41">
        <v>100</v>
      </c>
      <c r="H235" s="50">
        <f t="shared" si="45"/>
        <v>567160</v>
      </c>
      <c r="I235" s="10">
        <f t="shared" si="41"/>
        <v>0</v>
      </c>
      <c r="J235" s="10">
        <f t="shared" si="42"/>
        <v>865.89312977099235</v>
      </c>
      <c r="K235" s="10">
        <f t="shared" si="43"/>
        <v>1574.4958882134488</v>
      </c>
      <c r="L235" s="10">
        <f t="shared" si="44"/>
        <v>1592557.407343802</v>
      </c>
      <c r="M235" s="10"/>
      <c r="N235" s="10">
        <f t="shared" si="40"/>
        <v>1592557.407343802</v>
      </c>
    </row>
    <row r="236" spans="1:14" x14ac:dyDescent="0.25">
      <c r="A236" s="35"/>
      <c r="B236" s="51" t="s">
        <v>154</v>
      </c>
      <c r="C236" s="35">
        <v>4</v>
      </c>
      <c r="D236" s="55">
        <v>31.651100000000003</v>
      </c>
      <c r="E236" s="100">
        <v>1961</v>
      </c>
      <c r="F236" s="120">
        <v>1555750</v>
      </c>
      <c r="G236" s="41">
        <v>100</v>
      </c>
      <c r="H236" s="50">
        <f t="shared" si="45"/>
        <v>1555750</v>
      </c>
      <c r="I236" s="10">
        <f t="shared" si="41"/>
        <v>0</v>
      </c>
      <c r="J236" s="10">
        <f t="shared" si="42"/>
        <v>793.34523202447735</v>
      </c>
      <c r="K236" s="10">
        <f t="shared" si="43"/>
        <v>1647.0437859599638</v>
      </c>
      <c r="L236" s="10">
        <f t="shared" si="44"/>
        <v>2092372.1915786583</v>
      </c>
      <c r="M236" s="10"/>
      <c r="N236" s="10">
        <f t="shared" si="40"/>
        <v>2092372.1915786583</v>
      </c>
    </row>
    <row r="237" spans="1:14" x14ac:dyDescent="0.25">
      <c r="A237" s="35"/>
      <c r="B237" s="51" t="s">
        <v>155</v>
      </c>
      <c r="C237" s="35">
        <v>4</v>
      </c>
      <c r="D237" s="55">
        <v>33.021000000000001</v>
      </c>
      <c r="E237" s="100">
        <v>1022</v>
      </c>
      <c r="F237" s="120">
        <v>873090</v>
      </c>
      <c r="G237" s="41">
        <v>100</v>
      </c>
      <c r="H237" s="50">
        <f t="shared" si="45"/>
        <v>873090</v>
      </c>
      <c r="I237" s="10">
        <f t="shared" si="41"/>
        <v>0</v>
      </c>
      <c r="J237" s="10">
        <f t="shared" si="42"/>
        <v>854.29549902152644</v>
      </c>
      <c r="K237" s="10">
        <f t="shared" si="43"/>
        <v>1586.0935189629147</v>
      </c>
      <c r="L237" s="10">
        <f t="shared" si="44"/>
        <v>1768615.7742515425</v>
      </c>
      <c r="M237" s="10"/>
      <c r="N237" s="10">
        <f t="shared" si="40"/>
        <v>1768615.7742515425</v>
      </c>
    </row>
    <row r="238" spans="1:14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00">
        <v>1366</v>
      </c>
      <c r="F238" s="120">
        <v>609460</v>
      </c>
      <c r="G238" s="41">
        <v>100</v>
      </c>
      <c r="H238" s="50">
        <f t="shared" si="45"/>
        <v>609460</v>
      </c>
      <c r="I238" s="10">
        <f t="shared" si="41"/>
        <v>0</v>
      </c>
      <c r="J238" s="10">
        <f t="shared" si="42"/>
        <v>446.16398243045387</v>
      </c>
      <c r="K238" s="10">
        <f t="shared" si="43"/>
        <v>1994.2250355539873</v>
      </c>
      <c r="L238" s="10">
        <f t="shared" si="44"/>
        <v>2277319.9718797905</v>
      </c>
      <c r="M238" s="10"/>
      <c r="N238" s="10">
        <f t="shared" si="40"/>
        <v>2277319.9718797905</v>
      </c>
    </row>
    <row r="239" spans="1:14" x14ac:dyDescent="0.25">
      <c r="A239" s="35"/>
      <c r="B239" s="51" t="s">
        <v>157</v>
      </c>
      <c r="C239" s="35">
        <v>4</v>
      </c>
      <c r="D239" s="54">
        <v>36.563699999999997</v>
      </c>
      <c r="E239" s="100">
        <v>2688</v>
      </c>
      <c r="F239" s="120">
        <v>2424980</v>
      </c>
      <c r="G239" s="41">
        <v>100</v>
      </c>
      <c r="H239" s="50">
        <f t="shared" si="45"/>
        <v>2424980</v>
      </c>
      <c r="I239" s="10">
        <f t="shared" si="41"/>
        <v>0</v>
      </c>
      <c r="J239" s="10">
        <f t="shared" si="42"/>
        <v>902.15029761904759</v>
      </c>
      <c r="K239" s="10">
        <f t="shared" si="43"/>
        <v>1538.2387203653934</v>
      </c>
      <c r="L239" s="10">
        <f t="shared" si="44"/>
        <v>2253378.9712856729</v>
      </c>
      <c r="M239" s="10"/>
      <c r="N239" s="10">
        <f t="shared" si="40"/>
        <v>2253378.9712856729</v>
      </c>
    </row>
    <row r="240" spans="1:14" x14ac:dyDescent="0.25">
      <c r="A240" s="35"/>
      <c r="B240" s="51" t="s">
        <v>158</v>
      </c>
      <c r="C240" s="35">
        <v>4</v>
      </c>
      <c r="D240" s="55">
        <v>52.251899999999992</v>
      </c>
      <c r="E240" s="100">
        <v>3263</v>
      </c>
      <c r="F240" s="120">
        <v>1906930</v>
      </c>
      <c r="G240" s="41">
        <v>100</v>
      </c>
      <c r="H240" s="50">
        <f t="shared" si="45"/>
        <v>1906930</v>
      </c>
      <c r="I240" s="10">
        <f t="shared" si="41"/>
        <v>0</v>
      </c>
      <c r="J240" s="10">
        <f t="shared" si="42"/>
        <v>584.41005209929517</v>
      </c>
      <c r="K240" s="10">
        <f t="shared" si="43"/>
        <v>1855.978965885146</v>
      </c>
      <c r="L240" s="10">
        <f t="shared" si="44"/>
        <v>2772431.8170566391</v>
      </c>
      <c r="M240" s="10"/>
      <c r="N240" s="10">
        <f t="shared" si="40"/>
        <v>2772431.8170566391</v>
      </c>
    </row>
    <row r="241" spans="1:14" x14ac:dyDescent="0.25">
      <c r="A241" s="35"/>
      <c r="B241" s="51" t="s">
        <v>159</v>
      </c>
      <c r="C241" s="35">
        <v>4</v>
      </c>
      <c r="D241" s="55">
        <v>24.103600000000004</v>
      </c>
      <c r="E241" s="100">
        <v>605</v>
      </c>
      <c r="F241" s="120">
        <v>618940</v>
      </c>
      <c r="G241" s="41">
        <v>100</v>
      </c>
      <c r="H241" s="50">
        <f t="shared" si="45"/>
        <v>618940</v>
      </c>
      <c r="I241" s="10">
        <f t="shared" si="41"/>
        <v>0</v>
      </c>
      <c r="J241" s="10">
        <f t="shared" si="42"/>
        <v>1023.0413223140496</v>
      </c>
      <c r="K241" s="10">
        <f t="shared" si="43"/>
        <v>1417.3476956703917</v>
      </c>
      <c r="L241" s="10">
        <f t="shared" si="44"/>
        <v>1455874.4952080392</v>
      </c>
      <c r="M241" s="10"/>
      <c r="N241" s="10">
        <f t="shared" si="40"/>
        <v>1455874.4952080392</v>
      </c>
    </row>
    <row r="242" spans="1:14" x14ac:dyDescent="0.25">
      <c r="A242" s="35"/>
      <c r="B242" s="51" t="s">
        <v>160</v>
      </c>
      <c r="C242" s="35">
        <v>4</v>
      </c>
      <c r="D242" s="55">
        <v>28.624899999999997</v>
      </c>
      <c r="E242" s="100">
        <v>855</v>
      </c>
      <c r="F242" s="120">
        <v>697460</v>
      </c>
      <c r="G242" s="41">
        <v>100</v>
      </c>
      <c r="H242" s="50">
        <f t="shared" si="45"/>
        <v>697460</v>
      </c>
      <c r="I242" s="10">
        <f t="shared" si="41"/>
        <v>0</v>
      </c>
      <c r="J242" s="10">
        <f t="shared" si="42"/>
        <v>815.74269005847952</v>
      </c>
      <c r="K242" s="10">
        <f t="shared" si="43"/>
        <v>1624.6463279259615</v>
      </c>
      <c r="L242" s="10">
        <f t="shared" si="44"/>
        <v>1723331.2975933815</v>
      </c>
      <c r="M242" s="10"/>
      <c r="N242" s="10">
        <f t="shared" si="40"/>
        <v>1723331.2975933815</v>
      </c>
    </row>
    <row r="243" spans="1:14" x14ac:dyDescent="0.25">
      <c r="A243" s="35"/>
      <c r="B243" s="51" t="s">
        <v>753</v>
      </c>
      <c r="C243" s="35">
        <v>4</v>
      </c>
      <c r="D243" s="55">
        <v>32.481199999999994</v>
      </c>
      <c r="E243" s="100">
        <v>2054</v>
      </c>
      <c r="F243" s="120">
        <v>1456350</v>
      </c>
      <c r="G243" s="41">
        <v>100</v>
      </c>
      <c r="H243" s="50">
        <f t="shared" si="45"/>
        <v>1456350</v>
      </c>
      <c r="I243" s="10">
        <f t="shared" si="41"/>
        <v>0</v>
      </c>
      <c r="J243" s="10">
        <f t="shared" si="42"/>
        <v>709.031158714703</v>
      </c>
      <c r="K243" s="10">
        <f t="shared" si="43"/>
        <v>1731.3578592697381</v>
      </c>
      <c r="L243" s="10">
        <f t="shared" si="44"/>
        <v>2192630.0960540529</v>
      </c>
      <c r="M243" s="10"/>
      <c r="N243" s="10">
        <f t="shared" si="40"/>
        <v>2192630.0960540529</v>
      </c>
    </row>
    <row r="244" spans="1:14" x14ac:dyDescent="0.25">
      <c r="A244" s="35"/>
      <c r="B244" s="51" t="s">
        <v>161</v>
      </c>
      <c r="C244" s="35">
        <v>4</v>
      </c>
      <c r="D244" s="55">
        <v>58.170500000000004</v>
      </c>
      <c r="E244" s="100">
        <v>2145</v>
      </c>
      <c r="F244" s="120">
        <v>888540</v>
      </c>
      <c r="G244" s="41">
        <v>100</v>
      </c>
      <c r="H244" s="50">
        <f t="shared" si="45"/>
        <v>888540</v>
      </c>
      <c r="I244" s="10">
        <f t="shared" si="41"/>
        <v>0</v>
      </c>
      <c r="J244" s="10">
        <f t="shared" si="42"/>
        <v>414.23776223776224</v>
      </c>
      <c r="K244" s="10">
        <f t="shared" si="43"/>
        <v>2026.151255746679</v>
      </c>
      <c r="L244" s="10">
        <f t="shared" si="44"/>
        <v>2605994.548303273</v>
      </c>
      <c r="M244" s="10"/>
      <c r="N244" s="10">
        <f t="shared" si="40"/>
        <v>2605994.548303273</v>
      </c>
    </row>
    <row r="245" spans="1:14" x14ac:dyDescent="0.25">
      <c r="A245" s="35"/>
      <c r="B245" s="51" t="s">
        <v>162</v>
      </c>
      <c r="C245" s="35">
        <v>4</v>
      </c>
      <c r="D245" s="55">
        <v>36.376199999999997</v>
      </c>
      <c r="E245" s="100">
        <v>848</v>
      </c>
      <c r="F245" s="120">
        <v>2705050</v>
      </c>
      <c r="G245" s="41">
        <v>100</v>
      </c>
      <c r="H245" s="50">
        <f t="shared" si="45"/>
        <v>2705050</v>
      </c>
      <c r="I245" s="10">
        <f t="shared" si="41"/>
        <v>0</v>
      </c>
      <c r="J245" s="10">
        <f t="shared" si="42"/>
        <v>3189.9174528301887</v>
      </c>
      <c r="K245" s="10">
        <f t="shared" si="43"/>
        <v>-749.5284348457476</v>
      </c>
      <c r="L245" s="10">
        <f t="shared" si="44"/>
        <v>468633.39566053951</v>
      </c>
      <c r="M245" s="10"/>
      <c r="N245" s="10">
        <f t="shared" si="40"/>
        <v>468633.39566053951</v>
      </c>
    </row>
    <row r="246" spans="1:14" x14ac:dyDescent="0.25">
      <c r="A246" s="35"/>
      <c r="B246" s="51" t="s">
        <v>163</v>
      </c>
      <c r="C246" s="35">
        <v>4</v>
      </c>
      <c r="D246" s="55">
        <v>32.705100000000002</v>
      </c>
      <c r="E246" s="100">
        <v>1222</v>
      </c>
      <c r="F246" s="120">
        <v>753950</v>
      </c>
      <c r="G246" s="41">
        <v>100</v>
      </c>
      <c r="H246" s="50">
        <f t="shared" si="45"/>
        <v>753950</v>
      </c>
      <c r="I246" s="10">
        <f t="shared" si="41"/>
        <v>0</v>
      </c>
      <c r="J246" s="10">
        <f t="shared" si="42"/>
        <v>616.98036006546647</v>
      </c>
      <c r="K246" s="10">
        <f t="shared" si="43"/>
        <v>1823.4086579189748</v>
      </c>
      <c r="L246" s="10">
        <f t="shared" si="44"/>
        <v>2016657.8234108235</v>
      </c>
      <c r="M246" s="10"/>
      <c r="N246" s="10">
        <f t="shared" si="40"/>
        <v>2016657.8234108235</v>
      </c>
    </row>
    <row r="247" spans="1:14" x14ac:dyDescent="0.25">
      <c r="A247" s="35"/>
      <c r="B247" s="51" t="s">
        <v>164</v>
      </c>
      <c r="C247" s="35">
        <v>4</v>
      </c>
      <c r="D247" s="55">
        <v>35.991799999999998</v>
      </c>
      <c r="E247" s="100">
        <v>1174</v>
      </c>
      <c r="F247" s="120">
        <v>1231430</v>
      </c>
      <c r="G247" s="41">
        <v>100</v>
      </c>
      <c r="H247" s="50">
        <f t="shared" si="45"/>
        <v>1231430</v>
      </c>
      <c r="I247" s="10">
        <f t="shared" si="41"/>
        <v>0</v>
      </c>
      <c r="J247" s="10">
        <f t="shared" si="42"/>
        <v>1048.9182282793868</v>
      </c>
      <c r="K247" s="10">
        <f t="shared" si="43"/>
        <v>1391.4707897050544</v>
      </c>
      <c r="L247" s="10">
        <f t="shared" si="44"/>
        <v>1676344.6563224203</v>
      </c>
      <c r="M247" s="10"/>
      <c r="N247" s="10">
        <f t="shared" si="40"/>
        <v>1676344.6563224203</v>
      </c>
    </row>
    <row r="248" spans="1:14" x14ac:dyDescent="0.25">
      <c r="A248" s="35"/>
      <c r="B248" s="51" t="s">
        <v>165</v>
      </c>
      <c r="C248" s="35">
        <v>4</v>
      </c>
      <c r="D248" s="55">
        <v>76.984499999999997</v>
      </c>
      <c r="E248" s="100">
        <v>3124</v>
      </c>
      <c r="F248" s="120">
        <v>2074070</v>
      </c>
      <c r="G248" s="41">
        <v>100</v>
      </c>
      <c r="H248" s="50">
        <f t="shared" si="45"/>
        <v>2074070</v>
      </c>
      <c r="I248" s="10">
        <f t="shared" si="41"/>
        <v>0</v>
      </c>
      <c r="J248" s="10">
        <f t="shared" si="42"/>
        <v>663.91485275288096</v>
      </c>
      <c r="K248" s="10">
        <f t="shared" si="43"/>
        <v>1776.4741652315602</v>
      </c>
      <c r="L248" s="10">
        <f t="shared" si="44"/>
        <v>2811819.5955945016</v>
      </c>
      <c r="M248" s="10"/>
      <c r="N248" s="10">
        <f t="shared" si="40"/>
        <v>2811819.5955945016</v>
      </c>
    </row>
    <row r="249" spans="1:14" x14ac:dyDescent="0.25">
      <c r="A249" s="35"/>
      <c r="B249" s="51" t="s">
        <v>754</v>
      </c>
      <c r="C249" s="35">
        <v>4</v>
      </c>
      <c r="D249" s="55">
        <v>37.795300000000005</v>
      </c>
      <c r="E249" s="100">
        <v>1676</v>
      </c>
      <c r="F249" s="120">
        <v>2189320</v>
      </c>
      <c r="G249" s="41">
        <v>100</v>
      </c>
      <c r="H249" s="50">
        <f t="shared" si="45"/>
        <v>2189320</v>
      </c>
      <c r="I249" s="10">
        <f t="shared" si="41"/>
        <v>0</v>
      </c>
      <c r="J249" s="10">
        <f t="shared" si="42"/>
        <v>1306.2768496420047</v>
      </c>
      <c r="K249" s="10">
        <f t="shared" si="43"/>
        <v>1134.1121683424365</v>
      </c>
      <c r="L249" s="10">
        <f t="shared" si="44"/>
        <v>1632632.9180012099</v>
      </c>
      <c r="M249" s="10"/>
      <c r="N249" s="10">
        <f t="shared" si="40"/>
        <v>1632632.9180012099</v>
      </c>
    </row>
    <row r="250" spans="1:14" x14ac:dyDescent="0.25">
      <c r="A250" s="35"/>
      <c r="B250" s="51" t="s">
        <v>755</v>
      </c>
      <c r="C250" s="35">
        <v>4</v>
      </c>
      <c r="D250" s="55">
        <v>12.696099999999999</v>
      </c>
      <c r="E250" s="100">
        <v>474</v>
      </c>
      <c r="F250" s="120">
        <v>272590</v>
      </c>
      <c r="G250" s="41">
        <v>100</v>
      </c>
      <c r="H250" s="50">
        <f t="shared" si="45"/>
        <v>272590</v>
      </c>
      <c r="I250" s="10">
        <f t="shared" si="41"/>
        <v>0</v>
      </c>
      <c r="J250" s="10">
        <f t="shared" si="42"/>
        <v>575.08438818565401</v>
      </c>
      <c r="K250" s="10">
        <f t="shared" si="43"/>
        <v>1865.3046297987871</v>
      </c>
      <c r="L250" s="10">
        <f t="shared" si="44"/>
        <v>1707474.383802009</v>
      </c>
      <c r="M250" s="10"/>
      <c r="N250" s="10">
        <f t="shared" si="40"/>
        <v>1707474.383802009</v>
      </c>
    </row>
    <row r="251" spans="1:14" x14ac:dyDescent="0.25">
      <c r="A251" s="35"/>
      <c r="B251" s="51" t="s">
        <v>166</v>
      </c>
      <c r="C251" s="35">
        <v>4</v>
      </c>
      <c r="D251" s="55">
        <v>65.192599999999999</v>
      </c>
      <c r="E251" s="100">
        <v>2537</v>
      </c>
      <c r="F251" s="120">
        <v>3475600</v>
      </c>
      <c r="G251" s="41">
        <v>100</v>
      </c>
      <c r="H251" s="50">
        <f t="shared" si="45"/>
        <v>3475600</v>
      </c>
      <c r="I251" s="10">
        <f t="shared" si="41"/>
        <v>0</v>
      </c>
      <c r="J251" s="10">
        <f t="shared" si="42"/>
        <v>1369.9645250295625</v>
      </c>
      <c r="K251" s="10">
        <f t="shared" si="43"/>
        <v>1070.4244929548786</v>
      </c>
      <c r="L251" s="10">
        <f t="shared" si="44"/>
        <v>2001731.7208208358</v>
      </c>
      <c r="M251" s="10"/>
      <c r="N251" s="10">
        <f t="shared" si="40"/>
        <v>2001731.7208208358</v>
      </c>
    </row>
    <row r="252" spans="1:14" x14ac:dyDescent="0.25">
      <c r="A252" s="35"/>
      <c r="B252" s="51" t="s">
        <v>167</v>
      </c>
      <c r="C252" s="35">
        <v>4</v>
      </c>
      <c r="D252" s="55">
        <v>60.270100000000006</v>
      </c>
      <c r="E252" s="100">
        <v>2582</v>
      </c>
      <c r="F252" s="120">
        <v>1910200</v>
      </c>
      <c r="G252" s="41">
        <v>100</v>
      </c>
      <c r="H252" s="50">
        <f t="shared" si="45"/>
        <v>1910200</v>
      </c>
      <c r="I252" s="10">
        <f t="shared" si="41"/>
        <v>0</v>
      </c>
      <c r="J252" s="10">
        <f t="shared" si="42"/>
        <v>739.81409759876067</v>
      </c>
      <c r="K252" s="10">
        <f t="shared" si="43"/>
        <v>1700.5749203856803</v>
      </c>
      <c r="L252" s="10">
        <f t="shared" si="44"/>
        <v>2489919.8974705776</v>
      </c>
      <c r="M252" s="10"/>
      <c r="N252" s="10">
        <f t="shared" si="40"/>
        <v>2489919.8974705776</v>
      </c>
    </row>
    <row r="253" spans="1:14" x14ac:dyDescent="0.25">
      <c r="A253" s="35"/>
      <c r="B253" s="51" t="s">
        <v>168</v>
      </c>
      <c r="C253" s="35">
        <v>4</v>
      </c>
      <c r="D253" s="55">
        <v>65.196699999999993</v>
      </c>
      <c r="E253" s="100">
        <v>972</v>
      </c>
      <c r="F253" s="120">
        <v>822510</v>
      </c>
      <c r="G253" s="41">
        <v>100</v>
      </c>
      <c r="H253" s="50">
        <f t="shared" si="45"/>
        <v>822510</v>
      </c>
      <c r="I253" s="10">
        <f t="shared" si="41"/>
        <v>0</v>
      </c>
      <c r="J253" s="10">
        <f t="shared" si="42"/>
        <v>846.2037037037037</v>
      </c>
      <c r="K253" s="10">
        <f t="shared" si="43"/>
        <v>1594.1853142807374</v>
      </c>
      <c r="L253" s="10">
        <f t="shared" si="44"/>
        <v>1948397.5759966727</v>
      </c>
      <c r="M253" s="10"/>
      <c r="N253" s="10">
        <f t="shared" si="40"/>
        <v>1948397.5759966727</v>
      </c>
    </row>
    <row r="254" spans="1:14" x14ac:dyDescent="0.25">
      <c r="A254" s="35"/>
      <c r="B254" s="51" t="s">
        <v>169</v>
      </c>
      <c r="C254" s="35">
        <v>4</v>
      </c>
      <c r="D254" s="55">
        <v>32.4041</v>
      </c>
      <c r="E254" s="100">
        <v>1777</v>
      </c>
      <c r="F254" s="120">
        <v>1255060</v>
      </c>
      <c r="G254" s="41">
        <v>100</v>
      </c>
      <c r="H254" s="50">
        <f t="shared" si="45"/>
        <v>1255060</v>
      </c>
      <c r="I254" s="10">
        <f t="shared" si="41"/>
        <v>0</v>
      </c>
      <c r="J254" s="10">
        <f t="shared" si="42"/>
        <v>706.28024760832864</v>
      </c>
      <c r="K254" s="10">
        <f t="shared" si="43"/>
        <v>1734.1087703761125</v>
      </c>
      <c r="L254" s="10">
        <f t="shared" si="44"/>
        <v>2110868.6082643396</v>
      </c>
      <c r="M254" s="10"/>
      <c r="N254" s="10">
        <f t="shared" si="40"/>
        <v>2110868.6082643396</v>
      </c>
    </row>
    <row r="255" spans="1:14" x14ac:dyDescent="0.25">
      <c r="A255" s="35"/>
      <c r="B255" s="51" t="s">
        <v>170</v>
      </c>
      <c r="C255" s="35">
        <v>4</v>
      </c>
      <c r="D255" s="55">
        <v>67.829499999999996</v>
      </c>
      <c r="E255" s="100">
        <v>3065</v>
      </c>
      <c r="F255" s="120">
        <v>2245140</v>
      </c>
      <c r="G255" s="41">
        <v>100</v>
      </c>
      <c r="H255" s="50">
        <f t="shared" si="45"/>
        <v>2245140</v>
      </c>
      <c r="I255" s="10">
        <f t="shared" si="41"/>
        <v>0</v>
      </c>
      <c r="J255" s="10">
        <f t="shared" si="42"/>
        <v>732.50897226753671</v>
      </c>
      <c r="K255" s="10">
        <f t="shared" si="43"/>
        <v>1707.8800457169045</v>
      </c>
      <c r="L255" s="10">
        <f t="shared" si="44"/>
        <v>2685628.0335355671</v>
      </c>
      <c r="M255" s="10"/>
      <c r="N255" s="10">
        <f t="shared" si="40"/>
        <v>2685628.0335355671</v>
      </c>
    </row>
    <row r="256" spans="1:14" x14ac:dyDescent="0.25">
      <c r="A256" s="35"/>
      <c r="B256" s="51"/>
      <c r="C256" s="35"/>
      <c r="D256" s="55">
        <v>0</v>
      </c>
      <c r="E256" s="102"/>
      <c r="F256" s="65"/>
      <c r="G256" s="41"/>
      <c r="H256" s="65"/>
      <c r="I256" s="66"/>
      <c r="J256" s="66"/>
      <c r="K256" s="10"/>
      <c r="L256" s="10"/>
      <c r="M256" s="10"/>
      <c r="N256" s="10"/>
    </row>
    <row r="257" spans="1:14" x14ac:dyDescent="0.25">
      <c r="A257" s="30" t="s">
        <v>173</v>
      </c>
      <c r="B257" s="43" t="s">
        <v>2</v>
      </c>
      <c r="C257" s="44"/>
      <c r="D257" s="3">
        <v>923.69960000000003</v>
      </c>
      <c r="E257" s="103">
        <f>E258</f>
        <v>30986</v>
      </c>
      <c r="F257" s="37">
        <v>0</v>
      </c>
      <c r="G257" s="41"/>
      <c r="H257" s="37">
        <f>H259</f>
        <v>9050455</v>
      </c>
      <c r="I257" s="8">
        <f>I259</f>
        <v>-9050455</v>
      </c>
      <c r="J257" s="8"/>
      <c r="K257" s="10"/>
      <c r="L257" s="10"/>
      <c r="M257" s="9">
        <f>M259</f>
        <v>17933604.585245639</v>
      </c>
      <c r="N257" s="8">
        <f t="shared" ref="N257:N308" si="46">L257+M257</f>
        <v>17933604.585245639</v>
      </c>
    </row>
    <row r="258" spans="1:14" x14ac:dyDescent="0.25">
      <c r="A258" s="30" t="s">
        <v>173</v>
      </c>
      <c r="B258" s="43" t="s">
        <v>3</v>
      </c>
      <c r="C258" s="44"/>
      <c r="D258" s="3">
        <v>923.69960000000003</v>
      </c>
      <c r="E258" s="103">
        <f>SUM(E260:E282)</f>
        <v>30986</v>
      </c>
      <c r="F258" s="37">
        <f>SUM(F260:F282)</f>
        <v>58882590</v>
      </c>
      <c r="G258" s="41"/>
      <c r="H258" s="37">
        <f>SUM(H260:H282)</f>
        <v>40781680</v>
      </c>
      <c r="I258" s="8">
        <f>SUM(I260:I282)</f>
        <v>18100910</v>
      </c>
      <c r="J258" s="8"/>
      <c r="K258" s="10"/>
      <c r="L258" s="8">
        <f>SUM(L260:L282)</f>
        <v>39627585.873810709</v>
      </c>
      <c r="M258" s="10"/>
      <c r="N258" s="8">
        <f t="shared" si="46"/>
        <v>39627585.873810709</v>
      </c>
    </row>
    <row r="259" spans="1:14" x14ac:dyDescent="0.25">
      <c r="A259" s="35"/>
      <c r="B259" s="51" t="s">
        <v>26</v>
      </c>
      <c r="C259" s="35">
        <v>2</v>
      </c>
      <c r="D259" s="55">
        <v>0</v>
      </c>
      <c r="E259" s="104"/>
      <c r="F259" s="50">
        <v>0</v>
      </c>
      <c r="G259" s="41">
        <v>25</v>
      </c>
      <c r="H259" s="50">
        <f>F263*G259/100</f>
        <v>9050455</v>
      </c>
      <c r="I259" s="10">
        <f t="shared" ref="I259:I282" si="47">F259-H259</f>
        <v>-9050455</v>
      </c>
      <c r="J259" s="10"/>
      <c r="K259" s="10"/>
      <c r="L259" s="10"/>
      <c r="M259" s="10">
        <f>($L$7*$L$8*E257/$L$10)+($L$7*$L$9*D257/$L$11)</f>
        <v>17933604.585245639</v>
      </c>
      <c r="N259" s="10">
        <f t="shared" si="46"/>
        <v>17933604.585245639</v>
      </c>
    </row>
    <row r="260" spans="1:14" x14ac:dyDescent="0.25">
      <c r="A260" s="35"/>
      <c r="B260" s="51" t="s">
        <v>174</v>
      </c>
      <c r="C260" s="35">
        <v>4</v>
      </c>
      <c r="D260" s="55">
        <v>31.286999999999999</v>
      </c>
      <c r="E260" s="100">
        <v>1010</v>
      </c>
      <c r="F260" s="121">
        <v>1412640</v>
      </c>
      <c r="G260" s="41">
        <v>100</v>
      </c>
      <c r="H260" s="50">
        <f t="shared" ref="H260:H282" si="48">F260*G260/100</f>
        <v>1412640</v>
      </c>
      <c r="I260" s="10">
        <f t="shared" si="47"/>
        <v>0</v>
      </c>
      <c r="J260" s="10">
        <f t="shared" ref="J260:J282" si="49">F260/E260</f>
        <v>1398.6534653465346</v>
      </c>
      <c r="K260" s="10">
        <f t="shared" ref="K260:K282" si="50">$J$11*$J$19-J260</f>
        <v>1041.7355526379065</v>
      </c>
      <c r="L260" s="10">
        <f t="shared" ref="L260:L282" si="51">IF(K260&gt;0,$J$7*$J$8*(K260/$K$19),0)+$J$7*$J$9*(E260/$E$19)+$J$7*$J$10*(D260/$D$19)</f>
        <v>1319943.7873669157</v>
      </c>
      <c r="M260" s="10"/>
      <c r="N260" s="10">
        <f t="shared" si="46"/>
        <v>1319943.7873669157</v>
      </c>
    </row>
    <row r="261" spans="1:14" x14ac:dyDescent="0.25">
      <c r="A261" s="35"/>
      <c r="B261" s="51" t="s">
        <v>756</v>
      </c>
      <c r="C261" s="35">
        <v>4</v>
      </c>
      <c r="D261" s="55">
        <v>45.492799999999995</v>
      </c>
      <c r="E261" s="100">
        <v>1319</v>
      </c>
      <c r="F261" s="120">
        <v>936390</v>
      </c>
      <c r="G261" s="41">
        <v>100</v>
      </c>
      <c r="H261" s="50">
        <f t="shared" si="48"/>
        <v>936390</v>
      </c>
      <c r="I261" s="10">
        <f t="shared" si="47"/>
        <v>0</v>
      </c>
      <c r="J261" s="10">
        <f t="shared" si="49"/>
        <v>709.92418498862776</v>
      </c>
      <c r="K261" s="10">
        <f t="shared" si="50"/>
        <v>1730.4648329958134</v>
      </c>
      <c r="L261" s="10">
        <f t="shared" si="51"/>
        <v>2046518.1754657051</v>
      </c>
      <c r="M261" s="10"/>
      <c r="N261" s="10">
        <f t="shared" si="46"/>
        <v>2046518.1754657051</v>
      </c>
    </row>
    <row r="262" spans="1:14" x14ac:dyDescent="0.25">
      <c r="A262" s="35"/>
      <c r="B262" s="51" t="s">
        <v>175</v>
      </c>
      <c r="C262" s="35">
        <v>4</v>
      </c>
      <c r="D262" s="55">
        <v>49.9925</v>
      </c>
      <c r="E262" s="100">
        <v>877</v>
      </c>
      <c r="F262" s="120">
        <v>781570</v>
      </c>
      <c r="G262" s="41">
        <v>100</v>
      </c>
      <c r="H262" s="50">
        <f t="shared" si="48"/>
        <v>781570</v>
      </c>
      <c r="I262" s="10">
        <f t="shared" si="47"/>
        <v>0</v>
      </c>
      <c r="J262" s="10">
        <f t="shared" si="49"/>
        <v>891.18586088939571</v>
      </c>
      <c r="K262" s="10">
        <f t="shared" si="50"/>
        <v>1549.2031570950453</v>
      </c>
      <c r="L262" s="10">
        <f t="shared" si="51"/>
        <v>1794798.7839433486</v>
      </c>
      <c r="M262" s="10"/>
      <c r="N262" s="10">
        <f t="shared" si="46"/>
        <v>1794798.7839433486</v>
      </c>
    </row>
    <row r="263" spans="1:14" x14ac:dyDescent="0.25">
      <c r="A263" s="35"/>
      <c r="B263" s="51" t="s">
        <v>884</v>
      </c>
      <c r="C263" s="35">
        <v>3</v>
      </c>
      <c r="D263" s="55">
        <v>146.12969999999999</v>
      </c>
      <c r="E263" s="100">
        <v>8765</v>
      </c>
      <c r="F263" s="120">
        <v>36201820</v>
      </c>
      <c r="G263" s="41">
        <v>50</v>
      </c>
      <c r="H263" s="50">
        <f t="shared" si="48"/>
        <v>18100910</v>
      </c>
      <c r="I263" s="10">
        <f t="shared" si="47"/>
        <v>18100910</v>
      </c>
      <c r="J263" s="10">
        <f t="shared" si="49"/>
        <v>4130.2703936109529</v>
      </c>
      <c r="K263" s="10">
        <f t="shared" si="50"/>
        <v>-1689.8813756265117</v>
      </c>
      <c r="L263" s="10">
        <f t="shared" si="51"/>
        <v>3498003.2616783753</v>
      </c>
      <c r="M263" s="10"/>
      <c r="N263" s="10">
        <f t="shared" si="46"/>
        <v>3498003.2616783753</v>
      </c>
    </row>
    <row r="264" spans="1:14" x14ac:dyDescent="0.25">
      <c r="A264" s="35"/>
      <c r="B264" s="51" t="s">
        <v>176</v>
      </c>
      <c r="C264" s="35">
        <v>4</v>
      </c>
      <c r="D264" s="55">
        <v>44.4619</v>
      </c>
      <c r="E264" s="100">
        <v>842</v>
      </c>
      <c r="F264" s="120">
        <v>924000</v>
      </c>
      <c r="G264" s="41">
        <v>100</v>
      </c>
      <c r="H264" s="50">
        <f t="shared" si="48"/>
        <v>924000</v>
      </c>
      <c r="I264" s="10">
        <f t="shared" si="47"/>
        <v>0</v>
      </c>
      <c r="J264" s="10">
        <f t="shared" si="49"/>
        <v>1097.3871733966746</v>
      </c>
      <c r="K264" s="10">
        <f t="shared" si="50"/>
        <v>1343.0018445877665</v>
      </c>
      <c r="L264" s="10">
        <f t="shared" si="51"/>
        <v>1587125.6978214637</v>
      </c>
      <c r="M264" s="10"/>
      <c r="N264" s="10">
        <f t="shared" si="46"/>
        <v>1587125.6978214637</v>
      </c>
    </row>
    <row r="265" spans="1:14" x14ac:dyDescent="0.25">
      <c r="A265" s="35"/>
      <c r="B265" s="51" t="s">
        <v>177</v>
      </c>
      <c r="C265" s="35">
        <v>4</v>
      </c>
      <c r="D265" s="55">
        <v>12.8087</v>
      </c>
      <c r="E265" s="100">
        <v>409</v>
      </c>
      <c r="F265" s="120">
        <v>961280</v>
      </c>
      <c r="G265" s="41">
        <v>100</v>
      </c>
      <c r="H265" s="50">
        <f t="shared" si="48"/>
        <v>961280</v>
      </c>
      <c r="I265" s="10">
        <f t="shared" si="47"/>
        <v>0</v>
      </c>
      <c r="J265" s="10">
        <f t="shared" si="49"/>
        <v>2350.317848410758</v>
      </c>
      <c r="K265" s="10">
        <f t="shared" si="50"/>
        <v>90.071169573683164</v>
      </c>
      <c r="L265" s="10">
        <f t="shared" si="51"/>
        <v>270258.08421937632</v>
      </c>
      <c r="M265" s="10"/>
      <c r="N265" s="10">
        <f t="shared" si="46"/>
        <v>270258.08421937632</v>
      </c>
    </row>
    <row r="266" spans="1:14" x14ac:dyDescent="0.25">
      <c r="A266" s="35"/>
      <c r="B266" s="51" t="s">
        <v>178</v>
      </c>
      <c r="C266" s="35">
        <v>4</v>
      </c>
      <c r="D266" s="55">
        <v>40.336600000000004</v>
      </c>
      <c r="E266" s="100">
        <v>905</v>
      </c>
      <c r="F266" s="120">
        <v>353990</v>
      </c>
      <c r="G266" s="41">
        <v>100</v>
      </c>
      <c r="H266" s="50">
        <f t="shared" si="48"/>
        <v>353990</v>
      </c>
      <c r="I266" s="10">
        <f t="shared" si="47"/>
        <v>0</v>
      </c>
      <c r="J266" s="10">
        <f t="shared" si="49"/>
        <v>391.14917127071823</v>
      </c>
      <c r="K266" s="10">
        <f t="shared" si="50"/>
        <v>2049.2398467137227</v>
      </c>
      <c r="L266" s="10">
        <f t="shared" si="51"/>
        <v>2146196.3600977031</v>
      </c>
      <c r="M266" s="10"/>
      <c r="N266" s="10">
        <f t="shared" si="46"/>
        <v>2146196.3600977031</v>
      </c>
    </row>
    <row r="267" spans="1:14" x14ac:dyDescent="0.25">
      <c r="A267" s="35"/>
      <c r="B267" s="51" t="s">
        <v>757</v>
      </c>
      <c r="C267" s="35">
        <v>4</v>
      </c>
      <c r="D267" s="55">
        <v>44.004200000000004</v>
      </c>
      <c r="E267" s="100">
        <v>1092</v>
      </c>
      <c r="F267" s="120">
        <v>1582220</v>
      </c>
      <c r="G267" s="41">
        <v>100</v>
      </c>
      <c r="H267" s="50">
        <f t="shared" si="48"/>
        <v>1582220</v>
      </c>
      <c r="I267" s="10">
        <f t="shared" si="47"/>
        <v>0</v>
      </c>
      <c r="J267" s="10">
        <f t="shared" si="49"/>
        <v>1448.919413919414</v>
      </c>
      <c r="K267" s="10">
        <f t="shared" si="50"/>
        <v>991.46960406502717</v>
      </c>
      <c r="L267" s="10">
        <f t="shared" si="51"/>
        <v>1378965.730709878</v>
      </c>
      <c r="M267" s="10"/>
      <c r="N267" s="10">
        <f t="shared" si="46"/>
        <v>1378965.730709878</v>
      </c>
    </row>
    <row r="268" spans="1:14" x14ac:dyDescent="0.25">
      <c r="A268" s="35"/>
      <c r="B268" s="51" t="s">
        <v>179</v>
      </c>
      <c r="C268" s="35">
        <v>4</v>
      </c>
      <c r="D268" s="55">
        <v>55.929899999999996</v>
      </c>
      <c r="E268" s="100">
        <v>2512</v>
      </c>
      <c r="F268" s="120">
        <v>4053210</v>
      </c>
      <c r="G268" s="41">
        <v>100</v>
      </c>
      <c r="H268" s="50">
        <f t="shared" si="48"/>
        <v>4053210</v>
      </c>
      <c r="I268" s="10">
        <f t="shared" si="47"/>
        <v>0</v>
      </c>
      <c r="J268" s="10">
        <f t="shared" si="49"/>
        <v>1613.5390127388534</v>
      </c>
      <c r="K268" s="10">
        <f t="shared" si="50"/>
        <v>826.85000524558768</v>
      </c>
      <c r="L268" s="10">
        <f t="shared" si="51"/>
        <v>1745363.2910159542</v>
      </c>
      <c r="M268" s="10"/>
      <c r="N268" s="10">
        <f t="shared" si="46"/>
        <v>1745363.2910159542</v>
      </c>
    </row>
    <row r="269" spans="1:14" x14ac:dyDescent="0.25">
      <c r="A269" s="35"/>
      <c r="B269" s="51" t="s">
        <v>180</v>
      </c>
      <c r="C269" s="35">
        <v>4</v>
      </c>
      <c r="D269" s="55">
        <v>46.283000000000001</v>
      </c>
      <c r="E269" s="100">
        <v>1200</v>
      </c>
      <c r="F269" s="120">
        <v>1087530</v>
      </c>
      <c r="G269" s="41">
        <v>100</v>
      </c>
      <c r="H269" s="50">
        <f t="shared" si="48"/>
        <v>1087530</v>
      </c>
      <c r="I269" s="10">
        <f t="shared" si="47"/>
        <v>0</v>
      </c>
      <c r="J269" s="10">
        <f t="shared" si="49"/>
        <v>906.27499999999998</v>
      </c>
      <c r="K269" s="10">
        <f t="shared" si="50"/>
        <v>1534.114017984441</v>
      </c>
      <c r="L269" s="10">
        <f t="shared" si="51"/>
        <v>1858399.8974159174</v>
      </c>
      <c r="M269" s="10"/>
      <c r="N269" s="10">
        <f t="shared" si="46"/>
        <v>1858399.8974159174</v>
      </c>
    </row>
    <row r="270" spans="1:14" x14ac:dyDescent="0.25">
      <c r="A270" s="35"/>
      <c r="B270" s="51" t="s">
        <v>181</v>
      </c>
      <c r="C270" s="35">
        <v>4</v>
      </c>
      <c r="D270" s="55">
        <v>40.415599999999998</v>
      </c>
      <c r="E270" s="100">
        <v>849</v>
      </c>
      <c r="F270" s="120">
        <v>718020</v>
      </c>
      <c r="G270" s="41">
        <v>100</v>
      </c>
      <c r="H270" s="50">
        <f t="shared" si="48"/>
        <v>718020</v>
      </c>
      <c r="I270" s="10">
        <f t="shared" si="47"/>
        <v>0</v>
      </c>
      <c r="J270" s="10">
        <f t="shared" si="49"/>
        <v>845.72438162544165</v>
      </c>
      <c r="K270" s="10">
        <f t="shared" si="50"/>
        <v>1594.6646363589994</v>
      </c>
      <c r="L270" s="10">
        <f t="shared" si="51"/>
        <v>1766604.5788608235</v>
      </c>
      <c r="M270" s="10"/>
      <c r="N270" s="10">
        <f t="shared" si="46"/>
        <v>1766604.5788608235</v>
      </c>
    </row>
    <row r="271" spans="1:14" x14ac:dyDescent="0.25">
      <c r="A271" s="35"/>
      <c r="B271" s="51" t="s">
        <v>182</v>
      </c>
      <c r="C271" s="35">
        <v>4</v>
      </c>
      <c r="D271" s="55">
        <v>11.5463</v>
      </c>
      <c r="E271" s="100">
        <v>400</v>
      </c>
      <c r="F271" s="120">
        <v>194480</v>
      </c>
      <c r="G271" s="41">
        <v>100</v>
      </c>
      <c r="H271" s="50">
        <f t="shared" si="48"/>
        <v>194480</v>
      </c>
      <c r="I271" s="10">
        <f t="shared" si="47"/>
        <v>0</v>
      </c>
      <c r="J271" s="10">
        <f t="shared" si="49"/>
        <v>486.2</v>
      </c>
      <c r="K271" s="10">
        <f t="shared" si="50"/>
        <v>1954.1890179844411</v>
      </c>
      <c r="L271" s="10">
        <f t="shared" si="51"/>
        <v>1749445.3165738308</v>
      </c>
      <c r="M271" s="10"/>
      <c r="N271" s="10">
        <f t="shared" si="46"/>
        <v>1749445.3165738308</v>
      </c>
    </row>
    <row r="272" spans="1:14" x14ac:dyDescent="0.25">
      <c r="A272" s="35"/>
      <c r="B272" s="51" t="s">
        <v>183</v>
      </c>
      <c r="C272" s="35">
        <v>4</v>
      </c>
      <c r="D272" s="55">
        <v>52.649300000000004</v>
      </c>
      <c r="E272" s="100">
        <v>907</v>
      </c>
      <c r="F272" s="120">
        <v>725800</v>
      </c>
      <c r="G272" s="41">
        <v>100</v>
      </c>
      <c r="H272" s="50">
        <f t="shared" si="48"/>
        <v>725800</v>
      </c>
      <c r="I272" s="10">
        <f t="shared" si="47"/>
        <v>0</v>
      </c>
      <c r="J272" s="10">
        <f t="shared" si="49"/>
        <v>800.22050716648289</v>
      </c>
      <c r="K272" s="10">
        <f t="shared" si="50"/>
        <v>1640.1685108179581</v>
      </c>
      <c r="L272" s="10">
        <f t="shared" si="51"/>
        <v>1892073.2503752015</v>
      </c>
      <c r="M272" s="10"/>
      <c r="N272" s="10">
        <f t="shared" si="46"/>
        <v>1892073.2503752015</v>
      </c>
    </row>
    <row r="273" spans="1:14" x14ac:dyDescent="0.25">
      <c r="A273" s="35"/>
      <c r="B273" s="51" t="s">
        <v>184</v>
      </c>
      <c r="C273" s="35">
        <v>4</v>
      </c>
      <c r="D273" s="55">
        <v>21.676100000000002</v>
      </c>
      <c r="E273" s="100">
        <v>882</v>
      </c>
      <c r="F273" s="120">
        <v>895780</v>
      </c>
      <c r="G273" s="41">
        <v>100</v>
      </c>
      <c r="H273" s="50">
        <f t="shared" si="48"/>
        <v>895780</v>
      </c>
      <c r="I273" s="10">
        <f t="shared" si="47"/>
        <v>0</v>
      </c>
      <c r="J273" s="10">
        <f t="shared" si="49"/>
        <v>1015.6235827664399</v>
      </c>
      <c r="K273" s="10">
        <f t="shared" si="50"/>
        <v>1424.7654352180011</v>
      </c>
      <c r="L273" s="10">
        <f t="shared" si="51"/>
        <v>1531095.3958922827</v>
      </c>
      <c r="M273" s="10"/>
      <c r="N273" s="10">
        <f t="shared" si="46"/>
        <v>1531095.3958922827</v>
      </c>
    </row>
    <row r="274" spans="1:14" x14ac:dyDescent="0.25">
      <c r="A274" s="35"/>
      <c r="B274" s="51" t="s">
        <v>185</v>
      </c>
      <c r="C274" s="35">
        <v>4</v>
      </c>
      <c r="D274" s="55">
        <v>42.465600000000009</v>
      </c>
      <c r="E274" s="100">
        <v>1799</v>
      </c>
      <c r="F274" s="120">
        <v>2142630</v>
      </c>
      <c r="G274" s="41">
        <v>100</v>
      </c>
      <c r="H274" s="50">
        <f t="shared" si="48"/>
        <v>2142630</v>
      </c>
      <c r="I274" s="10">
        <f t="shared" si="47"/>
        <v>0</v>
      </c>
      <c r="J274" s="10">
        <f t="shared" si="49"/>
        <v>1191.011673151751</v>
      </c>
      <c r="K274" s="10">
        <f t="shared" si="50"/>
        <v>1249.3773448326901</v>
      </c>
      <c r="L274" s="10">
        <f t="shared" si="51"/>
        <v>1789147.232317342</v>
      </c>
      <c r="M274" s="10"/>
      <c r="N274" s="10">
        <f t="shared" si="46"/>
        <v>1789147.232317342</v>
      </c>
    </row>
    <row r="275" spans="1:14" x14ac:dyDescent="0.25">
      <c r="A275" s="35"/>
      <c r="B275" s="51" t="s">
        <v>186</v>
      </c>
      <c r="C275" s="35">
        <v>4</v>
      </c>
      <c r="D275" s="55">
        <v>18.5396</v>
      </c>
      <c r="E275" s="100">
        <v>1088</v>
      </c>
      <c r="F275" s="120">
        <v>683130</v>
      </c>
      <c r="G275" s="41">
        <v>100</v>
      </c>
      <c r="H275" s="50">
        <f t="shared" si="48"/>
        <v>683130</v>
      </c>
      <c r="I275" s="10">
        <f t="shared" si="47"/>
        <v>0</v>
      </c>
      <c r="J275" s="10">
        <f t="shared" si="49"/>
        <v>627.87683823529414</v>
      </c>
      <c r="K275" s="10">
        <f t="shared" si="50"/>
        <v>1812.512179749147</v>
      </c>
      <c r="L275" s="10">
        <f t="shared" si="51"/>
        <v>1884615.1914234411</v>
      </c>
      <c r="M275" s="10"/>
      <c r="N275" s="10">
        <f t="shared" si="46"/>
        <v>1884615.1914234411</v>
      </c>
    </row>
    <row r="276" spans="1:14" x14ac:dyDescent="0.25">
      <c r="A276" s="35"/>
      <c r="B276" s="51" t="s">
        <v>187</v>
      </c>
      <c r="C276" s="35">
        <v>4</v>
      </c>
      <c r="D276" s="55">
        <v>29.806500000000003</v>
      </c>
      <c r="E276" s="100">
        <v>1233</v>
      </c>
      <c r="F276" s="120">
        <v>922170</v>
      </c>
      <c r="G276" s="41">
        <v>100</v>
      </c>
      <c r="H276" s="50">
        <f t="shared" si="48"/>
        <v>922170</v>
      </c>
      <c r="I276" s="10">
        <f t="shared" si="47"/>
        <v>0</v>
      </c>
      <c r="J276" s="10">
        <f t="shared" si="49"/>
        <v>747.90754257907543</v>
      </c>
      <c r="K276" s="10">
        <f t="shared" si="50"/>
        <v>1692.4814754053657</v>
      </c>
      <c r="L276" s="10">
        <f t="shared" si="51"/>
        <v>1898401.431516561</v>
      </c>
      <c r="M276" s="10"/>
      <c r="N276" s="10">
        <f t="shared" si="46"/>
        <v>1898401.431516561</v>
      </c>
    </row>
    <row r="277" spans="1:14" x14ac:dyDescent="0.25">
      <c r="A277" s="35"/>
      <c r="B277" s="51" t="s">
        <v>188</v>
      </c>
      <c r="C277" s="35">
        <v>4</v>
      </c>
      <c r="D277" s="55">
        <v>30.100700000000003</v>
      </c>
      <c r="E277" s="100">
        <v>1022</v>
      </c>
      <c r="F277" s="120">
        <v>879400</v>
      </c>
      <c r="G277" s="41">
        <v>100</v>
      </c>
      <c r="H277" s="50">
        <f t="shared" si="48"/>
        <v>879400</v>
      </c>
      <c r="I277" s="10">
        <f t="shared" si="47"/>
        <v>0</v>
      </c>
      <c r="J277" s="10">
        <f t="shared" si="49"/>
        <v>860.46966731898237</v>
      </c>
      <c r="K277" s="10">
        <f t="shared" si="50"/>
        <v>1579.9193506654588</v>
      </c>
      <c r="L277" s="10">
        <f t="shared" si="51"/>
        <v>1746584.5381387204</v>
      </c>
      <c r="M277" s="10"/>
      <c r="N277" s="10">
        <f t="shared" si="46"/>
        <v>1746584.5381387204</v>
      </c>
    </row>
    <row r="278" spans="1:14" x14ac:dyDescent="0.25">
      <c r="A278" s="35"/>
      <c r="B278" s="51" t="s">
        <v>758</v>
      </c>
      <c r="C278" s="35">
        <v>4</v>
      </c>
      <c r="D278" s="55">
        <v>61.915500000000002</v>
      </c>
      <c r="E278" s="100">
        <v>1981</v>
      </c>
      <c r="F278" s="120">
        <v>1068260</v>
      </c>
      <c r="G278" s="41">
        <v>100</v>
      </c>
      <c r="H278" s="50">
        <f t="shared" si="48"/>
        <v>1068260</v>
      </c>
      <c r="I278" s="10">
        <f t="shared" si="47"/>
        <v>0</v>
      </c>
      <c r="J278" s="10">
        <f t="shared" si="49"/>
        <v>539.25290257445738</v>
      </c>
      <c r="K278" s="10">
        <f t="shared" si="50"/>
        <v>1901.1361154099836</v>
      </c>
      <c r="L278" s="10">
        <f t="shared" si="51"/>
        <v>2478602.4619269688</v>
      </c>
      <c r="M278" s="10"/>
      <c r="N278" s="10">
        <f t="shared" si="46"/>
        <v>2478602.4619269688</v>
      </c>
    </row>
    <row r="279" spans="1:14" x14ac:dyDescent="0.25">
      <c r="A279" s="35"/>
      <c r="B279" s="51" t="s">
        <v>189</v>
      </c>
      <c r="C279" s="35">
        <v>4</v>
      </c>
      <c r="D279" s="55">
        <v>14.279399999999999</v>
      </c>
      <c r="E279" s="100">
        <v>378</v>
      </c>
      <c r="F279" s="120">
        <v>160160</v>
      </c>
      <c r="G279" s="41">
        <v>100</v>
      </c>
      <c r="H279" s="50">
        <f t="shared" si="48"/>
        <v>160160</v>
      </c>
      <c r="I279" s="10">
        <f t="shared" si="47"/>
        <v>0</v>
      </c>
      <c r="J279" s="10">
        <f t="shared" si="49"/>
        <v>423.7037037037037</v>
      </c>
      <c r="K279" s="10">
        <f t="shared" si="50"/>
        <v>2016.6853142807374</v>
      </c>
      <c r="L279" s="10">
        <f t="shared" si="51"/>
        <v>1808745.2972260818</v>
      </c>
      <c r="M279" s="10"/>
      <c r="N279" s="10">
        <f t="shared" si="46"/>
        <v>1808745.2972260818</v>
      </c>
    </row>
    <row r="280" spans="1:14" x14ac:dyDescent="0.25">
      <c r="A280" s="35"/>
      <c r="B280" s="51" t="s">
        <v>190</v>
      </c>
      <c r="C280" s="35">
        <v>4</v>
      </c>
      <c r="D280" s="55">
        <v>23.324099999999998</v>
      </c>
      <c r="E280" s="100">
        <v>395</v>
      </c>
      <c r="F280" s="120">
        <v>213010</v>
      </c>
      <c r="G280" s="41">
        <v>100</v>
      </c>
      <c r="H280" s="50">
        <f t="shared" si="48"/>
        <v>213010</v>
      </c>
      <c r="I280" s="10">
        <f t="shared" si="47"/>
        <v>0</v>
      </c>
      <c r="J280" s="10">
        <f t="shared" si="49"/>
        <v>539.2658227848101</v>
      </c>
      <c r="K280" s="10">
        <f t="shared" si="50"/>
        <v>1901.123195199631</v>
      </c>
      <c r="L280" s="10">
        <f t="shared" si="51"/>
        <v>1774502.0310439235</v>
      </c>
      <c r="M280" s="10"/>
      <c r="N280" s="10">
        <f t="shared" si="46"/>
        <v>1774502.0310439235</v>
      </c>
    </row>
    <row r="281" spans="1:14" x14ac:dyDescent="0.25">
      <c r="A281" s="35"/>
      <c r="B281" s="51" t="s">
        <v>759</v>
      </c>
      <c r="C281" s="35">
        <v>4</v>
      </c>
      <c r="D281" s="55">
        <v>42.843400000000003</v>
      </c>
      <c r="E281" s="100">
        <v>627</v>
      </c>
      <c r="F281" s="120">
        <v>823460</v>
      </c>
      <c r="G281" s="41">
        <v>100</v>
      </c>
      <c r="H281" s="50">
        <f t="shared" si="48"/>
        <v>823460</v>
      </c>
      <c r="I281" s="10">
        <f t="shared" si="47"/>
        <v>0</v>
      </c>
      <c r="J281" s="10">
        <f t="shared" si="49"/>
        <v>1313.3333333333333</v>
      </c>
      <c r="K281" s="10">
        <f t="shared" si="50"/>
        <v>1127.0556846511079</v>
      </c>
      <c r="L281" s="10">
        <f t="shared" si="51"/>
        <v>1340307.7638228796</v>
      </c>
      <c r="M281" s="10"/>
      <c r="N281" s="10">
        <f t="shared" si="46"/>
        <v>1340307.7638228796</v>
      </c>
    </row>
    <row r="282" spans="1:14" x14ac:dyDescent="0.25">
      <c r="A282" s="35"/>
      <c r="B282" s="51" t="s">
        <v>191</v>
      </c>
      <c r="C282" s="35">
        <v>4</v>
      </c>
      <c r="D282" s="55">
        <v>17.411200000000001</v>
      </c>
      <c r="E282" s="100">
        <v>494</v>
      </c>
      <c r="F282" s="120">
        <v>1161640</v>
      </c>
      <c r="G282" s="41">
        <v>100</v>
      </c>
      <c r="H282" s="50">
        <f t="shared" si="48"/>
        <v>1161640</v>
      </c>
      <c r="I282" s="10">
        <f t="shared" si="47"/>
        <v>0</v>
      </c>
      <c r="J282" s="10">
        <f t="shared" si="49"/>
        <v>2351.4979757085021</v>
      </c>
      <c r="K282" s="10">
        <f t="shared" si="50"/>
        <v>88.891042275939071</v>
      </c>
      <c r="L282" s="10">
        <f t="shared" si="51"/>
        <v>321888.31495800504</v>
      </c>
      <c r="M282" s="10"/>
      <c r="N282" s="10">
        <f t="shared" si="46"/>
        <v>321888.31495800504</v>
      </c>
    </row>
    <row r="283" spans="1:14" x14ac:dyDescent="0.25">
      <c r="A283" s="35"/>
      <c r="B283" s="51"/>
      <c r="C283" s="35"/>
      <c r="D283" s="55">
        <v>0</v>
      </c>
      <c r="E283" s="102"/>
      <c r="F283" s="65"/>
      <c r="G283" s="41"/>
      <c r="H283" s="65"/>
      <c r="I283" s="66"/>
      <c r="J283" s="66"/>
      <c r="K283" s="10"/>
      <c r="L283" s="10"/>
      <c r="M283" s="10"/>
      <c r="N283" s="10"/>
    </row>
    <row r="284" spans="1:14" x14ac:dyDescent="0.25">
      <c r="A284" s="30" t="s">
        <v>192</v>
      </c>
      <c r="B284" s="43" t="s">
        <v>2</v>
      </c>
      <c r="C284" s="44"/>
      <c r="D284" s="3">
        <v>687.94550000000004</v>
      </c>
      <c r="E284" s="103">
        <f>E285</f>
        <v>52926</v>
      </c>
      <c r="F284" s="37">
        <v>0</v>
      </c>
      <c r="G284" s="41"/>
      <c r="H284" s="37">
        <f>H286</f>
        <v>7191920</v>
      </c>
      <c r="I284" s="8">
        <f>I286</f>
        <v>-7191920</v>
      </c>
      <c r="J284" s="8"/>
      <c r="K284" s="10"/>
      <c r="L284" s="10"/>
      <c r="M284" s="9">
        <f>M286</f>
        <v>21717101.431152977</v>
      </c>
      <c r="N284" s="8">
        <f t="shared" si="46"/>
        <v>21717101.431152977</v>
      </c>
    </row>
    <row r="285" spans="1:14" x14ac:dyDescent="0.25">
      <c r="A285" s="30" t="s">
        <v>192</v>
      </c>
      <c r="B285" s="43" t="s">
        <v>3</v>
      </c>
      <c r="C285" s="44"/>
      <c r="D285" s="3">
        <v>687.94550000000004</v>
      </c>
      <c r="E285" s="103">
        <f>SUM(E287:E311)</f>
        <v>52926</v>
      </c>
      <c r="F285" s="37">
        <f>SUM(F287:F311)</f>
        <v>96743160</v>
      </c>
      <c r="G285" s="41"/>
      <c r="H285" s="37">
        <f>SUM(H287:H311)</f>
        <v>82359320</v>
      </c>
      <c r="I285" s="8">
        <f>SUM(I287:I311)</f>
        <v>14383840</v>
      </c>
      <c r="J285" s="8"/>
      <c r="K285" s="10"/>
      <c r="L285" s="8">
        <f>SUM(L287:L311)</f>
        <v>45451749.84817262</v>
      </c>
      <c r="M285" s="10"/>
      <c r="N285" s="8">
        <f t="shared" si="46"/>
        <v>45451749.84817262</v>
      </c>
    </row>
    <row r="286" spans="1:14" x14ac:dyDescent="0.25">
      <c r="A286" s="35"/>
      <c r="B286" s="51" t="s">
        <v>26</v>
      </c>
      <c r="C286" s="35">
        <v>2</v>
      </c>
      <c r="D286" s="55">
        <v>0</v>
      </c>
      <c r="E286" s="104"/>
      <c r="F286" s="50">
        <v>0</v>
      </c>
      <c r="G286" s="41">
        <v>25</v>
      </c>
      <c r="H286" s="50">
        <f>F293*G286/100</f>
        <v>7191920</v>
      </c>
      <c r="I286" s="10">
        <f t="shared" ref="I286:I311" si="52">F286-H286</f>
        <v>-7191920</v>
      </c>
      <c r="J286" s="10"/>
      <c r="K286" s="10"/>
      <c r="L286" s="10"/>
      <c r="M286" s="10">
        <f>($L$7*$L$8*E284/$L$10)+($L$7*$L$9*D284/$L$11)</f>
        <v>21717101.431152977</v>
      </c>
      <c r="N286" s="10">
        <f t="shared" si="46"/>
        <v>21717101.431152977</v>
      </c>
    </row>
    <row r="287" spans="1:14" x14ac:dyDescent="0.25">
      <c r="A287" s="35"/>
      <c r="B287" s="51" t="s">
        <v>193</v>
      </c>
      <c r="C287" s="35">
        <v>4</v>
      </c>
      <c r="D287" s="55">
        <v>41.911499999999997</v>
      </c>
      <c r="E287" s="100">
        <v>2738</v>
      </c>
      <c r="F287" s="120">
        <v>2505430</v>
      </c>
      <c r="G287" s="41">
        <v>100</v>
      </c>
      <c r="H287" s="50">
        <f t="shared" ref="H287:H311" si="53">F287*G287/100</f>
        <v>2505430</v>
      </c>
      <c r="I287" s="10">
        <f t="shared" si="52"/>
        <v>0</v>
      </c>
      <c r="J287" s="10">
        <f t="shared" ref="J287:J311" si="54">F287/E287</f>
        <v>915.05843681519355</v>
      </c>
      <c r="K287" s="10">
        <f t="shared" ref="K287:K311" si="55">$J$11*$J$19-J287</f>
        <v>1525.3305811692476</v>
      </c>
      <c r="L287" s="10">
        <f t="shared" ref="L287:L311" si="56">IF(K287&gt;0,$J$7*$J$8*(K287/$K$19),0)+$J$7*$J$9*(E287/$E$19)+$J$7*$J$10*(D287/$D$19)</f>
        <v>2289451.6352904993</v>
      </c>
      <c r="M287" s="10"/>
      <c r="N287" s="10">
        <f t="shared" si="46"/>
        <v>2289451.6352904993</v>
      </c>
    </row>
    <row r="288" spans="1:14" x14ac:dyDescent="0.25">
      <c r="A288" s="35"/>
      <c r="B288" s="51" t="s">
        <v>194</v>
      </c>
      <c r="C288" s="35">
        <v>4</v>
      </c>
      <c r="D288" s="55">
        <v>29.248799999999999</v>
      </c>
      <c r="E288" s="100">
        <v>1560</v>
      </c>
      <c r="F288" s="120">
        <v>832620</v>
      </c>
      <c r="G288" s="41">
        <v>100</v>
      </c>
      <c r="H288" s="50">
        <f t="shared" si="53"/>
        <v>832620</v>
      </c>
      <c r="I288" s="10">
        <f t="shared" si="52"/>
        <v>0</v>
      </c>
      <c r="J288" s="10">
        <f t="shared" si="54"/>
        <v>533.73076923076928</v>
      </c>
      <c r="K288" s="10">
        <f t="shared" si="55"/>
        <v>1906.6582487536718</v>
      </c>
      <c r="L288" s="10">
        <f t="shared" si="56"/>
        <v>2164828.8753554947</v>
      </c>
      <c r="M288" s="10"/>
      <c r="N288" s="10">
        <f t="shared" si="46"/>
        <v>2164828.8753554947</v>
      </c>
    </row>
    <row r="289" spans="1:14" x14ac:dyDescent="0.25">
      <c r="A289" s="35"/>
      <c r="B289" s="51" t="s">
        <v>760</v>
      </c>
      <c r="C289" s="35">
        <v>4</v>
      </c>
      <c r="D289" s="55">
        <v>30.7044</v>
      </c>
      <c r="E289" s="100">
        <v>2312</v>
      </c>
      <c r="F289" s="120">
        <v>1773220</v>
      </c>
      <c r="G289" s="41">
        <v>100</v>
      </c>
      <c r="H289" s="50">
        <f t="shared" si="53"/>
        <v>1773220</v>
      </c>
      <c r="I289" s="10">
        <f t="shared" si="52"/>
        <v>0</v>
      </c>
      <c r="J289" s="10">
        <f t="shared" si="54"/>
        <v>766.96366782006919</v>
      </c>
      <c r="K289" s="10">
        <f t="shared" si="55"/>
        <v>1673.425350164372</v>
      </c>
      <c r="L289" s="10">
        <f t="shared" si="56"/>
        <v>2213722.9082476464</v>
      </c>
      <c r="M289" s="10"/>
      <c r="N289" s="10">
        <f t="shared" si="46"/>
        <v>2213722.9082476464</v>
      </c>
    </row>
    <row r="290" spans="1:14" x14ac:dyDescent="0.25">
      <c r="A290" s="35"/>
      <c r="B290" s="51" t="s">
        <v>195</v>
      </c>
      <c r="C290" s="35">
        <v>4</v>
      </c>
      <c r="D290" s="55">
        <v>33.053800000000003</v>
      </c>
      <c r="E290" s="100">
        <v>1977</v>
      </c>
      <c r="F290" s="120">
        <v>3623770</v>
      </c>
      <c r="G290" s="41">
        <v>100</v>
      </c>
      <c r="H290" s="50">
        <f t="shared" si="53"/>
        <v>3623770</v>
      </c>
      <c r="I290" s="10">
        <f t="shared" si="52"/>
        <v>0</v>
      </c>
      <c r="J290" s="10">
        <f t="shared" si="54"/>
        <v>1832.9640870005057</v>
      </c>
      <c r="K290" s="10">
        <f t="shared" si="55"/>
        <v>607.42493098393538</v>
      </c>
      <c r="L290" s="10">
        <f t="shared" si="56"/>
        <v>1274830.2788212213</v>
      </c>
      <c r="M290" s="10"/>
      <c r="N290" s="10">
        <f t="shared" si="46"/>
        <v>1274830.2788212213</v>
      </c>
    </row>
    <row r="291" spans="1:14" x14ac:dyDescent="0.25">
      <c r="A291" s="35"/>
      <c r="B291" s="51" t="s">
        <v>196</v>
      </c>
      <c r="C291" s="35">
        <v>4</v>
      </c>
      <c r="D291" s="55">
        <v>24.868099999999998</v>
      </c>
      <c r="E291" s="100">
        <v>1750</v>
      </c>
      <c r="F291" s="120">
        <v>2105190</v>
      </c>
      <c r="G291" s="41">
        <v>100</v>
      </c>
      <c r="H291" s="50">
        <f t="shared" si="53"/>
        <v>2105190</v>
      </c>
      <c r="I291" s="10">
        <f t="shared" si="52"/>
        <v>0</v>
      </c>
      <c r="J291" s="10">
        <f t="shared" si="54"/>
        <v>1202.9657142857143</v>
      </c>
      <c r="K291" s="10">
        <f t="shared" si="55"/>
        <v>1237.4233036987268</v>
      </c>
      <c r="L291" s="10">
        <f t="shared" si="56"/>
        <v>1661790.266300312</v>
      </c>
      <c r="M291" s="10"/>
      <c r="N291" s="10">
        <f t="shared" si="46"/>
        <v>1661790.266300312</v>
      </c>
    </row>
    <row r="292" spans="1:14" x14ac:dyDescent="0.25">
      <c r="A292" s="35"/>
      <c r="B292" s="51" t="s">
        <v>197</v>
      </c>
      <c r="C292" s="35">
        <v>4</v>
      </c>
      <c r="D292" s="55">
        <v>10.051699999999999</v>
      </c>
      <c r="E292" s="100">
        <v>885</v>
      </c>
      <c r="F292" s="120">
        <v>1147900</v>
      </c>
      <c r="G292" s="41">
        <v>100</v>
      </c>
      <c r="H292" s="50">
        <f t="shared" si="53"/>
        <v>1147900</v>
      </c>
      <c r="I292" s="10">
        <f t="shared" si="52"/>
        <v>0</v>
      </c>
      <c r="J292" s="10">
        <f t="shared" si="54"/>
        <v>1297.0621468926554</v>
      </c>
      <c r="K292" s="10">
        <f t="shared" si="55"/>
        <v>1143.3268710917857</v>
      </c>
      <c r="L292" s="10">
        <f t="shared" si="56"/>
        <v>1239089.7058348015</v>
      </c>
      <c r="M292" s="10"/>
      <c r="N292" s="10">
        <f t="shared" si="46"/>
        <v>1239089.7058348015</v>
      </c>
    </row>
    <row r="293" spans="1:14" x14ac:dyDescent="0.25">
      <c r="A293" s="35"/>
      <c r="B293" s="51" t="s">
        <v>885</v>
      </c>
      <c r="C293" s="35">
        <v>3</v>
      </c>
      <c r="D293" s="55">
        <v>43.259900000000002</v>
      </c>
      <c r="E293" s="100">
        <v>5844</v>
      </c>
      <c r="F293" s="120">
        <v>28767680</v>
      </c>
      <c r="G293" s="41">
        <v>50</v>
      </c>
      <c r="H293" s="50">
        <f t="shared" si="53"/>
        <v>14383840</v>
      </c>
      <c r="I293" s="10">
        <f t="shared" si="52"/>
        <v>14383840</v>
      </c>
      <c r="J293" s="10">
        <f t="shared" si="54"/>
        <v>4922.6009582477755</v>
      </c>
      <c r="K293" s="10">
        <f t="shared" si="55"/>
        <v>-2482.2119402633343</v>
      </c>
      <c r="L293" s="10">
        <f t="shared" si="56"/>
        <v>2015093.6581352176</v>
      </c>
      <c r="M293" s="10"/>
      <c r="N293" s="10">
        <f t="shared" si="46"/>
        <v>2015093.6581352176</v>
      </c>
    </row>
    <row r="294" spans="1:14" x14ac:dyDescent="0.25">
      <c r="A294" s="35"/>
      <c r="B294" s="51" t="s">
        <v>198</v>
      </c>
      <c r="C294" s="35">
        <v>4</v>
      </c>
      <c r="D294" s="55">
        <v>23.160100000000003</v>
      </c>
      <c r="E294" s="100">
        <v>1865</v>
      </c>
      <c r="F294" s="120">
        <v>1811010</v>
      </c>
      <c r="G294" s="41">
        <v>100</v>
      </c>
      <c r="H294" s="50">
        <f t="shared" si="53"/>
        <v>1811010</v>
      </c>
      <c r="I294" s="10">
        <f t="shared" si="52"/>
        <v>0</v>
      </c>
      <c r="J294" s="10">
        <f t="shared" si="54"/>
        <v>971.05093833780165</v>
      </c>
      <c r="K294" s="10">
        <f t="shared" si="55"/>
        <v>1469.3380796466395</v>
      </c>
      <c r="L294" s="10">
        <f t="shared" si="56"/>
        <v>1871741.8476232281</v>
      </c>
      <c r="M294" s="10"/>
      <c r="N294" s="10">
        <f t="shared" si="46"/>
        <v>1871741.8476232281</v>
      </c>
    </row>
    <row r="295" spans="1:14" x14ac:dyDescent="0.25">
      <c r="A295" s="35"/>
      <c r="B295" s="51" t="s">
        <v>199</v>
      </c>
      <c r="C295" s="35">
        <v>4</v>
      </c>
      <c r="D295" s="55">
        <v>15.7385</v>
      </c>
      <c r="E295" s="100">
        <v>883</v>
      </c>
      <c r="F295" s="120">
        <v>388920</v>
      </c>
      <c r="G295" s="41">
        <v>100</v>
      </c>
      <c r="H295" s="50">
        <f t="shared" si="53"/>
        <v>388920</v>
      </c>
      <c r="I295" s="10">
        <f t="shared" si="52"/>
        <v>0</v>
      </c>
      <c r="J295" s="10">
        <f t="shared" si="54"/>
        <v>440.45300113250283</v>
      </c>
      <c r="K295" s="10">
        <f t="shared" si="55"/>
        <v>1999.9360168519383</v>
      </c>
      <c r="L295" s="10">
        <f t="shared" si="56"/>
        <v>1956150.498488985</v>
      </c>
      <c r="M295" s="10"/>
      <c r="N295" s="10">
        <f t="shared" si="46"/>
        <v>1956150.498488985</v>
      </c>
    </row>
    <row r="296" spans="1:14" x14ac:dyDescent="0.25">
      <c r="A296" s="35"/>
      <c r="B296" s="51" t="s">
        <v>200</v>
      </c>
      <c r="C296" s="35">
        <v>4</v>
      </c>
      <c r="D296" s="55">
        <v>23.650700000000001</v>
      </c>
      <c r="E296" s="100">
        <v>2617</v>
      </c>
      <c r="F296" s="120">
        <v>6157940</v>
      </c>
      <c r="G296" s="41">
        <v>100</v>
      </c>
      <c r="H296" s="50">
        <f t="shared" si="53"/>
        <v>6157940</v>
      </c>
      <c r="I296" s="10">
        <f t="shared" si="52"/>
        <v>0</v>
      </c>
      <c r="J296" s="10">
        <f t="shared" si="54"/>
        <v>2353.0531142529612</v>
      </c>
      <c r="K296" s="10">
        <f t="shared" si="55"/>
        <v>87.335903731479902</v>
      </c>
      <c r="L296" s="10">
        <f t="shared" si="56"/>
        <v>997204.29086157051</v>
      </c>
      <c r="M296" s="10"/>
      <c r="N296" s="10">
        <f t="shared" si="46"/>
        <v>997204.29086157051</v>
      </c>
    </row>
    <row r="297" spans="1:14" x14ac:dyDescent="0.25">
      <c r="A297" s="35"/>
      <c r="B297" s="51" t="s">
        <v>201</v>
      </c>
      <c r="C297" s="35">
        <v>4</v>
      </c>
      <c r="D297" s="55">
        <v>66.461000000000013</v>
      </c>
      <c r="E297" s="100">
        <v>4305</v>
      </c>
      <c r="F297" s="120">
        <v>5274600</v>
      </c>
      <c r="G297" s="41">
        <v>100</v>
      </c>
      <c r="H297" s="50">
        <f t="shared" si="53"/>
        <v>5274600</v>
      </c>
      <c r="I297" s="10">
        <f t="shared" si="52"/>
        <v>0</v>
      </c>
      <c r="J297" s="10">
        <f t="shared" si="54"/>
        <v>1225.226480836237</v>
      </c>
      <c r="K297" s="10">
        <f t="shared" si="55"/>
        <v>1215.1625371482041</v>
      </c>
      <c r="L297" s="10">
        <f t="shared" si="56"/>
        <v>2657796.3296508733</v>
      </c>
      <c r="M297" s="10"/>
      <c r="N297" s="10">
        <f t="shared" si="46"/>
        <v>2657796.3296508733</v>
      </c>
    </row>
    <row r="298" spans="1:14" x14ac:dyDescent="0.25">
      <c r="A298" s="35"/>
      <c r="B298" s="51" t="s">
        <v>202</v>
      </c>
      <c r="C298" s="35">
        <v>4</v>
      </c>
      <c r="D298" s="55">
        <v>49.479700000000008</v>
      </c>
      <c r="E298" s="100">
        <v>2295</v>
      </c>
      <c r="F298" s="120">
        <v>2450310</v>
      </c>
      <c r="G298" s="41">
        <v>100</v>
      </c>
      <c r="H298" s="50">
        <f t="shared" si="53"/>
        <v>2450310</v>
      </c>
      <c r="I298" s="10">
        <f t="shared" si="52"/>
        <v>0</v>
      </c>
      <c r="J298" s="10">
        <f t="shared" si="54"/>
        <v>1067.6732026143791</v>
      </c>
      <c r="K298" s="10">
        <f t="shared" si="55"/>
        <v>1372.715815370062</v>
      </c>
      <c r="L298" s="10">
        <f t="shared" si="56"/>
        <v>2078283.7815817453</v>
      </c>
      <c r="M298" s="10"/>
      <c r="N298" s="10">
        <f t="shared" si="46"/>
        <v>2078283.7815817453</v>
      </c>
    </row>
    <row r="299" spans="1:14" x14ac:dyDescent="0.25">
      <c r="A299" s="35"/>
      <c r="B299" s="51" t="s">
        <v>203</v>
      </c>
      <c r="C299" s="35">
        <v>4</v>
      </c>
      <c r="D299" s="55">
        <v>31.819799999999997</v>
      </c>
      <c r="E299" s="100">
        <v>1713</v>
      </c>
      <c r="F299" s="120">
        <v>2951430</v>
      </c>
      <c r="G299" s="41">
        <v>100</v>
      </c>
      <c r="H299" s="50">
        <f t="shared" si="53"/>
        <v>2951430</v>
      </c>
      <c r="I299" s="10">
        <f t="shared" si="52"/>
        <v>0</v>
      </c>
      <c r="J299" s="10">
        <f t="shared" si="54"/>
        <v>1722.9597197898424</v>
      </c>
      <c r="K299" s="10">
        <f t="shared" si="55"/>
        <v>717.42929819459869</v>
      </c>
      <c r="L299" s="10">
        <f t="shared" si="56"/>
        <v>1275901.7689059547</v>
      </c>
      <c r="M299" s="10"/>
      <c r="N299" s="10">
        <f t="shared" si="46"/>
        <v>1275901.7689059547</v>
      </c>
    </row>
    <row r="300" spans="1:14" x14ac:dyDescent="0.25">
      <c r="A300" s="35"/>
      <c r="B300" s="51" t="s">
        <v>761</v>
      </c>
      <c r="C300" s="35">
        <v>4</v>
      </c>
      <c r="D300" s="55">
        <v>13.022600000000001</v>
      </c>
      <c r="E300" s="100">
        <v>1059</v>
      </c>
      <c r="F300" s="120">
        <v>921700</v>
      </c>
      <c r="G300" s="41">
        <v>100</v>
      </c>
      <c r="H300" s="50">
        <f t="shared" si="53"/>
        <v>921700</v>
      </c>
      <c r="I300" s="10">
        <f t="shared" si="52"/>
        <v>0</v>
      </c>
      <c r="J300" s="10">
        <f t="shared" si="54"/>
        <v>870.34938621340882</v>
      </c>
      <c r="K300" s="10">
        <f t="shared" si="55"/>
        <v>1570.0396317710324</v>
      </c>
      <c r="L300" s="10">
        <f t="shared" si="56"/>
        <v>1649852.5409817391</v>
      </c>
      <c r="M300" s="10"/>
      <c r="N300" s="10">
        <f t="shared" si="46"/>
        <v>1649852.5409817391</v>
      </c>
    </row>
    <row r="301" spans="1:14" x14ac:dyDescent="0.25">
      <c r="A301" s="35"/>
      <c r="B301" s="51" t="s">
        <v>204</v>
      </c>
      <c r="C301" s="35">
        <v>4</v>
      </c>
      <c r="D301" s="55">
        <v>32.696100000000001</v>
      </c>
      <c r="E301" s="100">
        <v>2060</v>
      </c>
      <c r="F301" s="120">
        <v>1078480</v>
      </c>
      <c r="G301" s="41">
        <v>100</v>
      </c>
      <c r="H301" s="50">
        <f t="shared" si="53"/>
        <v>1078480</v>
      </c>
      <c r="I301" s="10">
        <f t="shared" si="52"/>
        <v>0</v>
      </c>
      <c r="J301" s="10">
        <f t="shared" si="54"/>
        <v>523.53398058252424</v>
      </c>
      <c r="K301" s="10">
        <f t="shared" si="55"/>
        <v>1916.8550374019169</v>
      </c>
      <c r="L301" s="10">
        <f t="shared" si="56"/>
        <v>2343895.6708464115</v>
      </c>
      <c r="M301" s="10"/>
      <c r="N301" s="10">
        <f t="shared" si="46"/>
        <v>2343895.6708464115</v>
      </c>
    </row>
    <row r="302" spans="1:14" x14ac:dyDescent="0.25">
      <c r="A302" s="35"/>
      <c r="B302" s="51" t="s">
        <v>205</v>
      </c>
      <c r="C302" s="35">
        <v>4</v>
      </c>
      <c r="D302" s="55">
        <v>13.414200000000001</v>
      </c>
      <c r="E302" s="100">
        <v>908</v>
      </c>
      <c r="F302" s="120">
        <v>770360</v>
      </c>
      <c r="G302" s="41">
        <v>100</v>
      </c>
      <c r="H302" s="50">
        <f t="shared" si="53"/>
        <v>770360</v>
      </c>
      <c r="I302" s="10">
        <f t="shared" si="52"/>
        <v>0</v>
      </c>
      <c r="J302" s="10">
        <f t="shared" si="54"/>
        <v>848.41409691629951</v>
      </c>
      <c r="K302" s="10">
        <f t="shared" si="55"/>
        <v>1591.9749210681416</v>
      </c>
      <c r="L302" s="10">
        <f t="shared" si="56"/>
        <v>1624147.7296145447</v>
      </c>
      <c r="M302" s="10"/>
      <c r="N302" s="10">
        <f t="shared" si="46"/>
        <v>1624147.7296145447</v>
      </c>
    </row>
    <row r="303" spans="1:14" x14ac:dyDescent="0.25">
      <c r="A303" s="35"/>
      <c r="B303" s="51" t="s">
        <v>762</v>
      </c>
      <c r="C303" s="35">
        <v>4</v>
      </c>
      <c r="D303" s="55">
        <v>42.579099999999997</v>
      </c>
      <c r="E303" s="100">
        <v>2707</v>
      </c>
      <c r="F303" s="120">
        <v>1267230</v>
      </c>
      <c r="G303" s="41">
        <v>100</v>
      </c>
      <c r="H303" s="50">
        <f t="shared" si="53"/>
        <v>1267230</v>
      </c>
      <c r="I303" s="10">
        <f t="shared" si="52"/>
        <v>0</v>
      </c>
      <c r="J303" s="10">
        <f t="shared" si="54"/>
        <v>468.13077207240485</v>
      </c>
      <c r="K303" s="10">
        <f t="shared" si="55"/>
        <v>1972.2582459120363</v>
      </c>
      <c r="L303" s="10">
        <f t="shared" si="56"/>
        <v>2641076.8899363857</v>
      </c>
      <c r="M303" s="10"/>
      <c r="N303" s="10">
        <f t="shared" si="46"/>
        <v>2641076.8899363857</v>
      </c>
    </row>
    <row r="304" spans="1:14" x14ac:dyDescent="0.25">
      <c r="A304" s="35"/>
      <c r="B304" s="51" t="s">
        <v>206</v>
      </c>
      <c r="C304" s="35">
        <v>4</v>
      </c>
      <c r="D304" s="55">
        <v>14.5875</v>
      </c>
      <c r="E304" s="100">
        <v>4636</v>
      </c>
      <c r="F304" s="120">
        <v>13922030</v>
      </c>
      <c r="G304" s="41">
        <v>100</v>
      </c>
      <c r="H304" s="50">
        <f t="shared" si="53"/>
        <v>13922030</v>
      </c>
      <c r="I304" s="10">
        <f t="shared" si="52"/>
        <v>0</v>
      </c>
      <c r="J304" s="10">
        <f t="shared" si="54"/>
        <v>3003.0263157894738</v>
      </c>
      <c r="K304" s="10">
        <f t="shared" si="55"/>
        <v>-562.63729780503263</v>
      </c>
      <c r="L304" s="10">
        <f t="shared" si="56"/>
        <v>1483036.4381957632</v>
      </c>
      <c r="M304" s="10"/>
      <c r="N304" s="10">
        <f t="shared" si="46"/>
        <v>1483036.4381957632</v>
      </c>
    </row>
    <row r="305" spans="1:14" x14ac:dyDescent="0.25">
      <c r="A305" s="35"/>
      <c r="B305" s="51" t="s">
        <v>207</v>
      </c>
      <c r="C305" s="35">
        <v>4</v>
      </c>
      <c r="D305" s="55">
        <v>24.872399999999999</v>
      </c>
      <c r="E305" s="100">
        <v>1640</v>
      </c>
      <c r="F305" s="120">
        <v>1187440</v>
      </c>
      <c r="G305" s="41">
        <v>100</v>
      </c>
      <c r="H305" s="50">
        <f t="shared" si="53"/>
        <v>1187440</v>
      </c>
      <c r="I305" s="10">
        <f t="shared" si="52"/>
        <v>0</v>
      </c>
      <c r="J305" s="10">
        <f t="shared" si="54"/>
        <v>724.04878048780483</v>
      </c>
      <c r="K305" s="10">
        <f t="shared" si="55"/>
        <v>1716.3402374966363</v>
      </c>
      <c r="L305" s="10">
        <f t="shared" si="56"/>
        <v>2011272.5983805289</v>
      </c>
      <c r="M305" s="10"/>
      <c r="N305" s="10">
        <f t="shared" si="46"/>
        <v>2011272.5983805289</v>
      </c>
    </row>
    <row r="306" spans="1:14" x14ac:dyDescent="0.25">
      <c r="A306" s="35"/>
      <c r="B306" s="51" t="s">
        <v>208</v>
      </c>
      <c r="C306" s="35">
        <v>4</v>
      </c>
      <c r="D306" s="55">
        <v>24.0137</v>
      </c>
      <c r="E306" s="100">
        <v>1550</v>
      </c>
      <c r="F306" s="120">
        <v>1793250</v>
      </c>
      <c r="G306" s="41">
        <v>100</v>
      </c>
      <c r="H306" s="50">
        <f t="shared" si="53"/>
        <v>1793250</v>
      </c>
      <c r="I306" s="10">
        <f t="shared" si="52"/>
        <v>0</v>
      </c>
      <c r="J306" s="10">
        <f t="shared" si="54"/>
        <v>1156.9354838709678</v>
      </c>
      <c r="K306" s="10">
        <f t="shared" si="55"/>
        <v>1283.4535341134733</v>
      </c>
      <c r="L306" s="10">
        <f t="shared" si="56"/>
        <v>1633267.9760147487</v>
      </c>
      <c r="M306" s="10"/>
      <c r="N306" s="10">
        <f t="shared" si="46"/>
        <v>1633267.9760147487</v>
      </c>
    </row>
    <row r="307" spans="1:14" x14ac:dyDescent="0.25">
      <c r="A307" s="35"/>
      <c r="B307" s="51" t="s">
        <v>209</v>
      </c>
      <c r="C307" s="35">
        <v>4</v>
      </c>
      <c r="D307" s="55">
        <v>25.411999999999999</v>
      </c>
      <c r="E307" s="100">
        <v>2128</v>
      </c>
      <c r="F307" s="120">
        <v>11842080</v>
      </c>
      <c r="G307" s="41">
        <v>100</v>
      </c>
      <c r="H307" s="50">
        <f t="shared" si="53"/>
        <v>11842080</v>
      </c>
      <c r="I307" s="10">
        <f t="shared" si="52"/>
        <v>0</v>
      </c>
      <c r="J307" s="10">
        <f t="shared" si="54"/>
        <v>5564.8872180451126</v>
      </c>
      <c r="K307" s="10">
        <f t="shared" si="55"/>
        <v>-3124.4982000606715</v>
      </c>
      <c r="L307" s="10">
        <f t="shared" si="56"/>
        <v>790321.9277452582</v>
      </c>
      <c r="M307" s="10"/>
      <c r="N307" s="10">
        <f t="shared" si="46"/>
        <v>790321.9277452582</v>
      </c>
    </row>
    <row r="308" spans="1:14" x14ac:dyDescent="0.25">
      <c r="A308" s="35"/>
      <c r="B308" s="51" t="s">
        <v>210</v>
      </c>
      <c r="C308" s="35">
        <v>4</v>
      </c>
      <c r="D308" s="55">
        <v>15.786300000000002</v>
      </c>
      <c r="E308" s="100">
        <v>1250</v>
      </c>
      <c r="F308" s="120">
        <v>608210</v>
      </c>
      <c r="G308" s="41">
        <v>100</v>
      </c>
      <c r="H308" s="50">
        <f t="shared" si="53"/>
        <v>608210</v>
      </c>
      <c r="I308" s="10">
        <f t="shared" si="52"/>
        <v>0</v>
      </c>
      <c r="J308" s="10">
        <f t="shared" si="54"/>
        <v>486.56799999999998</v>
      </c>
      <c r="K308" s="10">
        <f t="shared" si="55"/>
        <v>1953.8210179844411</v>
      </c>
      <c r="L308" s="10">
        <f t="shared" si="56"/>
        <v>2030228.2529797028</v>
      </c>
      <c r="M308" s="10"/>
      <c r="N308" s="10">
        <f t="shared" si="46"/>
        <v>2030228.2529797028</v>
      </c>
    </row>
    <row r="309" spans="1:14" x14ac:dyDescent="0.25">
      <c r="A309" s="35"/>
      <c r="B309" s="51" t="s">
        <v>211</v>
      </c>
      <c r="C309" s="35">
        <v>4</v>
      </c>
      <c r="D309" s="55">
        <v>10.5017</v>
      </c>
      <c r="E309" s="100">
        <v>914</v>
      </c>
      <c r="F309" s="120">
        <v>649460</v>
      </c>
      <c r="G309" s="41">
        <v>100</v>
      </c>
      <c r="H309" s="50">
        <f t="shared" si="53"/>
        <v>649460</v>
      </c>
      <c r="I309" s="10">
        <f t="shared" si="52"/>
        <v>0</v>
      </c>
      <c r="J309" s="10">
        <f t="shared" si="54"/>
        <v>710.56892778993438</v>
      </c>
      <c r="K309" s="10">
        <f t="shared" si="55"/>
        <v>1729.8200901945067</v>
      </c>
      <c r="L309" s="10">
        <f t="shared" si="56"/>
        <v>1719031.7666432627</v>
      </c>
      <c r="M309" s="10"/>
      <c r="N309" s="10">
        <f t="shared" ref="N309:N372" si="57">L309+M309</f>
        <v>1719031.7666432627</v>
      </c>
    </row>
    <row r="310" spans="1:14" x14ac:dyDescent="0.25">
      <c r="A310" s="35"/>
      <c r="B310" s="51" t="s">
        <v>212</v>
      </c>
      <c r="C310" s="35">
        <v>4</v>
      </c>
      <c r="D310" s="55">
        <v>24.389000000000003</v>
      </c>
      <c r="E310" s="100">
        <v>1903</v>
      </c>
      <c r="F310" s="120">
        <v>1987100</v>
      </c>
      <c r="G310" s="41">
        <v>100</v>
      </c>
      <c r="H310" s="50">
        <f t="shared" si="53"/>
        <v>1987100</v>
      </c>
      <c r="I310" s="10">
        <f t="shared" si="52"/>
        <v>0</v>
      </c>
      <c r="J310" s="10">
        <f t="shared" si="54"/>
        <v>1044.1933788754598</v>
      </c>
      <c r="K310" s="10">
        <f t="shared" si="55"/>
        <v>1396.1956391089814</v>
      </c>
      <c r="L310" s="10">
        <f t="shared" si="56"/>
        <v>1831957.6948127523</v>
      </c>
      <c r="M310" s="10"/>
      <c r="N310" s="10">
        <f t="shared" si="57"/>
        <v>1831957.6948127523</v>
      </c>
    </row>
    <row r="311" spans="1:14" x14ac:dyDescent="0.25">
      <c r="A311" s="35"/>
      <c r="B311" s="51" t="s">
        <v>763</v>
      </c>
      <c r="C311" s="35">
        <v>4</v>
      </c>
      <c r="D311" s="55">
        <v>23.262899999999998</v>
      </c>
      <c r="E311" s="100">
        <v>1427</v>
      </c>
      <c r="F311" s="120">
        <v>925800</v>
      </c>
      <c r="G311" s="41">
        <v>100</v>
      </c>
      <c r="H311" s="50">
        <f t="shared" si="53"/>
        <v>925800</v>
      </c>
      <c r="I311" s="10">
        <f t="shared" si="52"/>
        <v>0</v>
      </c>
      <c r="J311" s="10">
        <f t="shared" si="54"/>
        <v>648.7736510161177</v>
      </c>
      <c r="K311" s="10">
        <f t="shared" si="55"/>
        <v>1791.6153669683235</v>
      </c>
      <c r="L311" s="10">
        <f t="shared" si="56"/>
        <v>1997774.5169239673</v>
      </c>
      <c r="M311" s="10"/>
      <c r="N311" s="10">
        <f t="shared" si="57"/>
        <v>1997774.5169239673</v>
      </c>
    </row>
    <row r="312" spans="1:14" x14ac:dyDescent="0.25">
      <c r="A312" s="35"/>
      <c r="B312" s="51"/>
      <c r="C312" s="35"/>
      <c r="D312" s="55">
        <v>0</v>
      </c>
      <c r="E312" s="102"/>
      <c r="F312" s="65"/>
      <c r="G312" s="41"/>
      <c r="H312" s="65"/>
      <c r="I312" s="66"/>
      <c r="J312" s="66"/>
      <c r="K312" s="10"/>
      <c r="L312" s="10"/>
      <c r="M312" s="10"/>
      <c r="N312" s="10"/>
    </row>
    <row r="313" spans="1:14" x14ac:dyDescent="0.25">
      <c r="A313" s="30" t="s">
        <v>213</v>
      </c>
      <c r="B313" s="43" t="s">
        <v>2</v>
      </c>
      <c r="C313" s="44"/>
      <c r="D313" s="3">
        <v>644.12480000000005</v>
      </c>
      <c r="E313" s="103">
        <f>E314</f>
        <v>28108</v>
      </c>
      <c r="F313" s="37">
        <v>0</v>
      </c>
      <c r="G313" s="41"/>
      <c r="H313" s="37">
        <f>H315</f>
        <v>6519920</v>
      </c>
      <c r="I313" s="8">
        <f>I315</f>
        <v>-6519920</v>
      </c>
      <c r="J313" s="8"/>
      <c r="K313" s="10"/>
      <c r="L313" s="10"/>
      <c r="M313" s="9">
        <f>M315</f>
        <v>14326473.415176354</v>
      </c>
      <c r="N313" s="8">
        <f t="shared" si="57"/>
        <v>14326473.415176354</v>
      </c>
    </row>
    <row r="314" spans="1:14" x14ac:dyDescent="0.25">
      <c r="A314" s="30" t="s">
        <v>213</v>
      </c>
      <c r="B314" s="43" t="s">
        <v>3</v>
      </c>
      <c r="C314" s="44"/>
      <c r="D314" s="3">
        <v>644.12480000000005</v>
      </c>
      <c r="E314" s="103">
        <f>SUM(E316:E337)</f>
        <v>28108</v>
      </c>
      <c r="F314" s="37">
        <f>SUM(F316:F337)</f>
        <v>44666030</v>
      </c>
      <c r="G314" s="41"/>
      <c r="H314" s="37">
        <f>SUM(H316:H337)</f>
        <v>31626190</v>
      </c>
      <c r="I314" s="8">
        <f>SUM(I316:I337)</f>
        <v>13039840</v>
      </c>
      <c r="J314" s="8"/>
      <c r="K314" s="10"/>
      <c r="L314" s="8">
        <f>SUM(L316:L337)</f>
        <v>39421763.518828683</v>
      </c>
      <c r="M314" s="10"/>
      <c r="N314" s="8">
        <f t="shared" si="57"/>
        <v>39421763.518828683</v>
      </c>
    </row>
    <row r="315" spans="1:14" x14ac:dyDescent="0.25">
      <c r="A315" s="35"/>
      <c r="B315" s="51" t="s">
        <v>26</v>
      </c>
      <c r="C315" s="35">
        <v>2</v>
      </c>
      <c r="D315" s="55">
        <v>0</v>
      </c>
      <c r="E315" s="104"/>
      <c r="F315" s="50">
        <v>0</v>
      </c>
      <c r="G315" s="41">
        <v>25</v>
      </c>
      <c r="H315" s="50">
        <f>F328*G315/100</f>
        <v>6519920</v>
      </c>
      <c r="I315" s="10">
        <f t="shared" ref="I315:I337" si="58">F315-H315</f>
        <v>-6519920</v>
      </c>
      <c r="J315" s="10"/>
      <c r="K315" s="10"/>
      <c r="L315" s="10"/>
      <c r="M315" s="10">
        <f>($L$7*$L$8*E313/$L$10)+($L$7*$L$9*D313/$L$11)</f>
        <v>14326473.415176354</v>
      </c>
      <c r="N315" s="10">
        <f t="shared" si="57"/>
        <v>14326473.415176354</v>
      </c>
    </row>
    <row r="316" spans="1:14" x14ac:dyDescent="0.25">
      <c r="A316" s="35"/>
      <c r="B316" s="51" t="s">
        <v>214</v>
      </c>
      <c r="C316" s="35">
        <v>4</v>
      </c>
      <c r="D316" s="55">
        <v>39.805700000000002</v>
      </c>
      <c r="E316" s="100">
        <v>1033</v>
      </c>
      <c r="F316" s="120">
        <v>735060</v>
      </c>
      <c r="G316" s="41">
        <v>100</v>
      </c>
      <c r="H316" s="50">
        <f t="shared" ref="H316:H337" si="59">F316*G316/100</f>
        <v>735060</v>
      </c>
      <c r="I316" s="10">
        <f t="shared" si="58"/>
        <v>0</v>
      </c>
      <c r="J316" s="10">
        <f t="shared" ref="J316:J337" si="60">F316/E316</f>
        <v>711.57792836398835</v>
      </c>
      <c r="K316" s="10">
        <f t="shared" ref="K316:K337" si="61">$J$11*$J$19-J316</f>
        <v>1728.8110896204528</v>
      </c>
      <c r="L316" s="10">
        <f t="shared" ref="L316:L337" si="62">IF(K316&gt;0,$J$7*$J$8*(K316/$K$19),0)+$J$7*$J$9*(E316/$E$19)+$J$7*$J$10*(D316/$D$19)</f>
        <v>1925677.5543017436</v>
      </c>
      <c r="M316" s="10"/>
      <c r="N316" s="10">
        <f t="shared" si="57"/>
        <v>1925677.5543017436</v>
      </c>
    </row>
    <row r="317" spans="1:14" x14ac:dyDescent="0.25">
      <c r="A317" s="35"/>
      <c r="B317" s="51" t="s">
        <v>215</v>
      </c>
      <c r="C317" s="35">
        <v>4</v>
      </c>
      <c r="D317" s="55">
        <v>50.628500000000003</v>
      </c>
      <c r="E317" s="100">
        <v>2148</v>
      </c>
      <c r="F317" s="120">
        <v>1493700</v>
      </c>
      <c r="G317" s="41">
        <v>100</v>
      </c>
      <c r="H317" s="50">
        <f t="shared" si="59"/>
        <v>1493700</v>
      </c>
      <c r="I317" s="10">
        <f t="shared" si="58"/>
        <v>0</v>
      </c>
      <c r="J317" s="10">
        <f t="shared" si="60"/>
        <v>695.39106145251401</v>
      </c>
      <c r="K317" s="10">
        <f t="shared" si="61"/>
        <v>1744.9979565319272</v>
      </c>
      <c r="L317" s="10">
        <f t="shared" si="62"/>
        <v>2338119.4632440517</v>
      </c>
      <c r="M317" s="10"/>
      <c r="N317" s="10">
        <f t="shared" si="57"/>
        <v>2338119.4632440517</v>
      </c>
    </row>
    <row r="318" spans="1:14" x14ac:dyDescent="0.25">
      <c r="A318" s="35"/>
      <c r="B318" s="51" t="s">
        <v>54</v>
      </c>
      <c r="C318" s="35">
        <v>4</v>
      </c>
      <c r="D318" s="55">
        <v>17.781400000000001</v>
      </c>
      <c r="E318" s="100">
        <v>437</v>
      </c>
      <c r="F318" s="120">
        <v>205720</v>
      </c>
      <c r="G318" s="41">
        <v>100</v>
      </c>
      <c r="H318" s="50">
        <f t="shared" si="59"/>
        <v>205720</v>
      </c>
      <c r="I318" s="10">
        <f t="shared" si="58"/>
        <v>0</v>
      </c>
      <c r="J318" s="10">
        <f t="shared" si="60"/>
        <v>470.75514874141874</v>
      </c>
      <c r="K318" s="10">
        <f t="shared" si="61"/>
        <v>1969.6338692430224</v>
      </c>
      <c r="L318" s="10">
        <f t="shared" si="62"/>
        <v>1809445.9721496596</v>
      </c>
      <c r="M318" s="10"/>
      <c r="N318" s="10">
        <f t="shared" si="57"/>
        <v>1809445.9721496596</v>
      </c>
    </row>
    <row r="319" spans="1:14" x14ac:dyDescent="0.25">
      <c r="A319" s="35"/>
      <c r="B319" s="51" t="s">
        <v>216</v>
      </c>
      <c r="C319" s="35">
        <v>4</v>
      </c>
      <c r="D319" s="55">
        <v>43.372099999999996</v>
      </c>
      <c r="E319" s="100">
        <v>1151</v>
      </c>
      <c r="F319" s="120">
        <v>671010</v>
      </c>
      <c r="G319" s="41">
        <v>100</v>
      </c>
      <c r="H319" s="50">
        <f t="shared" si="59"/>
        <v>671010</v>
      </c>
      <c r="I319" s="10">
        <f t="shared" si="58"/>
        <v>0</v>
      </c>
      <c r="J319" s="10">
        <f t="shared" si="60"/>
        <v>582.98001737619461</v>
      </c>
      <c r="K319" s="10">
        <f t="shared" si="61"/>
        <v>1857.4090006082465</v>
      </c>
      <c r="L319" s="10">
        <f t="shared" si="62"/>
        <v>2084872.9715893655</v>
      </c>
      <c r="M319" s="10"/>
      <c r="N319" s="10">
        <f t="shared" si="57"/>
        <v>2084872.9715893655</v>
      </c>
    </row>
    <row r="320" spans="1:14" x14ac:dyDescent="0.25">
      <c r="A320" s="35"/>
      <c r="B320" s="51" t="s">
        <v>217</v>
      </c>
      <c r="C320" s="35">
        <v>4</v>
      </c>
      <c r="D320" s="55">
        <v>24.393000000000001</v>
      </c>
      <c r="E320" s="100">
        <v>701</v>
      </c>
      <c r="F320" s="120">
        <v>1859840</v>
      </c>
      <c r="G320" s="41">
        <v>100</v>
      </c>
      <c r="H320" s="50">
        <f t="shared" si="59"/>
        <v>1859840</v>
      </c>
      <c r="I320" s="10">
        <f t="shared" si="58"/>
        <v>0</v>
      </c>
      <c r="J320" s="10">
        <f t="shared" si="60"/>
        <v>2653.1241084165476</v>
      </c>
      <c r="K320" s="10">
        <f t="shared" si="61"/>
        <v>-212.73509043210652</v>
      </c>
      <c r="L320" s="10">
        <f t="shared" si="62"/>
        <v>354154.60006741132</v>
      </c>
      <c r="M320" s="10"/>
      <c r="N320" s="10">
        <f t="shared" si="57"/>
        <v>354154.60006741132</v>
      </c>
    </row>
    <row r="321" spans="1:14" x14ac:dyDescent="0.25">
      <c r="A321" s="35"/>
      <c r="B321" s="51" t="s">
        <v>218</v>
      </c>
      <c r="C321" s="35">
        <v>4</v>
      </c>
      <c r="D321" s="55">
        <v>23.819200000000002</v>
      </c>
      <c r="E321" s="100">
        <v>805</v>
      </c>
      <c r="F321" s="120">
        <v>823000</v>
      </c>
      <c r="G321" s="41">
        <v>100</v>
      </c>
      <c r="H321" s="50">
        <f t="shared" si="59"/>
        <v>823000</v>
      </c>
      <c r="I321" s="10">
        <f t="shared" si="58"/>
        <v>0</v>
      </c>
      <c r="J321" s="10">
        <f t="shared" si="60"/>
        <v>1022.360248447205</v>
      </c>
      <c r="K321" s="10">
        <f t="shared" si="61"/>
        <v>1418.0287695372363</v>
      </c>
      <c r="L321" s="10">
        <f t="shared" si="62"/>
        <v>1515047.9103154833</v>
      </c>
      <c r="M321" s="10"/>
      <c r="N321" s="10">
        <f t="shared" si="57"/>
        <v>1515047.9103154833</v>
      </c>
    </row>
    <row r="322" spans="1:14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00">
        <v>735</v>
      </c>
      <c r="F322" s="122">
        <v>496630</v>
      </c>
      <c r="G322" s="41">
        <v>100</v>
      </c>
      <c r="H322" s="50">
        <f t="shared" si="59"/>
        <v>496630</v>
      </c>
      <c r="I322" s="50">
        <f t="shared" si="58"/>
        <v>0</v>
      </c>
      <c r="J322" s="50">
        <f t="shared" si="60"/>
        <v>675.68707482993193</v>
      </c>
      <c r="K322" s="50">
        <f t="shared" si="61"/>
        <v>1764.7019431545091</v>
      </c>
      <c r="L322" s="50">
        <f t="shared" si="62"/>
        <v>1783810.871808179</v>
      </c>
      <c r="M322" s="50"/>
      <c r="N322" s="50">
        <f t="shared" si="57"/>
        <v>1783810.871808179</v>
      </c>
    </row>
    <row r="323" spans="1:14" x14ac:dyDescent="0.25">
      <c r="A323" s="35"/>
      <c r="B323" s="51" t="s">
        <v>213</v>
      </c>
      <c r="C323" s="35">
        <v>4</v>
      </c>
      <c r="D323" s="55">
        <v>27.476400000000002</v>
      </c>
      <c r="E323" s="100">
        <v>994</v>
      </c>
      <c r="F323" s="120">
        <v>730410</v>
      </c>
      <c r="G323" s="41">
        <v>100</v>
      </c>
      <c r="H323" s="50">
        <f t="shared" si="59"/>
        <v>730410</v>
      </c>
      <c r="I323" s="10">
        <f t="shared" si="58"/>
        <v>0</v>
      </c>
      <c r="J323" s="10">
        <f t="shared" si="60"/>
        <v>734.81891348088527</v>
      </c>
      <c r="K323" s="10">
        <f t="shared" si="61"/>
        <v>1705.5701045035557</v>
      </c>
      <c r="L323" s="10">
        <f t="shared" si="62"/>
        <v>1823163.5108382199</v>
      </c>
      <c r="M323" s="10"/>
      <c r="N323" s="10">
        <f t="shared" si="57"/>
        <v>1823163.5108382199</v>
      </c>
    </row>
    <row r="324" spans="1:14" x14ac:dyDescent="0.25">
      <c r="A324" s="35"/>
      <c r="B324" s="51" t="s">
        <v>220</v>
      </c>
      <c r="C324" s="35">
        <v>4</v>
      </c>
      <c r="D324" s="55">
        <v>15</v>
      </c>
      <c r="E324" s="100">
        <v>339</v>
      </c>
      <c r="F324" s="120">
        <v>372760</v>
      </c>
      <c r="G324" s="41">
        <v>100</v>
      </c>
      <c r="H324" s="50">
        <f t="shared" si="59"/>
        <v>372760</v>
      </c>
      <c r="I324" s="10">
        <f t="shared" si="58"/>
        <v>0</v>
      </c>
      <c r="J324" s="10">
        <f t="shared" si="60"/>
        <v>1099.5870206489676</v>
      </c>
      <c r="K324" s="10">
        <f t="shared" si="61"/>
        <v>1340.8019973354735</v>
      </c>
      <c r="L324" s="10">
        <f t="shared" si="62"/>
        <v>1261226.38832324</v>
      </c>
      <c r="M324" s="10"/>
      <c r="N324" s="10">
        <f t="shared" si="57"/>
        <v>1261226.38832324</v>
      </c>
    </row>
    <row r="325" spans="1:14" x14ac:dyDescent="0.25">
      <c r="A325" s="35"/>
      <c r="B325" s="51" t="s">
        <v>221</v>
      </c>
      <c r="C325" s="35">
        <v>4</v>
      </c>
      <c r="D325" s="54">
        <v>39.362300000000005</v>
      </c>
      <c r="E325" s="100">
        <v>1313</v>
      </c>
      <c r="F325" s="120">
        <v>571970</v>
      </c>
      <c r="G325" s="41">
        <v>100</v>
      </c>
      <c r="H325" s="50">
        <f t="shared" si="59"/>
        <v>571970</v>
      </c>
      <c r="I325" s="10">
        <f t="shared" si="58"/>
        <v>0</v>
      </c>
      <c r="J325" s="10">
        <f t="shared" si="60"/>
        <v>435.6207159177456</v>
      </c>
      <c r="K325" s="10">
        <f t="shared" si="61"/>
        <v>2004.7683020666955</v>
      </c>
      <c r="L325" s="10">
        <f t="shared" si="62"/>
        <v>2227963.0208654078</v>
      </c>
      <c r="M325" s="10"/>
      <c r="N325" s="10">
        <f t="shared" si="57"/>
        <v>2227963.0208654078</v>
      </c>
    </row>
    <row r="326" spans="1:14" x14ac:dyDescent="0.25">
      <c r="A326" s="35"/>
      <c r="B326" s="51" t="s">
        <v>132</v>
      </c>
      <c r="C326" s="35">
        <v>4</v>
      </c>
      <c r="D326" s="55">
        <v>32.915100000000002</v>
      </c>
      <c r="E326" s="100">
        <v>584</v>
      </c>
      <c r="F326" s="120">
        <v>353520</v>
      </c>
      <c r="G326" s="41">
        <v>100</v>
      </c>
      <c r="H326" s="50">
        <f t="shared" si="59"/>
        <v>353520</v>
      </c>
      <c r="I326" s="10">
        <f t="shared" si="58"/>
        <v>0</v>
      </c>
      <c r="J326" s="10">
        <f t="shared" si="60"/>
        <v>605.34246575342468</v>
      </c>
      <c r="K326" s="10">
        <f t="shared" si="61"/>
        <v>1835.0465522310164</v>
      </c>
      <c r="L326" s="10">
        <f t="shared" si="62"/>
        <v>1834845.8513742662</v>
      </c>
      <c r="M326" s="10"/>
      <c r="N326" s="10">
        <f t="shared" si="57"/>
        <v>1834845.8513742662</v>
      </c>
    </row>
    <row r="327" spans="1:14" x14ac:dyDescent="0.25">
      <c r="A327" s="35"/>
      <c r="B327" s="51" t="s">
        <v>764</v>
      </c>
      <c r="C327" s="35">
        <v>4</v>
      </c>
      <c r="D327" s="55">
        <v>27.975200000000001</v>
      </c>
      <c r="E327" s="100">
        <v>1265</v>
      </c>
      <c r="F327" s="120">
        <v>706850</v>
      </c>
      <c r="G327" s="41">
        <v>100</v>
      </c>
      <c r="H327" s="50">
        <f t="shared" si="59"/>
        <v>706850</v>
      </c>
      <c r="I327" s="10">
        <f t="shared" si="58"/>
        <v>0</v>
      </c>
      <c r="J327" s="10">
        <f t="shared" si="60"/>
        <v>558.77470355731225</v>
      </c>
      <c r="K327" s="10">
        <f t="shared" si="61"/>
        <v>1881.6143144271289</v>
      </c>
      <c r="L327" s="10">
        <f t="shared" si="62"/>
        <v>2048429.2853683494</v>
      </c>
      <c r="M327" s="10"/>
      <c r="N327" s="10">
        <f t="shared" si="57"/>
        <v>2048429.2853683494</v>
      </c>
    </row>
    <row r="328" spans="1:14" x14ac:dyDescent="0.25">
      <c r="A328" s="35"/>
      <c r="B328" s="51" t="s">
        <v>899</v>
      </c>
      <c r="C328" s="35">
        <v>3</v>
      </c>
      <c r="D328" s="55">
        <v>6.8707000000000011</v>
      </c>
      <c r="E328" s="100">
        <v>5987</v>
      </c>
      <c r="F328" s="120">
        <v>26079680</v>
      </c>
      <c r="G328" s="41">
        <v>50</v>
      </c>
      <c r="H328" s="50">
        <f t="shared" si="59"/>
        <v>13039840</v>
      </c>
      <c r="I328" s="10">
        <f t="shared" si="58"/>
        <v>13039840</v>
      </c>
      <c r="J328" s="10">
        <f t="shared" si="60"/>
        <v>4356.05144479706</v>
      </c>
      <c r="K328" s="10">
        <f t="shared" si="61"/>
        <v>-1915.6624268126188</v>
      </c>
      <c r="L328" s="10">
        <f t="shared" si="62"/>
        <v>1845143.2298780084</v>
      </c>
      <c r="M328" s="10"/>
      <c r="N328" s="10">
        <f t="shared" si="57"/>
        <v>1845143.2298780084</v>
      </c>
    </row>
    <row r="329" spans="1:14" x14ac:dyDescent="0.25">
      <c r="A329" s="35"/>
      <c r="B329" s="51" t="s">
        <v>223</v>
      </c>
      <c r="C329" s="35">
        <v>4</v>
      </c>
      <c r="D329" s="55">
        <v>14.065399999999999</v>
      </c>
      <c r="E329" s="100">
        <v>408</v>
      </c>
      <c r="F329" s="120">
        <v>262810</v>
      </c>
      <c r="G329" s="41">
        <v>100</v>
      </c>
      <c r="H329" s="50">
        <f t="shared" si="59"/>
        <v>262810</v>
      </c>
      <c r="I329" s="10">
        <f t="shared" si="58"/>
        <v>0</v>
      </c>
      <c r="J329" s="10">
        <f t="shared" si="60"/>
        <v>644.14215686274508</v>
      </c>
      <c r="K329" s="10">
        <f t="shared" si="61"/>
        <v>1796.2468611216959</v>
      </c>
      <c r="L329" s="10">
        <f t="shared" si="62"/>
        <v>1640422.5086305449</v>
      </c>
      <c r="M329" s="10"/>
      <c r="N329" s="10">
        <f t="shared" si="57"/>
        <v>1640422.5086305449</v>
      </c>
    </row>
    <row r="330" spans="1:14" x14ac:dyDescent="0.25">
      <c r="A330" s="35"/>
      <c r="B330" s="51" t="s">
        <v>224</v>
      </c>
      <c r="C330" s="35">
        <v>4</v>
      </c>
      <c r="D330" s="55">
        <v>39.993099999999998</v>
      </c>
      <c r="E330" s="100">
        <v>936</v>
      </c>
      <c r="F330" s="120">
        <v>712330</v>
      </c>
      <c r="G330" s="41">
        <v>100</v>
      </c>
      <c r="H330" s="50">
        <f t="shared" si="59"/>
        <v>712330</v>
      </c>
      <c r="I330" s="10">
        <f t="shared" si="58"/>
        <v>0</v>
      </c>
      <c r="J330" s="10">
        <f t="shared" si="60"/>
        <v>761.03632478632483</v>
      </c>
      <c r="K330" s="10">
        <f t="shared" si="61"/>
        <v>1679.3526931981164</v>
      </c>
      <c r="L330" s="10">
        <f t="shared" si="62"/>
        <v>1858018.3854979055</v>
      </c>
      <c r="M330" s="10"/>
      <c r="N330" s="10">
        <f t="shared" si="57"/>
        <v>1858018.3854979055</v>
      </c>
    </row>
    <row r="331" spans="1:14" x14ac:dyDescent="0.25">
      <c r="A331" s="35"/>
      <c r="B331" s="51" t="s">
        <v>225</v>
      </c>
      <c r="C331" s="35">
        <v>4</v>
      </c>
      <c r="D331" s="55">
        <v>8.6809999999999992</v>
      </c>
      <c r="E331" s="100">
        <v>940</v>
      </c>
      <c r="F331" s="120">
        <v>828930</v>
      </c>
      <c r="G331" s="41">
        <v>100</v>
      </c>
      <c r="H331" s="50">
        <f t="shared" si="59"/>
        <v>828930</v>
      </c>
      <c r="I331" s="10">
        <f t="shared" si="58"/>
        <v>0</v>
      </c>
      <c r="J331" s="10">
        <f t="shared" si="60"/>
        <v>881.84042553191489</v>
      </c>
      <c r="K331" s="10">
        <f t="shared" si="61"/>
        <v>1558.5485924525262</v>
      </c>
      <c r="L331" s="10">
        <f t="shared" si="62"/>
        <v>1579376.5138052222</v>
      </c>
      <c r="M331" s="10"/>
      <c r="N331" s="10">
        <f t="shared" si="57"/>
        <v>1579376.5138052222</v>
      </c>
    </row>
    <row r="332" spans="1:14" x14ac:dyDescent="0.25">
      <c r="A332" s="35"/>
      <c r="B332" s="51" t="s">
        <v>226</v>
      </c>
      <c r="C332" s="35">
        <v>4</v>
      </c>
      <c r="D332" s="55">
        <v>23.636699999999998</v>
      </c>
      <c r="E332" s="100">
        <v>613</v>
      </c>
      <c r="F332" s="120">
        <v>398990</v>
      </c>
      <c r="G332" s="41">
        <v>100</v>
      </c>
      <c r="H332" s="50">
        <f t="shared" si="59"/>
        <v>398990</v>
      </c>
      <c r="I332" s="10">
        <f t="shared" si="58"/>
        <v>0</v>
      </c>
      <c r="J332" s="10">
        <f t="shared" si="60"/>
        <v>650.88091353996742</v>
      </c>
      <c r="K332" s="10">
        <f t="shared" si="61"/>
        <v>1789.5081044444737</v>
      </c>
      <c r="L332" s="10">
        <f t="shared" si="62"/>
        <v>1752881.1120717521</v>
      </c>
      <c r="M332" s="10"/>
      <c r="N332" s="10">
        <f t="shared" si="57"/>
        <v>1752881.1120717521</v>
      </c>
    </row>
    <row r="333" spans="1:14" x14ac:dyDescent="0.25">
      <c r="A333" s="35"/>
      <c r="B333" s="51" t="s">
        <v>227</v>
      </c>
      <c r="C333" s="35">
        <v>4</v>
      </c>
      <c r="D333" s="55">
        <v>35.176200000000001</v>
      </c>
      <c r="E333" s="100">
        <v>1044</v>
      </c>
      <c r="F333" s="120">
        <v>694670</v>
      </c>
      <c r="G333" s="41">
        <v>100</v>
      </c>
      <c r="H333" s="50">
        <f t="shared" si="59"/>
        <v>694670</v>
      </c>
      <c r="I333" s="10">
        <f t="shared" si="58"/>
        <v>0</v>
      </c>
      <c r="J333" s="10">
        <f t="shared" si="60"/>
        <v>665.39272030651341</v>
      </c>
      <c r="K333" s="10">
        <f t="shared" si="61"/>
        <v>1774.9962976779277</v>
      </c>
      <c r="L333" s="10">
        <f t="shared" si="62"/>
        <v>1938786.3028146124</v>
      </c>
      <c r="M333" s="10"/>
      <c r="N333" s="10">
        <f t="shared" si="57"/>
        <v>1938786.3028146124</v>
      </c>
    </row>
    <row r="334" spans="1:14" x14ac:dyDescent="0.25">
      <c r="A334" s="35"/>
      <c r="B334" s="51" t="s">
        <v>228</v>
      </c>
      <c r="C334" s="35">
        <v>4</v>
      </c>
      <c r="D334" s="55">
        <v>33.835300000000004</v>
      </c>
      <c r="E334" s="100">
        <v>1272</v>
      </c>
      <c r="F334" s="120">
        <v>1073990</v>
      </c>
      <c r="G334" s="41">
        <v>100</v>
      </c>
      <c r="H334" s="50">
        <f t="shared" si="59"/>
        <v>1073990</v>
      </c>
      <c r="I334" s="10">
        <f t="shared" si="58"/>
        <v>0</v>
      </c>
      <c r="J334" s="10">
        <f t="shared" si="60"/>
        <v>844.3317610062893</v>
      </c>
      <c r="K334" s="10">
        <f t="shared" si="61"/>
        <v>1596.0572569781518</v>
      </c>
      <c r="L334" s="10">
        <f t="shared" si="62"/>
        <v>1856711.92139848</v>
      </c>
      <c r="M334" s="10"/>
      <c r="N334" s="10">
        <f t="shared" si="57"/>
        <v>1856711.92139848</v>
      </c>
    </row>
    <row r="335" spans="1:14" x14ac:dyDescent="0.25">
      <c r="A335" s="35"/>
      <c r="B335" s="51" t="s">
        <v>765</v>
      </c>
      <c r="C335" s="35">
        <v>4</v>
      </c>
      <c r="D335" s="55">
        <v>47.278100000000009</v>
      </c>
      <c r="E335" s="100">
        <v>1947</v>
      </c>
      <c r="F335" s="120">
        <v>1857250</v>
      </c>
      <c r="G335" s="41">
        <v>100</v>
      </c>
      <c r="H335" s="50">
        <f t="shared" si="59"/>
        <v>1857250</v>
      </c>
      <c r="I335" s="10">
        <f t="shared" si="58"/>
        <v>0</v>
      </c>
      <c r="J335" s="10">
        <f t="shared" si="60"/>
        <v>953.9034411915768</v>
      </c>
      <c r="K335" s="10">
        <f t="shared" si="61"/>
        <v>1486.4855767928643</v>
      </c>
      <c r="L335" s="10">
        <f t="shared" si="62"/>
        <v>2051374.5096559883</v>
      </c>
      <c r="M335" s="10"/>
      <c r="N335" s="10">
        <f t="shared" si="57"/>
        <v>2051374.5096559883</v>
      </c>
    </row>
    <row r="336" spans="1:14" x14ac:dyDescent="0.25">
      <c r="A336" s="35"/>
      <c r="B336" s="51" t="s">
        <v>229</v>
      </c>
      <c r="C336" s="35">
        <v>4</v>
      </c>
      <c r="D336" s="55">
        <v>17.511099999999999</v>
      </c>
      <c r="E336" s="100">
        <v>533</v>
      </c>
      <c r="F336" s="120">
        <v>337990</v>
      </c>
      <c r="G336" s="41">
        <v>100</v>
      </c>
      <c r="H336" s="50">
        <f t="shared" si="59"/>
        <v>337990</v>
      </c>
      <c r="I336" s="10">
        <f t="shared" si="58"/>
        <v>0</v>
      </c>
      <c r="J336" s="10">
        <f t="shared" si="60"/>
        <v>634.12757973733585</v>
      </c>
      <c r="K336" s="10">
        <f t="shared" si="61"/>
        <v>1806.2614382471052</v>
      </c>
      <c r="L336" s="10">
        <f t="shared" si="62"/>
        <v>1706282.2372063999</v>
      </c>
      <c r="M336" s="10"/>
      <c r="N336" s="10">
        <f t="shared" si="57"/>
        <v>1706282.2372063999</v>
      </c>
    </row>
    <row r="337" spans="1:14" x14ac:dyDescent="0.25">
      <c r="A337" s="35"/>
      <c r="B337" s="51" t="s">
        <v>230</v>
      </c>
      <c r="C337" s="35">
        <v>4</v>
      </c>
      <c r="D337" s="55">
        <v>48.5259</v>
      </c>
      <c r="E337" s="100">
        <v>2923</v>
      </c>
      <c r="F337" s="120">
        <v>3398920</v>
      </c>
      <c r="G337" s="41">
        <v>100</v>
      </c>
      <c r="H337" s="50">
        <f t="shared" si="59"/>
        <v>3398920</v>
      </c>
      <c r="I337" s="10">
        <f t="shared" si="58"/>
        <v>0</v>
      </c>
      <c r="J337" s="10">
        <f t="shared" si="60"/>
        <v>1162.8190215531988</v>
      </c>
      <c r="K337" s="10">
        <f t="shared" si="61"/>
        <v>1277.5699964312423</v>
      </c>
      <c r="L337" s="10">
        <f t="shared" si="62"/>
        <v>2186009.3976243986</v>
      </c>
      <c r="M337" s="10"/>
      <c r="N337" s="10">
        <f t="shared" si="57"/>
        <v>2186009.3976243986</v>
      </c>
    </row>
    <row r="338" spans="1:14" x14ac:dyDescent="0.25">
      <c r="A338" s="35"/>
      <c r="B338" s="51"/>
      <c r="C338" s="35"/>
      <c r="D338" s="55">
        <v>0</v>
      </c>
      <c r="E338" s="102"/>
      <c r="F338" s="65"/>
      <c r="G338" s="41"/>
      <c r="H338" s="65"/>
      <c r="I338" s="66"/>
      <c r="J338" s="66"/>
      <c r="K338" s="10"/>
      <c r="L338" s="10"/>
      <c r="M338" s="10"/>
      <c r="N338" s="10"/>
    </row>
    <row r="339" spans="1:14" x14ac:dyDescent="0.25">
      <c r="A339" s="30" t="s">
        <v>231</v>
      </c>
      <c r="B339" s="43" t="s">
        <v>2</v>
      </c>
      <c r="C339" s="44"/>
      <c r="D339" s="3">
        <v>999.91469999999981</v>
      </c>
      <c r="E339" s="103">
        <f>E340</f>
        <v>53738</v>
      </c>
      <c r="F339" s="37">
        <v>0</v>
      </c>
      <c r="G339" s="41"/>
      <c r="H339" s="37">
        <f>H341</f>
        <v>13090740</v>
      </c>
      <c r="I339" s="8">
        <f>I341</f>
        <v>-13090740</v>
      </c>
      <c r="J339" s="8"/>
      <c r="K339" s="10"/>
      <c r="L339" s="10"/>
      <c r="M339" s="9">
        <f>M341</f>
        <v>25070091.5088664</v>
      </c>
      <c r="N339" s="8">
        <f t="shared" si="57"/>
        <v>25070091.5088664</v>
      </c>
    </row>
    <row r="340" spans="1:14" x14ac:dyDescent="0.25">
      <c r="A340" s="30" t="s">
        <v>231</v>
      </c>
      <c r="B340" s="43" t="s">
        <v>3</v>
      </c>
      <c r="C340" s="44"/>
      <c r="D340" s="3">
        <v>999.91469999999981</v>
      </c>
      <c r="E340" s="103">
        <f>SUM(E342:E369)</f>
        <v>53738</v>
      </c>
      <c r="F340" s="37">
        <f>SUM(F342:F369)</f>
        <v>89375370</v>
      </c>
      <c r="G340" s="41"/>
      <c r="H340" s="37">
        <f>SUM(H342:H369)</f>
        <v>63193890</v>
      </c>
      <c r="I340" s="8">
        <f>SUM(I342:I369)</f>
        <v>26181480</v>
      </c>
      <c r="J340" s="8"/>
      <c r="K340" s="10"/>
      <c r="L340" s="8">
        <f>SUM(L342:L369)</f>
        <v>56301646.309708811</v>
      </c>
      <c r="M340" s="10"/>
      <c r="N340" s="8">
        <f t="shared" si="57"/>
        <v>56301646.309708811</v>
      </c>
    </row>
    <row r="341" spans="1:14" x14ac:dyDescent="0.25">
      <c r="A341" s="35"/>
      <c r="B341" s="51" t="s">
        <v>26</v>
      </c>
      <c r="C341" s="35">
        <v>2</v>
      </c>
      <c r="D341" s="55">
        <v>0</v>
      </c>
      <c r="E341" s="104"/>
      <c r="F341" s="50">
        <v>0</v>
      </c>
      <c r="G341" s="41">
        <v>25</v>
      </c>
      <c r="H341" s="50">
        <f>F358*G341/100</f>
        <v>13090740</v>
      </c>
      <c r="I341" s="10">
        <f t="shared" ref="I341:I369" si="63">F341-H341</f>
        <v>-13090740</v>
      </c>
      <c r="J341" s="10"/>
      <c r="K341" s="10"/>
      <c r="L341" s="10"/>
      <c r="M341" s="10">
        <f>($L$7*$L$8*E339/$L$10)+($L$7*$L$9*D339/$L$11)</f>
        <v>25070091.5088664</v>
      </c>
      <c r="N341" s="10">
        <f t="shared" si="57"/>
        <v>25070091.5088664</v>
      </c>
    </row>
    <row r="342" spans="1:14" x14ac:dyDescent="0.25">
      <c r="A342" s="35"/>
      <c r="B342" s="51" t="s">
        <v>232</v>
      </c>
      <c r="C342" s="35">
        <v>4</v>
      </c>
      <c r="D342" s="55">
        <v>11.5388</v>
      </c>
      <c r="E342" s="100">
        <v>274</v>
      </c>
      <c r="F342" s="120">
        <v>475910</v>
      </c>
      <c r="G342" s="41">
        <v>100</v>
      </c>
      <c r="H342" s="50">
        <f t="shared" ref="H342:H369" si="64">F342*G342/100</f>
        <v>475910</v>
      </c>
      <c r="I342" s="10">
        <f t="shared" si="63"/>
        <v>0</v>
      </c>
      <c r="J342" s="10">
        <f t="shared" ref="J342:J369" si="65">F342/E342</f>
        <v>1736.8978102189781</v>
      </c>
      <c r="K342" s="10">
        <f t="shared" ref="K342:K369" si="66">$J$11*$J$19-J342</f>
        <v>703.49120776546306</v>
      </c>
      <c r="L342" s="10">
        <f t="shared" ref="L342:L369" si="67">IF(K342&gt;0,$J$7*$J$8*(K342/$K$19),0)+$J$7*$J$9*(E342/$E$19)+$J$7*$J$10*(D342/$D$19)</f>
        <v>712201.09492495842</v>
      </c>
      <c r="M342" s="10"/>
      <c r="N342" s="10">
        <f t="shared" si="57"/>
        <v>712201.09492495842</v>
      </c>
    </row>
    <row r="343" spans="1:14" x14ac:dyDescent="0.25">
      <c r="A343" s="35"/>
      <c r="B343" s="51" t="s">
        <v>233</v>
      </c>
      <c r="C343" s="35">
        <v>4</v>
      </c>
      <c r="D343" s="55">
        <v>28.083100000000002</v>
      </c>
      <c r="E343" s="100">
        <v>1028</v>
      </c>
      <c r="F343" s="120">
        <v>692800</v>
      </c>
      <c r="G343" s="41">
        <v>100</v>
      </c>
      <c r="H343" s="50">
        <f t="shared" si="64"/>
        <v>692800</v>
      </c>
      <c r="I343" s="10">
        <f t="shared" si="63"/>
        <v>0</v>
      </c>
      <c r="J343" s="10">
        <f t="shared" si="65"/>
        <v>673.92996108949421</v>
      </c>
      <c r="K343" s="10">
        <f t="shared" si="66"/>
        <v>1766.459056894947</v>
      </c>
      <c r="L343" s="10">
        <f t="shared" si="67"/>
        <v>1885611.5927211912</v>
      </c>
      <c r="M343" s="10"/>
      <c r="N343" s="10">
        <f t="shared" si="57"/>
        <v>1885611.5927211912</v>
      </c>
    </row>
    <row r="344" spans="1:14" x14ac:dyDescent="0.25">
      <c r="A344" s="35"/>
      <c r="B344" s="51" t="s">
        <v>30</v>
      </c>
      <c r="C344" s="35">
        <v>4</v>
      </c>
      <c r="D344" s="55">
        <v>59.606300000000005</v>
      </c>
      <c r="E344" s="100">
        <v>3388</v>
      </c>
      <c r="F344" s="120">
        <v>3470620</v>
      </c>
      <c r="G344" s="41">
        <v>100</v>
      </c>
      <c r="H344" s="50">
        <f t="shared" si="64"/>
        <v>3470620</v>
      </c>
      <c r="I344" s="10">
        <f t="shared" si="63"/>
        <v>0</v>
      </c>
      <c r="J344" s="10">
        <f t="shared" si="65"/>
        <v>1024.3860684769775</v>
      </c>
      <c r="K344" s="10">
        <f t="shared" si="66"/>
        <v>1416.0029495074637</v>
      </c>
      <c r="L344" s="10">
        <f t="shared" si="67"/>
        <v>2501668.1096358248</v>
      </c>
      <c r="M344" s="10"/>
      <c r="N344" s="10">
        <f t="shared" si="57"/>
        <v>2501668.1096358248</v>
      </c>
    </row>
    <row r="345" spans="1:14" x14ac:dyDescent="0.25">
      <c r="A345" s="35"/>
      <c r="B345" s="51" t="s">
        <v>234</v>
      </c>
      <c r="C345" s="35">
        <v>4</v>
      </c>
      <c r="D345" s="55">
        <v>51.997199999999999</v>
      </c>
      <c r="E345" s="100">
        <v>1785</v>
      </c>
      <c r="F345" s="120">
        <v>1113560</v>
      </c>
      <c r="G345" s="41">
        <v>100</v>
      </c>
      <c r="H345" s="50">
        <f t="shared" si="64"/>
        <v>1113560</v>
      </c>
      <c r="I345" s="10">
        <f t="shared" si="63"/>
        <v>0</v>
      </c>
      <c r="J345" s="10">
        <f t="shared" si="65"/>
        <v>623.84313725490199</v>
      </c>
      <c r="K345" s="10">
        <f t="shared" si="66"/>
        <v>1816.545880729539</v>
      </c>
      <c r="L345" s="10">
        <f t="shared" si="67"/>
        <v>2293860.3126146556</v>
      </c>
      <c r="M345" s="10"/>
      <c r="N345" s="10">
        <f t="shared" si="57"/>
        <v>2293860.3126146556</v>
      </c>
    </row>
    <row r="346" spans="1:14" x14ac:dyDescent="0.25">
      <c r="A346" s="35"/>
      <c r="B346" s="51" t="s">
        <v>235</v>
      </c>
      <c r="C346" s="35">
        <v>4</v>
      </c>
      <c r="D346" s="55">
        <v>25.761199999999999</v>
      </c>
      <c r="E346" s="100">
        <v>745</v>
      </c>
      <c r="F346" s="120">
        <v>764060</v>
      </c>
      <c r="G346" s="41">
        <v>100</v>
      </c>
      <c r="H346" s="50">
        <f t="shared" si="64"/>
        <v>764060</v>
      </c>
      <c r="I346" s="10">
        <f t="shared" si="63"/>
        <v>0</v>
      </c>
      <c r="J346" s="10">
        <f t="shared" si="65"/>
        <v>1025.5838926174497</v>
      </c>
      <c r="K346" s="10">
        <f t="shared" si="66"/>
        <v>1414.8051253669914</v>
      </c>
      <c r="L346" s="10">
        <f t="shared" si="67"/>
        <v>1505754.6453785556</v>
      </c>
      <c r="M346" s="10"/>
      <c r="N346" s="10">
        <f t="shared" si="57"/>
        <v>1505754.6453785556</v>
      </c>
    </row>
    <row r="347" spans="1:14" x14ac:dyDescent="0.25">
      <c r="A347" s="35"/>
      <c r="B347" s="51" t="s">
        <v>231</v>
      </c>
      <c r="C347" s="35">
        <v>4</v>
      </c>
      <c r="D347" s="55">
        <v>32.075200000000002</v>
      </c>
      <c r="E347" s="100">
        <v>1908</v>
      </c>
      <c r="F347" s="120">
        <v>958090</v>
      </c>
      <c r="G347" s="41">
        <v>100</v>
      </c>
      <c r="H347" s="50">
        <f t="shared" si="64"/>
        <v>958090</v>
      </c>
      <c r="I347" s="10">
        <f t="shared" si="63"/>
        <v>0</v>
      </c>
      <c r="J347" s="10">
        <f t="shared" si="65"/>
        <v>502.14360587002096</v>
      </c>
      <c r="K347" s="10">
        <f t="shared" si="66"/>
        <v>1938.2454121144201</v>
      </c>
      <c r="L347" s="10">
        <f t="shared" si="67"/>
        <v>2311525.7919230498</v>
      </c>
      <c r="M347" s="10"/>
      <c r="N347" s="10">
        <f t="shared" si="57"/>
        <v>2311525.7919230498</v>
      </c>
    </row>
    <row r="348" spans="1:14" x14ac:dyDescent="0.25">
      <c r="A348" s="35"/>
      <c r="B348" s="51" t="s">
        <v>236</v>
      </c>
      <c r="C348" s="35">
        <v>4</v>
      </c>
      <c r="D348" s="55">
        <v>30.424000000000003</v>
      </c>
      <c r="E348" s="100">
        <v>744</v>
      </c>
      <c r="F348" s="120">
        <v>481140</v>
      </c>
      <c r="G348" s="41">
        <v>100</v>
      </c>
      <c r="H348" s="50">
        <f t="shared" si="64"/>
        <v>481140</v>
      </c>
      <c r="I348" s="10">
        <f t="shared" si="63"/>
        <v>0</v>
      </c>
      <c r="J348" s="10">
        <f t="shared" si="65"/>
        <v>646.69354838709683</v>
      </c>
      <c r="K348" s="10">
        <f t="shared" si="66"/>
        <v>1793.6954695973443</v>
      </c>
      <c r="L348" s="10">
        <f t="shared" si="67"/>
        <v>1835459.4350316955</v>
      </c>
      <c r="M348" s="10"/>
      <c r="N348" s="10">
        <f t="shared" si="57"/>
        <v>1835459.4350316955</v>
      </c>
    </row>
    <row r="349" spans="1:14" x14ac:dyDescent="0.25">
      <c r="A349" s="35"/>
      <c r="B349" s="51" t="s">
        <v>237</v>
      </c>
      <c r="C349" s="35">
        <v>4</v>
      </c>
      <c r="D349" s="55">
        <v>44.851599999999998</v>
      </c>
      <c r="E349" s="100">
        <v>1194</v>
      </c>
      <c r="F349" s="120">
        <v>1133350</v>
      </c>
      <c r="G349" s="41">
        <v>100</v>
      </c>
      <c r="H349" s="50">
        <f t="shared" si="64"/>
        <v>1133350</v>
      </c>
      <c r="I349" s="10">
        <f t="shared" si="63"/>
        <v>0</v>
      </c>
      <c r="J349" s="10">
        <f t="shared" si="65"/>
        <v>949.20435510887773</v>
      </c>
      <c r="K349" s="10">
        <f t="shared" si="66"/>
        <v>1491.1846628755634</v>
      </c>
      <c r="L349" s="10">
        <f t="shared" si="67"/>
        <v>1813912.7586812852</v>
      </c>
      <c r="M349" s="10"/>
      <c r="N349" s="10">
        <f t="shared" si="57"/>
        <v>1813912.7586812852</v>
      </c>
    </row>
    <row r="350" spans="1:14" x14ac:dyDescent="0.25">
      <c r="A350" s="35"/>
      <c r="B350" s="51" t="s">
        <v>766</v>
      </c>
      <c r="C350" s="35">
        <v>4</v>
      </c>
      <c r="D350" s="55">
        <v>31.656999999999996</v>
      </c>
      <c r="E350" s="100">
        <v>1056</v>
      </c>
      <c r="F350" s="120">
        <v>842070</v>
      </c>
      <c r="G350" s="41">
        <v>100</v>
      </c>
      <c r="H350" s="50">
        <f t="shared" si="64"/>
        <v>842070</v>
      </c>
      <c r="I350" s="10">
        <f t="shared" si="63"/>
        <v>0</v>
      </c>
      <c r="J350" s="10">
        <f t="shared" si="65"/>
        <v>797.41477272727275</v>
      </c>
      <c r="K350" s="10">
        <f t="shared" si="66"/>
        <v>1642.9742452571684</v>
      </c>
      <c r="L350" s="10">
        <f t="shared" si="67"/>
        <v>1816323.0127747525</v>
      </c>
      <c r="M350" s="10"/>
      <c r="N350" s="10">
        <f t="shared" si="57"/>
        <v>1816323.0127747525</v>
      </c>
    </row>
    <row r="351" spans="1:14" x14ac:dyDescent="0.25">
      <c r="A351" s="35"/>
      <c r="B351" s="51" t="s">
        <v>767</v>
      </c>
      <c r="C351" s="35">
        <v>4</v>
      </c>
      <c r="D351" s="55">
        <v>21.204299999999996</v>
      </c>
      <c r="E351" s="100">
        <v>1098</v>
      </c>
      <c r="F351" s="120">
        <v>805870</v>
      </c>
      <c r="G351" s="41">
        <v>100</v>
      </c>
      <c r="H351" s="50">
        <f t="shared" si="64"/>
        <v>805870</v>
      </c>
      <c r="I351" s="10">
        <f t="shared" si="63"/>
        <v>0</v>
      </c>
      <c r="J351" s="10">
        <f t="shared" si="65"/>
        <v>733.94353369763201</v>
      </c>
      <c r="K351" s="10">
        <f t="shared" si="66"/>
        <v>1706.445484286809</v>
      </c>
      <c r="L351" s="10">
        <f t="shared" si="67"/>
        <v>1818492.4713829071</v>
      </c>
      <c r="M351" s="10"/>
      <c r="N351" s="10">
        <f t="shared" si="57"/>
        <v>1818492.4713829071</v>
      </c>
    </row>
    <row r="352" spans="1:14" x14ac:dyDescent="0.25">
      <c r="A352" s="35"/>
      <c r="B352" s="51" t="s">
        <v>238</v>
      </c>
      <c r="C352" s="35">
        <v>4</v>
      </c>
      <c r="D352" s="55">
        <v>60.041400000000003</v>
      </c>
      <c r="E352" s="100">
        <v>1443</v>
      </c>
      <c r="F352" s="120">
        <v>945990</v>
      </c>
      <c r="G352" s="41">
        <v>100</v>
      </c>
      <c r="H352" s="50">
        <f t="shared" si="64"/>
        <v>945990</v>
      </c>
      <c r="I352" s="10">
        <f t="shared" si="63"/>
        <v>0</v>
      </c>
      <c r="J352" s="10">
        <f t="shared" si="65"/>
        <v>655.57172557172555</v>
      </c>
      <c r="K352" s="10">
        <f t="shared" si="66"/>
        <v>1784.8172924127157</v>
      </c>
      <c r="L352" s="10">
        <f t="shared" si="67"/>
        <v>2212507.2640168425</v>
      </c>
      <c r="M352" s="10"/>
      <c r="N352" s="10">
        <f t="shared" si="57"/>
        <v>2212507.2640168425</v>
      </c>
    </row>
    <row r="353" spans="1:14" x14ac:dyDescent="0.25">
      <c r="A353" s="35"/>
      <c r="B353" s="51" t="s">
        <v>239</v>
      </c>
      <c r="C353" s="35">
        <v>4</v>
      </c>
      <c r="D353" s="55">
        <v>21.527699999999999</v>
      </c>
      <c r="E353" s="100">
        <v>888</v>
      </c>
      <c r="F353" s="120">
        <v>506550</v>
      </c>
      <c r="G353" s="41">
        <v>100</v>
      </c>
      <c r="H353" s="50">
        <f t="shared" si="64"/>
        <v>506550</v>
      </c>
      <c r="I353" s="10">
        <f t="shared" si="63"/>
        <v>0</v>
      </c>
      <c r="J353" s="10">
        <f t="shared" si="65"/>
        <v>570.43918918918916</v>
      </c>
      <c r="K353" s="10">
        <f t="shared" si="66"/>
        <v>1869.949828795252</v>
      </c>
      <c r="L353" s="10">
        <f t="shared" si="67"/>
        <v>1887704.6530599494</v>
      </c>
      <c r="M353" s="10"/>
      <c r="N353" s="10">
        <f t="shared" si="57"/>
        <v>1887704.6530599494</v>
      </c>
    </row>
    <row r="354" spans="1:14" x14ac:dyDescent="0.25">
      <c r="A354" s="35"/>
      <c r="B354" s="51" t="s">
        <v>768</v>
      </c>
      <c r="C354" s="35">
        <v>4</v>
      </c>
      <c r="D354" s="55">
        <v>46.965600000000009</v>
      </c>
      <c r="E354" s="100">
        <v>1899</v>
      </c>
      <c r="F354" s="120">
        <v>1744820</v>
      </c>
      <c r="G354" s="41">
        <v>100</v>
      </c>
      <c r="H354" s="50">
        <f t="shared" si="64"/>
        <v>1744820</v>
      </c>
      <c r="I354" s="10">
        <f t="shared" si="63"/>
        <v>0</v>
      </c>
      <c r="J354" s="10">
        <f t="shared" si="65"/>
        <v>918.80989994734068</v>
      </c>
      <c r="K354" s="10">
        <f t="shared" si="66"/>
        <v>1521.5791180371004</v>
      </c>
      <c r="L354" s="10">
        <f t="shared" si="67"/>
        <v>2063111.2679735606</v>
      </c>
      <c r="M354" s="10"/>
      <c r="N354" s="10">
        <f t="shared" si="57"/>
        <v>2063111.2679735606</v>
      </c>
    </row>
    <row r="355" spans="1:14" x14ac:dyDescent="0.25">
      <c r="A355" s="35"/>
      <c r="B355" s="51" t="s">
        <v>240</v>
      </c>
      <c r="C355" s="35">
        <v>4</v>
      </c>
      <c r="D355" s="55">
        <v>29.545500000000004</v>
      </c>
      <c r="E355" s="100">
        <v>876</v>
      </c>
      <c r="F355" s="120">
        <v>509460</v>
      </c>
      <c r="G355" s="41">
        <v>100</v>
      </c>
      <c r="H355" s="50">
        <f t="shared" si="64"/>
        <v>509460</v>
      </c>
      <c r="I355" s="10">
        <f t="shared" si="63"/>
        <v>0</v>
      </c>
      <c r="J355" s="10">
        <f t="shared" si="65"/>
        <v>581.57534246575347</v>
      </c>
      <c r="K355" s="10">
        <f t="shared" si="66"/>
        <v>1858.8136755186877</v>
      </c>
      <c r="L355" s="10">
        <f t="shared" si="67"/>
        <v>1922134.729543244</v>
      </c>
      <c r="M355" s="10"/>
      <c r="N355" s="10">
        <f t="shared" si="57"/>
        <v>1922134.729543244</v>
      </c>
    </row>
    <row r="356" spans="1:14" x14ac:dyDescent="0.25">
      <c r="A356" s="35"/>
      <c r="B356" s="51" t="s">
        <v>241</v>
      </c>
      <c r="C356" s="35">
        <v>4</v>
      </c>
      <c r="D356" s="55">
        <v>52.421900000000001</v>
      </c>
      <c r="E356" s="100">
        <v>1958</v>
      </c>
      <c r="F356" s="120">
        <v>1021620</v>
      </c>
      <c r="G356" s="41">
        <v>100</v>
      </c>
      <c r="H356" s="50">
        <f t="shared" si="64"/>
        <v>1021620</v>
      </c>
      <c r="I356" s="10">
        <f t="shared" si="63"/>
        <v>0</v>
      </c>
      <c r="J356" s="10">
        <f t="shared" si="65"/>
        <v>521.76710929519913</v>
      </c>
      <c r="K356" s="10">
        <f t="shared" si="66"/>
        <v>1918.621908689242</v>
      </c>
      <c r="L356" s="10">
        <f t="shared" si="67"/>
        <v>2430052.8467306434</v>
      </c>
      <c r="M356" s="10"/>
      <c r="N356" s="10">
        <f t="shared" si="57"/>
        <v>2430052.8467306434</v>
      </c>
    </row>
    <row r="357" spans="1:14" x14ac:dyDescent="0.25">
      <c r="A357" s="35"/>
      <c r="B357" s="51" t="s">
        <v>242</v>
      </c>
      <c r="C357" s="35">
        <v>4</v>
      </c>
      <c r="D357" s="55">
        <v>38.638800000000003</v>
      </c>
      <c r="E357" s="100">
        <v>1853</v>
      </c>
      <c r="F357" s="120">
        <v>1621010</v>
      </c>
      <c r="G357" s="41">
        <v>100</v>
      </c>
      <c r="H357" s="50">
        <f t="shared" si="64"/>
        <v>1621010</v>
      </c>
      <c r="I357" s="10">
        <f t="shared" si="63"/>
        <v>0</v>
      </c>
      <c r="J357" s="10">
        <f t="shared" si="65"/>
        <v>874.80302212628169</v>
      </c>
      <c r="K357" s="10">
        <f t="shared" si="66"/>
        <v>1565.5859958581595</v>
      </c>
      <c r="L357" s="10">
        <f t="shared" si="67"/>
        <v>2035647.8534861859</v>
      </c>
      <c r="M357" s="10"/>
      <c r="N357" s="10">
        <f t="shared" si="57"/>
        <v>2035647.8534861859</v>
      </c>
    </row>
    <row r="358" spans="1:14" x14ac:dyDescent="0.25">
      <c r="A358" s="35"/>
      <c r="B358" s="51" t="s">
        <v>900</v>
      </c>
      <c r="C358" s="35">
        <v>3</v>
      </c>
      <c r="D358" s="55">
        <v>11.920599999999999</v>
      </c>
      <c r="E358" s="100">
        <v>12939</v>
      </c>
      <c r="F358" s="120">
        <v>52362960</v>
      </c>
      <c r="G358" s="41">
        <v>50</v>
      </c>
      <c r="H358" s="50">
        <f t="shared" si="64"/>
        <v>26181480</v>
      </c>
      <c r="I358" s="10">
        <f t="shared" si="63"/>
        <v>26181480</v>
      </c>
      <c r="J358" s="10">
        <f t="shared" si="65"/>
        <v>4046.9093438441919</v>
      </c>
      <c r="K358" s="10">
        <f t="shared" si="66"/>
        <v>-1606.5203258597508</v>
      </c>
      <c r="L358" s="10">
        <f t="shared" si="67"/>
        <v>3970546.3678746549</v>
      </c>
      <c r="M358" s="10"/>
      <c r="N358" s="10">
        <f t="shared" si="57"/>
        <v>3970546.3678746549</v>
      </c>
    </row>
    <row r="359" spans="1:14" x14ac:dyDescent="0.25">
      <c r="A359" s="35"/>
      <c r="B359" s="51" t="s">
        <v>244</v>
      </c>
      <c r="C359" s="35">
        <v>4</v>
      </c>
      <c r="D359" s="55">
        <v>15.653800000000002</v>
      </c>
      <c r="E359" s="100">
        <v>485</v>
      </c>
      <c r="F359" s="120">
        <v>274000</v>
      </c>
      <c r="G359" s="41">
        <v>100</v>
      </c>
      <c r="H359" s="50">
        <f t="shared" si="64"/>
        <v>274000</v>
      </c>
      <c r="I359" s="10">
        <f t="shared" si="63"/>
        <v>0</v>
      </c>
      <c r="J359" s="10">
        <f t="shared" si="65"/>
        <v>564.94845360824741</v>
      </c>
      <c r="K359" s="10">
        <f t="shared" si="66"/>
        <v>1875.4405643761938</v>
      </c>
      <c r="L359" s="10">
        <f t="shared" si="67"/>
        <v>1736205.9522986757</v>
      </c>
      <c r="M359" s="10"/>
      <c r="N359" s="10">
        <f t="shared" si="57"/>
        <v>1736205.9522986757</v>
      </c>
    </row>
    <row r="360" spans="1:14" x14ac:dyDescent="0.25">
      <c r="A360" s="35"/>
      <c r="B360" s="51" t="s">
        <v>245</v>
      </c>
      <c r="C360" s="35">
        <v>4</v>
      </c>
      <c r="D360" s="55">
        <v>83.219699999999989</v>
      </c>
      <c r="E360" s="100">
        <v>4913</v>
      </c>
      <c r="F360" s="120">
        <v>4196300</v>
      </c>
      <c r="G360" s="41">
        <v>100</v>
      </c>
      <c r="H360" s="50">
        <f t="shared" si="64"/>
        <v>4196300</v>
      </c>
      <c r="I360" s="10">
        <f t="shared" si="63"/>
        <v>0</v>
      </c>
      <c r="J360" s="10">
        <f t="shared" si="65"/>
        <v>854.12171789130878</v>
      </c>
      <c r="K360" s="10">
        <f t="shared" si="66"/>
        <v>1586.2673000931322</v>
      </c>
      <c r="L360" s="10">
        <f t="shared" si="67"/>
        <v>3235699.8965862193</v>
      </c>
      <c r="M360" s="10"/>
      <c r="N360" s="10">
        <f t="shared" si="57"/>
        <v>3235699.8965862193</v>
      </c>
    </row>
    <row r="361" spans="1:14" x14ac:dyDescent="0.25">
      <c r="A361" s="35"/>
      <c r="B361" s="51" t="s">
        <v>246</v>
      </c>
      <c r="C361" s="35">
        <v>4</v>
      </c>
      <c r="D361" s="55">
        <v>17.054500000000001</v>
      </c>
      <c r="E361" s="100">
        <v>490</v>
      </c>
      <c r="F361" s="120">
        <v>345220</v>
      </c>
      <c r="G361" s="41">
        <v>100</v>
      </c>
      <c r="H361" s="50">
        <f t="shared" si="64"/>
        <v>345220</v>
      </c>
      <c r="I361" s="10">
        <f t="shared" si="63"/>
        <v>0</v>
      </c>
      <c r="J361" s="10">
        <f t="shared" si="65"/>
        <v>704.53061224489795</v>
      </c>
      <c r="K361" s="10">
        <f t="shared" si="66"/>
        <v>1735.8584057395433</v>
      </c>
      <c r="L361" s="10">
        <f t="shared" si="67"/>
        <v>1634398.704497271</v>
      </c>
      <c r="M361" s="10"/>
      <c r="N361" s="10">
        <f t="shared" si="57"/>
        <v>1634398.704497271</v>
      </c>
    </row>
    <row r="362" spans="1:14" x14ac:dyDescent="0.25">
      <c r="A362" s="35"/>
      <c r="B362" s="51" t="s">
        <v>247</v>
      </c>
      <c r="C362" s="35">
        <v>4</v>
      </c>
      <c r="D362" s="55">
        <v>28.305500000000002</v>
      </c>
      <c r="E362" s="100">
        <v>643</v>
      </c>
      <c r="F362" s="120">
        <v>715560</v>
      </c>
      <c r="G362" s="41">
        <v>100</v>
      </c>
      <c r="H362" s="50">
        <f t="shared" si="64"/>
        <v>715560</v>
      </c>
      <c r="I362" s="10">
        <f t="shared" si="63"/>
        <v>0</v>
      </c>
      <c r="J362" s="10">
        <f t="shared" si="65"/>
        <v>1112.8460342146191</v>
      </c>
      <c r="K362" s="10">
        <f t="shared" si="66"/>
        <v>1327.5429837698221</v>
      </c>
      <c r="L362" s="10">
        <f t="shared" si="67"/>
        <v>1420185.518540574</v>
      </c>
      <c r="M362" s="10"/>
      <c r="N362" s="10">
        <f t="shared" si="57"/>
        <v>1420185.518540574</v>
      </c>
    </row>
    <row r="363" spans="1:14" x14ac:dyDescent="0.25">
      <c r="A363" s="35"/>
      <c r="B363" s="51" t="s">
        <v>248</v>
      </c>
      <c r="C363" s="35">
        <v>4</v>
      </c>
      <c r="D363" s="55">
        <v>24.119200000000003</v>
      </c>
      <c r="E363" s="100">
        <v>1067</v>
      </c>
      <c r="F363" s="120">
        <v>276030</v>
      </c>
      <c r="G363" s="41">
        <v>100</v>
      </c>
      <c r="H363" s="50">
        <f t="shared" si="64"/>
        <v>276030</v>
      </c>
      <c r="I363" s="10">
        <f t="shared" si="63"/>
        <v>0</v>
      </c>
      <c r="J363" s="10">
        <f t="shared" si="65"/>
        <v>258.69728209934397</v>
      </c>
      <c r="K363" s="10">
        <f t="shared" si="66"/>
        <v>2181.6917358850969</v>
      </c>
      <c r="L363" s="10">
        <f t="shared" si="67"/>
        <v>2205900.2544683078</v>
      </c>
      <c r="M363" s="10"/>
      <c r="N363" s="10">
        <f t="shared" si="57"/>
        <v>2205900.2544683078</v>
      </c>
    </row>
    <row r="364" spans="1:14" x14ac:dyDescent="0.25">
      <c r="A364" s="35"/>
      <c r="B364" s="51" t="s">
        <v>249</v>
      </c>
      <c r="C364" s="35">
        <v>4</v>
      </c>
      <c r="D364" s="55">
        <v>35.9437</v>
      </c>
      <c r="E364" s="100">
        <v>857</v>
      </c>
      <c r="F364" s="120">
        <v>800190</v>
      </c>
      <c r="G364" s="41">
        <v>100</v>
      </c>
      <c r="H364" s="50">
        <f t="shared" si="64"/>
        <v>800190</v>
      </c>
      <c r="I364" s="10">
        <f t="shared" si="63"/>
        <v>0</v>
      </c>
      <c r="J364" s="10">
        <f t="shared" si="65"/>
        <v>933.71061843640609</v>
      </c>
      <c r="K364" s="10">
        <f t="shared" si="66"/>
        <v>1506.678399548035</v>
      </c>
      <c r="L364" s="10">
        <f t="shared" si="67"/>
        <v>1672538.6340622129</v>
      </c>
      <c r="M364" s="10"/>
      <c r="N364" s="10">
        <f t="shared" si="57"/>
        <v>1672538.6340622129</v>
      </c>
    </row>
    <row r="365" spans="1:14" x14ac:dyDescent="0.25">
      <c r="A365" s="35"/>
      <c r="B365" s="51" t="s">
        <v>769</v>
      </c>
      <c r="C365" s="35">
        <v>4</v>
      </c>
      <c r="D365" s="55">
        <v>23.410100000000003</v>
      </c>
      <c r="E365" s="100">
        <v>474</v>
      </c>
      <c r="F365" s="120">
        <v>260220</v>
      </c>
      <c r="G365" s="41">
        <v>100</v>
      </c>
      <c r="H365" s="50">
        <f t="shared" si="64"/>
        <v>260220</v>
      </c>
      <c r="I365" s="10">
        <f t="shared" si="63"/>
        <v>0</v>
      </c>
      <c r="J365" s="10">
        <f t="shared" si="65"/>
        <v>548.98734177215192</v>
      </c>
      <c r="K365" s="10">
        <f t="shared" si="66"/>
        <v>1891.4016762122892</v>
      </c>
      <c r="L365" s="10">
        <f t="shared" si="67"/>
        <v>1791055.1079675891</v>
      </c>
      <c r="M365" s="10"/>
      <c r="N365" s="10">
        <f t="shared" si="57"/>
        <v>1791055.1079675891</v>
      </c>
    </row>
    <row r="366" spans="1:14" x14ac:dyDescent="0.25">
      <c r="A366" s="35"/>
      <c r="B366" s="51" t="s">
        <v>250</v>
      </c>
      <c r="C366" s="35">
        <v>4</v>
      </c>
      <c r="D366" s="55">
        <v>56.730699999999999</v>
      </c>
      <c r="E366" s="100">
        <v>2798</v>
      </c>
      <c r="F366" s="120">
        <v>2745060</v>
      </c>
      <c r="G366" s="41">
        <v>100</v>
      </c>
      <c r="H366" s="50">
        <f t="shared" si="64"/>
        <v>2745060</v>
      </c>
      <c r="I366" s="10">
        <f t="shared" si="63"/>
        <v>0</v>
      </c>
      <c r="J366" s="10">
        <f t="shared" si="65"/>
        <v>981.07934238741962</v>
      </c>
      <c r="K366" s="10">
        <f t="shared" si="66"/>
        <v>1459.3096755970214</v>
      </c>
      <c r="L366" s="10">
        <f t="shared" si="67"/>
        <v>2341561.4825079832</v>
      </c>
      <c r="M366" s="10"/>
      <c r="N366" s="10">
        <f t="shared" si="57"/>
        <v>2341561.4825079832</v>
      </c>
    </row>
    <row r="367" spans="1:14" x14ac:dyDescent="0.25">
      <c r="A367" s="35"/>
      <c r="B367" s="51" t="s">
        <v>770</v>
      </c>
      <c r="C367" s="35">
        <v>4</v>
      </c>
      <c r="D367" s="55">
        <v>43.787799999999997</v>
      </c>
      <c r="E367" s="100">
        <v>2859</v>
      </c>
      <c r="F367" s="120">
        <v>2588140</v>
      </c>
      <c r="G367" s="41">
        <v>100</v>
      </c>
      <c r="H367" s="50">
        <f t="shared" si="64"/>
        <v>2588140</v>
      </c>
      <c r="I367" s="10">
        <f t="shared" si="63"/>
        <v>0</v>
      </c>
      <c r="J367" s="10">
        <f t="shared" si="65"/>
        <v>905.26058062259528</v>
      </c>
      <c r="K367" s="10">
        <f t="shared" si="66"/>
        <v>1535.128437361846</v>
      </c>
      <c r="L367" s="10">
        <f t="shared" si="67"/>
        <v>2344743.3984341398</v>
      </c>
      <c r="M367" s="10"/>
      <c r="N367" s="10">
        <f t="shared" si="57"/>
        <v>2344743.3984341398</v>
      </c>
    </row>
    <row r="368" spans="1:14" x14ac:dyDescent="0.25">
      <c r="A368" s="35"/>
      <c r="B368" s="51" t="s">
        <v>251</v>
      </c>
      <c r="C368" s="35">
        <v>4</v>
      </c>
      <c r="D368" s="55">
        <v>40.653300000000002</v>
      </c>
      <c r="E368" s="100">
        <v>2682</v>
      </c>
      <c r="F368" s="120">
        <v>6437920</v>
      </c>
      <c r="G368" s="41">
        <v>100</v>
      </c>
      <c r="H368" s="50">
        <f t="shared" si="64"/>
        <v>6437920</v>
      </c>
      <c r="I368" s="10">
        <f t="shared" si="63"/>
        <v>0</v>
      </c>
      <c r="J368" s="10">
        <f t="shared" si="65"/>
        <v>2400.4175988068605</v>
      </c>
      <c r="K368" s="10">
        <f t="shared" si="66"/>
        <v>39.971419177580628</v>
      </c>
      <c r="L368" s="10">
        <f t="shared" si="67"/>
        <v>1078510.535889165</v>
      </c>
      <c r="M368" s="10"/>
      <c r="N368" s="10">
        <f t="shared" si="57"/>
        <v>1078510.535889165</v>
      </c>
    </row>
    <row r="369" spans="1:14" x14ac:dyDescent="0.25">
      <c r="A369" s="35"/>
      <c r="B369" s="51" t="s">
        <v>252</v>
      </c>
      <c r="C369" s="35">
        <v>4</v>
      </c>
      <c r="D369" s="55">
        <v>32.776199999999996</v>
      </c>
      <c r="E369" s="100">
        <v>1394</v>
      </c>
      <c r="F369" s="120">
        <v>1286850</v>
      </c>
      <c r="G369" s="41">
        <v>100</v>
      </c>
      <c r="H369" s="50">
        <f t="shared" si="64"/>
        <v>1286850</v>
      </c>
      <c r="I369" s="10">
        <f t="shared" si="63"/>
        <v>0</v>
      </c>
      <c r="J369" s="10">
        <f t="shared" si="65"/>
        <v>923.13486370157818</v>
      </c>
      <c r="K369" s="10">
        <f t="shared" si="66"/>
        <v>1517.2541542828631</v>
      </c>
      <c r="L369" s="10">
        <f t="shared" si="67"/>
        <v>1824332.6167027289</v>
      </c>
      <c r="M369" s="10"/>
      <c r="N369" s="10">
        <f t="shared" si="57"/>
        <v>1824332.6167027289</v>
      </c>
    </row>
    <row r="370" spans="1:14" x14ac:dyDescent="0.25">
      <c r="A370" s="35"/>
      <c r="B370" s="51"/>
      <c r="C370" s="35"/>
      <c r="D370" s="55">
        <v>0</v>
      </c>
      <c r="E370" s="102"/>
      <c r="F370" s="65"/>
      <c r="G370" s="41"/>
      <c r="H370" s="65"/>
      <c r="I370" s="66"/>
      <c r="J370" s="66"/>
      <c r="K370" s="10"/>
      <c r="L370" s="10"/>
      <c r="M370" s="10"/>
      <c r="N370" s="10"/>
    </row>
    <row r="371" spans="1:14" x14ac:dyDescent="0.25">
      <c r="A371" s="30" t="s">
        <v>253</v>
      </c>
      <c r="B371" s="43" t="s">
        <v>2</v>
      </c>
      <c r="C371" s="44"/>
      <c r="D371" s="3">
        <v>327.73879300000004</v>
      </c>
      <c r="E371" s="103">
        <f>E372</f>
        <v>24605</v>
      </c>
      <c r="F371" s="37">
        <v>0</v>
      </c>
      <c r="G371" s="41"/>
      <c r="H371" s="37">
        <f>H373</f>
        <v>0</v>
      </c>
      <c r="I371" s="8">
        <f>I373</f>
        <v>0</v>
      </c>
      <c r="J371" s="8"/>
      <c r="K371" s="10"/>
      <c r="L371" s="10"/>
      <c r="M371" s="9">
        <f>M373</f>
        <v>10175474.94591317</v>
      </c>
      <c r="N371" s="8">
        <f t="shared" si="57"/>
        <v>10175474.94591317</v>
      </c>
    </row>
    <row r="372" spans="1:14" x14ac:dyDescent="0.25">
      <c r="A372" s="30" t="s">
        <v>253</v>
      </c>
      <c r="B372" s="43" t="s">
        <v>3</v>
      </c>
      <c r="C372" s="44"/>
      <c r="D372" s="3">
        <v>327.73879300000004</v>
      </c>
      <c r="E372" s="103">
        <f>SUM(E374:E384)</f>
        <v>24605</v>
      </c>
      <c r="F372" s="37">
        <f>SUM(F374:F384)</f>
        <v>39437660</v>
      </c>
      <c r="G372" s="41"/>
      <c r="H372" s="37">
        <f>SUM(H374:H384)</f>
        <v>39437660</v>
      </c>
      <c r="I372" s="8">
        <f>SUM(I374:I384)</f>
        <v>0</v>
      </c>
      <c r="J372" s="8"/>
      <c r="K372" s="10"/>
      <c r="L372" s="8">
        <f>SUM(L374:L384)</f>
        <v>18310861.379214708</v>
      </c>
      <c r="M372" s="10"/>
      <c r="N372" s="8">
        <f t="shared" si="57"/>
        <v>18310861.379214708</v>
      </c>
    </row>
    <row r="373" spans="1:14" x14ac:dyDescent="0.25">
      <c r="A373" s="35"/>
      <c r="B373" s="51" t="s">
        <v>26</v>
      </c>
      <c r="C373" s="35">
        <v>2</v>
      </c>
      <c r="D373" s="55">
        <v>0</v>
      </c>
      <c r="E373" s="104"/>
      <c r="F373" s="50">
        <v>0</v>
      </c>
      <c r="G373" s="41">
        <v>25</v>
      </c>
      <c r="H373" s="50"/>
      <c r="I373" s="10">
        <f t="shared" ref="I373:I384" si="68">F373-H373</f>
        <v>0</v>
      </c>
      <c r="J373" s="10"/>
      <c r="K373" s="10"/>
      <c r="L373" s="10"/>
      <c r="M373" s="10">
        <f>($L$7*$L$8*E371/$L$10)+($L$7*$L$9*D371/$L$11)</f>
        <v>10175474.94591317</v>
      </c>
      <c r="N373" s="10">
        <f t="shared" ref="N373:N435" si="69">L373+M373</f>
        <v>10175474.94591317</v>
      </c>
    </row>
    <row r="374" spans="1:14" x14ac:dyDescent="0.25">
      <c r="A374" s="35"/>
      <c r="B374" s="51" t="s">
        <v>254</v>
      </c>
      <c r="C374" s="35">
        <v>4</v>
      </c>
      <c r="D374" s="55">
        <v>30.5382</v>
      </c>
      <c r="E374" s="100">
        <v>3068</v>
      </c>
      <c r="F374" s="120">
        <v>6680690</v>
      </c>
      <c r="G374" s="41">
        <v>100</v>
      </c>
      <c r="H374" s="50">
        <f t="shared" ref="H374:H384" si="70">F374*G374/100</f>
        <v>6680690</v>
      </c>
      <c r="I374" s="10">
        <f t="shared" si="68"/>
        <v>0</v>
      </c>
      <c r="J374" s="10">
        <f t="shared" ref="J374:J384" si="71">F374/E374</f>
        <v>2177.5391134289439</v>
      </c>
      <c r="K374" s="10">
        <f t="shared" ref="K374:K384" si="72">$J$11*$J$19-J374</f>
        <v>262.84990455549723</v>
      </c>
      <c r="L374" s="10">
        <f t="shared" ref="L374:L384" si="73">IF(K374&gt;0,$J$7*$J$8*(K374/$K$19),0)+$J$7*$J$9*(E374/$E$19)+$J$7*$J$10*(D374/$D$19)</f>
        <v>1313717.7136056214</v>
      </c>
      <c r="M374" s="10"/>
      <c r="N374" s="10">
        <f t="shared" si="69"/>
        <v>1313717.7136056214</v>
      </c>
    </row>
    <row r="375" spans="1:14" x14ac:dyDescent="0.25">
      <c r="A375" s="35"/>
      <c r="B375" s="51" t="s">
        <v>196</v>
      </c>
      <c r="C375" s="35">
        <v>4</v>
      </c>
      <c r="D375" s="55">
        <v>18.514592999999998</v>
      </c>
      <c r="E375" s="100">
        <v>2824</v>
      </c>
      <c r="F375" s="120">
        <v>1648110</v>
      </c>
      <c r="G375" s="41">
        <v>100</v>
      </c>
      <c r="H375" s="50">
        <f t="shared" si="70"/>
        <v>1648110</v>
      </c>
      <c r="I375" s="10">
        <f t="shared" si="68"/>
        <v>0</v>
      </c>
      <c r="J375" s="10">
        <f t="shared" si="71"/>
        <v>583.60835694050991</v>
      </c>
      <c r="K375" s="10">
        <f t="shared" si="72"/>
        <v>1856.7806610439311</v>
      </c>
      <c r="L375" s="10">
        <f t="shared" si="73"/>
        <v>2443191.9795535984</v>
      </c>
      <c r="M375" s="10"/>
      <c r="N375" s="10">
        <f t="shared" si="69"/>
        <v>2443191.9795535984</v>
      </c>
    </row>
    <row r="376" spans="1:14" x14ac:dyDescent="0.25">
      <c r="A376" s="35"/>
      <c r="B376" s="51" t="s">
        <v>255</v>
      </c>
      <c r="C376" s="35">
        <v>4</v>
      </c>
      <c r="D376" s="55">
        <v>44.072099999999999</v>
      </c>
      <c r="E376" s="100">
        <v>4481</v>
      </c>
      <c r="F376" s="120">
        <v>9464750</v>
      </c>
      <c r="G376" s="41">
        <v>100</v>
      </c>
      <c r="H376" s="50">
        <f t="shared" si="70"/>
        <v>9464750</v>
      </c>
      <c r="I376" s="10">
        <f t="shared" si="68"/>
        <v>0</v>
      </c>
      <c r="J376" s="10">
        <f t="shared" si="71"/>
        <v>2112.1959384066058</v>
      </c>
      <c r="K376" s="10">
        <f t="shared" si="72"/>
        <v>328.19307957783531</v>
      </c>
      <c r="L376" s="10">
        <f t="shared" si="73"/>
        <v>1871144.2775865635</v>
      </c>
      <c r="M376" s="10"/>
      <c r="N376" s="10">
        <f t="shared" si="69"/>
        <v>1871144.2775865635</v>
      </c>
    </row>
    <row r="377" spans="1:14" x14ac:dyDescent="0.25">
      <c r="A377" s="35"/>
      <c r="B377" s="51" t="s">
        <v>771</v>
      </c>
      <c r="C377" s="35">
        <v>4</v>
      </c>
      <c r="D377" s="55">
        <v>50.002099999999999</v>
      </c>
      <c r="E377" s="100">
        <v>2506</v>
      </c>
      <c r="F377" s="120">
        <v>3426580</v>
      </c>
      <c r="G377" s="41">
        <v>100</v>
      </c>
      <c r="H377" s="50">
        <f t="shared" si="70"/>
        <v>3426580</v>
      </c>
      <c r="I377" s="10">
        <f t="shared" si="68"/>
        <v>0</v>
      </c>
      <c r="J377" s="10">
        <f t="shared" si="71"/>
        <v>1367.3503591380686</v>
      </c>
      <c r="K377" s="10">
        <f t="shared" si="72"/>
        <v>1073.0386588463725</v>
      </c>
      <c r="L377" s="10">
        <f t="shared" si="73"/>
        <v>1905533.3047287841</v>
      </c>
      <c r="M377" s="10"/>
      <c r="N377" s="10">
        <f t="shared" si="69"/>
        <v>1905533.3047287841</v>
      </c>
    </row>
    <row r="378" spans="1:14" x14ac:dyDescent="0.25">
      <c r="A378" s="35"/>
      <c r="B378" s="51" t="s">
        <v>256</v>
      </c>
      <c r="C378" s="35">
        <v>4</v>
      </c>
      <c r="D378" s="55">
        <v>19.601399999999998</v>
      </c>
      <c r="E378" s="100">
        <v>1505</v>
      </c>
      <c r="F378" s="120">
        <v>1530880</v>
      </c>
      <c r="G378" s="41">
        <v>100</v>
      </c>
      <c r="H378" s="50">
        <f t="shared" si="70"/>
        <v>1530880</v>
      </c>
      <c r="I378" s="10">
        <f t="shared" si="68"/>
        <v>0</v>
      </c>
      <c r="J378" s="10">
        <f t="shared" si="71"/>
        <v>1017.1960132890365</v>
      </c>
      <c r="K378" s="10">
        <f t="shared" si="72"/>
        <v>1423.1930046954046</v>
      </c>
      <c r="L378" s="10">
        <f t="shared" si="73"/>
        <v>1705508.9104513875</v>
      </c>
      <c r="M378" s="10"/>
      <c r="N378" s="10">
        <f t="shared" si="69"/>
        <v>1705508.9104513875</v>
      </c>
    </row>
    <row r="379" spans="1:14" x14ac:dyDescent="0.25">
      <c r="A379" s="35"/>
      <c r="B379" s="51" t="s">
        <v>772</v>
      </c>
      <c r="C379" s="35">
        <v>4</v>
      </c>
      <c r="D379" s="55">
        <v>9.5202999999999989</v>
      </c>
      <c r="E379" s="100">
        <v>466</v>
      </c>
      <c r="F379" s="120">
        <v>167440</v>
      </c>
      <c r="G379" s="41">
        <v>100</v>
      </c>
      <c r="H379" s="50">
        <f t="shared" si="70"/>
        <v>167440</v>
      </c>
      <c r="I379" s="10">
        <f t="shared" si="68"/>
        <v>0</v>
      </c>
      <c r="J379" s="10">
        <f t="shared" si="71"/>
        <v>359.31330472103002</v>
      </c>
      <c r="K379" s="10">
        <f t="shared" si="72"/>
        <v>2081.0757132634112</v>
      </c>
      <c r="L379" s="10">
        <f t="shared" si="73"/>
        <v>1858853.197009071</v>
      </c>
      <c r="M379" s="10"/>
      <c r="N379" s="10">
        <f t="shared" si="69"/>
        <v>1858853.197009071</v>
      </c>
    </row>
    <row r="380" spans="1:14" x14ac:dyDescent="0.25">
      <c r="A380" s="35"/>
      <c r="B380" s="51" t="s">
        <v>257</v>
      </c>
      <c r="C380" s="35">
        <v>4</v>
      </c>
      <c r="D380" s="55">
        <v>34.553199999999997</v>
      </c>
      <c r="E380" s="100">
        <v>1706</v>
      </c>
      <c r="F380" s="120">
        <v>2726450</v>
      </c>
      <c r="G380" s="41">
        <v>100</v>
      </c>
      <c r="H380" s="50">
        <f t="shared" si="70"/>
        <v>2726450</v>
      </c>
      <c r="I380" s="10">
        <f t="shared" si="68"/>
        <v>0</v>
      </c>
      <c r="J380" s="10">
        <f t="shared" si="71"/>
        <v>1598.1535756154749</v>
      </c>
      <c r="K380" s="10">
        <f t="shared" si="72"/>
        <v>842.23544236896623</v>
      </c>
      <c r="L380" s="10">
        <f t="shared" si="73"/>
        <v>1389506.5384448539</v>
      </c>
      <c r="M380" s="10"/>
      <c r="N380" s="10">
        <f t="shared" si="69"/>
        <v>1389506.5384448539</v>
      </c>
    </row>
    <row r="381" spans="1:14" x14ac:dyDescent="0.25">
      <c r="A381" s="35"/>
      <c r="B381" s="51" t="s">
        <v>258</v>
      </c>
      <c r="C381" s="35">
        <v>4</v>
      </c>
      <c r="D381" s="55">
        <v>30.720999999999997</v>
      </c>
      <c r="E381" s="100">
        <v>1585</v>
      </c>
      <c r="F381" s="120">
        <v>2333120</v>
      </c>
      <c r="G381" s="41">
        <v>100</v>
      </c>
      <c r="H381" s="50">
        <f t="shared" si="70"/>
        <v>2333120</v>
      </c>
      <c r="I381" s="10">
        <f t="shared" si="68"/>
        <v>0</v>
      </c>
      <c r="J381" s="10">
        <f t="shared" si="71"/>
        <v>1472</v>
      </c>
      <c r="K381" s="10">
        <f t="shared" si="72"/>
        <v>968.38901798444113</v>
      </c>
      <c r="L381" s="10">
        <f t="shared" si="73"/>
        <v>1431377.9736457074</v>
      </c>
      <c r="M381" s="10"/>
      <c r="N381" s="10">
        <f t="shared" si="69"/>
        <v>1431377.9736457074</v>
      </c>
    </row>
    <row r="382" spans="1:14" x14ac:dyDescent="0.25">
      <c r="A382" s="35"/>
      <c r="B382" s="51" t="s">
        <v>259</v>
      </c>
      <c r="C382" s="35">
        <v>4</v>
      </c>
      <c r="D382" s="55">
        <v>18.347899999999999</v>
      </c>
      <c r="E382" s="100">
        <v>1680</v>
      </c>
      <c r="F382" s="122">
        <v>1793520</v>
      </c>
      <c r="G382" s="41">
        <v>100</v>
      </c>
      <c r="H382" s="50">
        <f t="shared" si="70"/>
        <v>1793520</v>
      </c>
      <c r="I382" s="10">
        <f t="shared" si="68"/>
        <v>0</v>
      </c>
      <c r="J382" s="10">
        <f t="shared" si="71"/>
        <v>1067.5714285714287</v>
      </c>
      <c r="K382" s="10">
        <f t="shared" si="72"/>
        <v>1372.8175894130125</v>
      </c>
      <c r="L382" s="10">
        <f t="shared" si="73"/>
        <v>1710681.02963695</v>
      </c>
      <c r="M382" s="10"/>
      <c r="N382" s="10">
        <f t="shared" si="69"/>
        <v>1710681.02963695</v>
      </c>
    </row>
    <row r="383" spans="1:14" x14ac:dyDescent="0.25">
      <c r="A383" s="35"/>
      <c r="B383" s="51" t="s">
        <v>773</v>
      </c>
      <c r="C383" s="35">
        <v>4</v>
      </c>
      <c r="D383" s="55">
        <v>41.204600000000006</v>
      </c>
      <c r="E383" s="100">
        <v>2472</v>
      </c>
      <c r="F383" s="120">
        <v>3500660</v>
      </c>
      <c r="G383" s="41">
        <v>100</v>
      </c>
      <c r="H383" s="50">
        <f t="shared" si="70"/>
        <v>3500660</v>
      </c>
      <c r="I383" s="10">
        <f t="shared" si="68"/>
        <v>0</v>
      </c>
      <c r="J383" s="10">
        <f t="shared" si="71"/>
        <v>1416.1245954692556</v>
      </c>
      <c r="K383" s="10">
        <f t="shared" si="72"/>
        <v>1024.2644225151855</v>
      </c>
      <c r="L383" s="10">
        <f t="shared" si="73"/>
        <v>1804806.3519549875</v>
      </c>
      <c r="M383" s="10"/>
      <c r="N383" s="10">
        <f t="shared" si="69"/>
        <v>1804806.3519549875</v>
      </c>
    </row>
    <row r="384" spans="1:14" x14ac:dyDescent="0.25">
      <c r="A384" s="35"/>
      <c r="B384" s="51" t="s">
        <v>260</v>
      </c>
      <c r="C384" s="35">
        <v>4</v>
      </c>
      <c r="D384" s="55">
        <v>30.663400000000003</v>
      </c>
      <c r="E384" s="100">
        <v>2312</v>
      </c>
      <c r="F384" s="120">
        <v>6165460</v>
      </c>
      <c r="G384" s="41">
        <v>100</v>
      </c>
      <c r="H384" s="50">
        <f t="shared" si="70"/>
        <v>6165460</v>
      </c>
      <c r="I384" s="10">
        <f t="shared" si="68"/>
        <v>0</v>
      </c>
      <c r="J384" s="10">
        <f t="shared" si="71"/>
        <v>2666.7214532871972</v>
      </c>
      <c r="K384" s="10">
        <f t="shared" si="72"/>
        <v>-226.33243530275604</v>
      </c>
      <c r="L384" s="10">
        <f t="shared" si="73"/>
        <v>876540.10259717947</v>
      </c>
      <c r="M384" s="10"/>
      <c r="N384" s="10">
        <f t="shared" si="69"/>
        <v>876540.10259717947</v>
      </c>
    </row>
    <row r="385" spans="1:14" x14ac:dyDescent="0.25">
      <c r="A385" s="35"/>
      <c r="B385" s="51"/>
      <c r="C385" s="35"/>
      <c r="D385" s="55">
        <v>0</v>
      </c>
      <c r="E385" s="102"/>
      <c r="F385" s="65"/>
      <c r="G385" s="41"/>
      <c r="H385" s="65"/>
      <c r="I385" s="66"/>
      <c r="J385" s="66"/>
      <c r="K385" s="10"/>
      <c r="L385" s="10"/>
      <c r="M385" s="10"/>
      <c r="N385" s="10"/>
    </row>
    <row r="386" spans="1:14" x14ac:dyDescent="0.25">
      <c r="A386" s="30" t="s">
        <v>261</v>
      </c>
      <c r="B386" s="43" t="s">
        <v>2</v>
      </c>
      <c r="C386" s="44"/>
      <c r="D386" s="3">
        <v>932.91639999999973</v>
      </c>
      <c r="E386" s="103">
        <f>E387</f>
        <v>50429</v>
      </c>
      <c r="F386" s="37">
        <v>0</v>
      </c>
      <c r="G386" s="41"/>
      <c r="H386" s="37">
        <f>H388</f>
        <v>16645630</v>
      </c>
      <c r="I386" s="8">
        <f>I388</f>
        <v>-16645630</v>
      </c>
      <c r="J386" s="8"/>
      <c r="K386" s="10"/>
      <c r="L386" s="10"/>
      <c r="M386" s="9">
        <f>M388</f>
        <v>23471990.078899901</v>
      </c>
      <c r="N386" s="8">
        <f t="shared" si="69"/>
        <v>23471990.078899901</v>
      </c>
    </row>
    <row r="387" spans="1:14" x14ac:dyDescent="0.25">
      <c r="A387" s="30" t="s">
        <v>261</v>
      </c>
      <c r="B387" s="43" t="s">
        <v>3</v>
      </c>
      <c r="C387" s="44"/>
      <c r="D387" s="3">
        <v>932.91639999999973</v>
      </c>
      <c r="E387" s="103">
        <f>SUM(E389:E420)</f>
        <v>50429</v>
      </c>
      <c r="F387" s="37">
        <f>SUM(F389:F420)</f>
        <v>110832700</v>
      </c>
      <c r="G387" s="41"/>
      <c r="H387" s="37">
        <f>SUM(H389:H420)</f>
        <v>77541440</v>
      </c>
      <c r="I387" s="8">
        <f>SUM(I389:I420)</f>
        <v>33291260</v>
      </c>
      <c r="J387" s="8"/>
      <c r="K387" s="10"/>
      <c r="L387" s="8">
        <f>SUM(L389:L420)</f>
        <v>58992340.092292748</v>
      </c>
      <c r="M387" s="10"/>
      <c r="N387" s="8">
        <f t="shared" si="69"/>
        <v>58992340.092292748</v>
      </c>
    </row>
    <row r="388" spans="1:14" x14ac:dyDescent="0.25">
      <c r="A388" s="35"/>
      <c r="B388" s="51" t="s">
        <v>26</v>
      </c>
      <c r="C388" s="35">
        <v>2</v>
      </c>
      <c r="D388" s="55">
        <v>0</v>
      </c>
      <c r="E388" s="104"/>
      <c r="F388" s="50">
        <v>0</v>
      </c>
      <c r="G388" s="41">
        <v>25</v>
      </c>
      <c r="H388" s="50">
        <f>F402*G388/100</f>
        <v>16645630</v>
      </c>
      <c r="I388" s="10">
        <f t="shared" ref="I388:I420" si="74">F388-H388</f>
        <v>-16645630</v>
      </c>
      <c r="J388" s="10"/>
      <c r="K388" s="10"/>
      <c r="L388" s="10"/>
      <c r="M388" s="10">
        <f>($L$7*$L$8*E386/$L$10)+($L$7*$L$9*D386/$L$11)</f>
        <v>23471990.078899901</v>
      </c>
      <c r="N388" s="10">
        <f t="shared" si="69"/>
        <v>23471990.078899901</v>
      </c>
    </row>
    <row r="389" spans="1:14" x14ac:dyDescent="0.25">
      <c r="A389" s="35"/>
      <c r="B389" s="51" t="s">
        <v>262</v>
      </c>
      <c r="C389" s="35">
        <v>4</v>
      </c>
      <c r="D389" s="55">
        <v>17.2576</v>
      </c>
      <c r="E389" s="100">
        <v>488</v>
      </c>
      <c r="F389" s="121">
        <v>172730</v>
      </c>
      <c r="G389" s="41">
        <v>100</v>
      </c>
      <c r="H389" s="50">
        <f t="shared" ref="H389:H420" si="75">F389*G389/100</f>
        <v>172730</v>
      </c>
      <c r="I389" s="10">
        <f t="shared" si="74"/>
        <v>0</v>
      </c>
      <c r="J389" s="10">
        <f t="shared" ref="J389:J420" si="76">F389/E389</f>
        <v>353.95491803278691</v>
      </c>
      <c r="K389" s="10">
        <f t="shared" ref="K389:K420" si="77">$J$11*$J$19-J389</f>
        <v>2086.4340999516544</v>
      </c>
      <c r="L389" s="10">
        <f t="shared" ref="L389:L420" si="78">IF(K389&gt;0,$J$7*$J$8*(K389/$K$19),0)+$J$7*$J$9*(E389/$E$19)+$J$7*$J$10*(D389/$D$19)</f>
        <v>1915068.9024938387</v>
      </c>
      <c r="M389" s="10"/>
      <c r="N389" s="10">
        <f t="shared" si="69"/>
        <v>1915068.9024938387</v>
      </c>
    </row>
    <row r="390" spans="1:14" x14ac:dyDescent="0.25">
      <c r="A390" s="35"/>
      <c r="B390" s="51" t="s">
        <v>263</v>
      </c>
      <c r="C390" s="35">
        <v>4</v>
      </c>
      <c r="D390" s="55">
        <v>17.919</v>
      </c>
      <c r="E390" s="100">
        <v>653</v>
      </c>
      <c r="F390" s="120">
        <v>392670</v>
      </c>
      <c r="G390" s="41">
        <v>100</v>
      </c>
      <c r="H390" s="50">
        <f t="shared" si="75"/>
        <v>392670</v>
      </c>
      <c r="I390" s="10">
        <f t="shared" si="74"/>
        <v>0</v>
      </c>
      <c r="J390" s="10">
        <f t="shared" si="76"/>
        <v>601.3323124042879</v>
      </c>
      <c r="K390" s="10">
        <f t="shared" si="77"/>
        <v>1839.0567055801532</v>
      </c>
      <c r="L390" s="10">
        <f t="shared" si="78"/>
        <v>1771048.1829351124</v>
      </c>
      <c r="M390" s="10"/>
      <c r="N390" s="10">
        <f t="shared" si="69"/>
        <v>1771048.1829351124</v>
      </c>
    </row>
    <row r="391" spans="1:14" x14ac:dyDescent="0.25">
      <c r="A391" s="35"/>
      <c r="B391" s="51" t="s">
        <v>264</v>
      </c>
      <c r="C391" s="35">
        <v>4</v>
      </c>
      <c r="D391" s="55">
        <v>14.108099999999999</v>
      </c>
      <c r="E391" s="100">
        <v>382</v>
      </c>
      <c r="F391" s="120">
        <v>539230</v>
      </c>
      <c r="G391" s="41">
        <v>100</v>
      </c>
      <c r="H391" s="50">
        <f t="shared" si="75"/>
        <v>539230</v>
      </c>
      <c r="I391" s="10">
        <f t="shared" si="74"/>
        <v>0</v>
      </c>
      <c r="J391" s="10">
        <f t="shared" si="76"/>
        <v>1411.5968586387435</v>
      </c>
      <c r="K391" s="10">
        <f t="shared" si="77"/>
        <v>1028.7921593456977</v>
      </c>
      <c r="L391" s="10">
        <f t="shared" si="78"/>
        <v>1019694.8492247146</v>
      </c>
      <c r="M391" s="10"/>
      <c r="N391" s="10">
        <f t="shared" si="69"/>
        <v>1019694.8492247146</v>
      </c>
    </row>
    <row r="392" spans="1:14" x14ac:dyDescent="0.25">
      <c r="A392" s="35"/>
      <c r="B392" s="51" t="s">
        <v>265</v>
      </c>
      <c r="C392" s="35">
        <v>4</v>
      </c>
      <c r="D392" s="55">
        <v>33.1967</v>
      </c>
      <c r="E392" s="100">
        <v>1088</v>
      </c>
      <c r="F392" s="120">
        <v>1194290</v>
      </c>
      <c r="G392" s="41">
        <v>100</v>
      </c>
      <c r="H392" s="50">
        <f t="shared" si="75"/>
        <v>1194290</v>
      </c>
      <c r="I392" s="10">
        <f t="shared" si="74"/>
        <v>0</v>
      </c>
      <c r="J392" s="10">
        <f t="shared" si="76"/>
        <v>1097.6930147058824</v>
      </c>
      <c r="K392" s="10">
        <f t="shared" si="77"/>
        <v>1342.6960032785587</v>
      </c>
      <c r="L392" s="10">
        <f t="shared" si="78"/>
        <v>1595085.118572565</v>
      </c>
      <c r="M392" s="10"/>
      <c r="N392" s="10">
        <f t="shared" si="69"/>
        <v>1595085.118572565</v>
      </c>
    </row>
    <row r="393" spans="1:14" x14ac:dyDescent="0.25">
      <c r="A393" s="35"/>
      <c r="B393" s="51" t="s">
        <v>266</v>
      </c>
      <c r="C393" s="35">
        <v>4</v>
      </c>
      <c r="D393" s="55">
        <v>56.851199999999992</v>
      </c>
      <c r="E393" s="100">
        <v>3625</v>
      </c>
      <c r="F393" s="120">
        <v>3198600</v>
      </c>
      <c r="G393" s="41">
        <v>100</v>
      </c>
      <c r="H393" s="50">
        <f t="shared" si="75"/>
        <v>3198600</v>
      </c>
      <c r="I393" s="10">
        <f t="shared" si="74"/>
        <v>0</v>
      </c>
      <c r="J393" s="10">
        <f t="shared" si="76"/>
        <v>882.37241379310342</v>
      </c>
      <c r="K393" s="10">
        <f t="shared" si="77"/>
        <v>1558.0166041913376</v>
      </c>
      <c r="L393" s="10">
        <f t="shared" si="78"/>
        <v>2670444.1532188621</v>
      </c>
      <c r="M393" s="10"/>
      <c r="N393" s="10">
        <f t="shared" si="69"/>
        <v>2670444.1532188621</v>
      </c>
    </row>
    <row r="394" spans="1:14" x14ac:dyDescent="0.25">
      <c r="A394" s="35"/>
      <c r="B394" s="51" t="s">
        <v>267</v>
      </c>
      <c r="C394" s="35">
        <v>4</v>
      </c>
      <c r="D394" s="55">
        <v>25.022300000000001</v>
      </c>
      <c r="E394" s="100">
        <v>983</v>
      </c>
      <c r="F394" s="120">
        <v>2747190</v>
      </c>
      <c r="G394" s="41">
        <v>100</v>
      </c>
      <c r="H394" s="50">
        <f t="shared" si="75"/>
        <v>2747190</v>
      </c>
      <c r="I394" s="10">
        <f t="shared" si="74"/>
        <v>0</v>
      </c>
      <c r="J394" s="10">
        <f t="shared" si="76"/>
        <v>2794.6998982706</v>
      </c>
      <c r="K394" s="10">
        <f t="shared" si="77"/>
        <v>-354.31088028615886</v>
      </c>
      <c r="L394" s="10">
        <f t="shared" si="78"/>
        <v>442854.38796208479</v>
      </c>
      <c r="M394" s="10"/>
      <c r="N394" s="10">
        <f t="shared" si="69"/>
        <v>442854.38796208479</v>
      </c>
    </row>
    <row r="395" spans="1:14" x14ac:dyDescent="0.25">
      <c r="A395" s="35"/>
      <c r="B395" s="51" t="s">
        <v>268</v>
      </c>
      <c r="C395" s="35">
        <v>4</v>
      </c>
      <c r="D395" s="55">
        <v>28.352600000000002</v>
      </c>
      <c r="E395" s="100">
        <v>1067</v>
      </c>
      <c r="F395" s="120">
        <v>665480</v>
      </c>
      <c r="G395" s="41">
        <v>100</v>
      </c>
      <c r="H395" s="50">
        <f t="shared" si="75"/>
        <v>665480</v>
      </c>
      <c r="I395" s="10">
        <f t="shared" si="74"/>
        <v>0</v>
      </c>
      <c r="J395" s="10">
        <f t="shared" si="76"/>
        <v>623.69259606373009</v>
      </c>
      <c r="K395" s="10">
        <f t="shared" si="77"/>
        <v>1816.6964219207111</v>
      </c>
      <c r="L395" s="10">
        <f t="shared" si="78"/>
        <v>1939082.8814837565</v>
      </c>
      <c r="M395" s="10"/>
      <c r="N395" s="10">
        <f t="shared" si="69"/>
        <v>1939082.8814837565</v>
      </c>
    </row>
    <row r="396" spans="1:14" x14ac:dyDescent="0.25">
      <c r="A396" s="35"/>
      <c r="B396" s="51" t="s">
        <v>269</v>
      </c>
      <c r="C396" s="35">
        <v>4</v>
      </c>
      <c r="D396" s="55">
        <v>36.885599999999997</v>
      </c>
      <c r="E396" s="100">
        <v>834</v>
      </c>
      <c r="F396" s="120">
        <v>514680</v>
      </c>
      <c r="G396" s="41">
        <v>100</v>
      </c>
      <c r="H396" s="50">
        <f t="shared" si="75"/>
        <v>514680</v>
      </c>
      <c r="I396" s="10">
        <f t="shared" si="74"/>
        <v>0</v>
      </c>
      <c r="J396" s="10">
        <f t="shared" si="76"/>
        <v>617.12230215827333</v>
      </c>
      <c r="K396" s="10">
        <f t="shared" si="77"/>
        <v>1823.2667158261679</v>
      </c>
      <c r="L396" s="10">
        <f t="shared" si="78"/>
        <v>1924050.2374736019</v>
      </c>
      <c r="M396" s="10"/>
      <c r="N396" s="10">
        <f t="shared" si="69"/>
        <v>1924050.2374736019</v>
      </c>
    </row>
    <row r="397" spans="1:14" x14ac:dyDescent="0.25">
      <c r="A397" s="35"/>
      <c r="B397" s="51" t="s">
        <v>270</v>
      </c>
      <c r="C397" s="35">
        <v>4</v>
      </c>
      <c r="D397" s="55">
        <v>19.1204</v>
      </c>
      <c r="E397" s="100">
        <v>629</v>
      </c>
      <c r="F397" s="120">
        <v>376850</v>
      </c>
      <c r="G397" s="41">
        <v>100</v>
      </c>
      <c r="H397" s="50">
        <f t="shared" si="75"/>
        <v>376850</v>
      </c>
      <c r="I397" s="10">
        <f t="shared" si="74"/>
        <v>0</v>
      </c>
      <c r="J397" s="10">
        <f t="shared" si="76"/>
        <v>599.12559618441969</v>
      </c>
      <c r="K397" s="10">
        <f t="shared" si="77"/>
        <v>1841.2634218000214</v>
      </c>
      <c r="L397" s="10">
        <f t="shared" si="78"/>
        <v>1772610.1193501246</v>
      </c>
      <c r="M397" s="10"/>
      <c r="N397" s="10">
        <f t="shared" si="69"/>
        <v>1772610.1193501246</v>
      </c>
    </row>
    <row r="398" spans="1:14" x14ac:dyDescent="0.25">
      <c r="A398" s="35"/>
      <c r="B398" s="51" t="s">
        <v>271</v>
      </c>
      <c r="C398" s="35">
        <v>4</v>
      </c>
      <c r="D398" s="55">
        <v>7.6936999999999998</v>
      </c>
      <c r="E398" s="100">
        <v>340</v>
      </c>
      <c r="F398" s="120">
        <v>224070</v>
      </c>
      <c r="G398" s="41">
        <v>100</v>
      </c>
      <c r="H398" s="50">
        <f t="shared" si="75"/>
        <v>224070</v>
      </c>
      <c r="I398" s="10">
        <f t="shared" si="74"/>
        <v>0</v>
      </c>
      <c r="J398" s="10">
        <f t="shared" si="76"/>
        <v>659.02941176470586</v>
      </c>
      <c r="K398" s="10">
        <f t="shared" si="77"/>
        <v>1781.3596062197353</v>
      </c>
      <c r="L398" s="10">
        <f t="shared" si="78"/>
        <v>1570721.8875491405</v>
      </c>
      <c r="M398" s="10"/>
      <c r="N398" s="10">
        <f t="shared" si="69"/>
        <v>1570721.8875491405</v>
      </c>
    </row>
    <row r="399" spans="1:14" x14ac:dyDescent="0.25">
      <c r="A399" s="35"/>
      <c r="B399" s="51" t="s">
        <v>272</v>
      </c>
      <c r="C399" s="35">
        <v>4</v>
      </c>
      <c r="D399" s="55">
        <v>27.951700000000002</v>
      </c>
      <c r="E399" s="100">
        <v>837</v>
      </c>
      <c r="F399" s="120">
        <v>478090</v>
      </c>
      <c r="G399" s="41">
        <v>100</v>
      </c>
      <c r="H399" s="50">
        <f t="shared" si="75"/>
        <v>478090</v>
      </c>
      <c r="I399" s="10">
        <f t="shared" si="74"/>
        <v>0</v>
      </c>
      <c r="J399" s="10">
        <f t="shared" si="76"/>
        <v>571.19474313022704</v>
      </c>
      <c r="K399" s="10">
        <f t="shared" si="77"/>
        <v>1869.1942748542142</v>
      </c>
      <c r="L399" s="10">
        <f t="shared" si="78"/>
        <v>1909338.8418978199</v>
      </c>
      <c r="M399" s="10"/>
      <c r="N399" s="10">
        <f t="shared" si="69"/>
        <v>1909338.8418978199</v>
      </c>
    </row>
    <row r="400" spans="1:14" x14ac:dyDescent="0.25">
      <c r="A400" s="35"/>
      <c r="B400" s="51" t="s">
        <v>273</v>
      </c>
      <c r="C400" s="35">
        <v>4</v>
      </c>
      <c r="D400" s="55">
        <v>31.550799999999999</v>
      </c>
      <c r="E400" s="100">
        <v>1215</v>
      </c>
      <c r="F400" s="120">
        <v>753720</v>
      </c>
      <c r="G400" s="41">
        <v>100</v>
      </c>
      <c r="H400" s="50">
        <f t="shared" si="75"/>
        <v>753720</v>
      </c>
      <c r="I400" s="10">
        <f t="shared" si="74"/>
        <v>0</v>
      </c>
      <c r="J400" s="10">
        <f t="shared" si="76"/>
        <v>620.34567901234573</v>
      </c>
      <c r="K400" s="10">
        <f t="shared" si="77"/>
        <v>1820.0433389720954</v>
      </c>
      <c r="L400" s="10">
        <f t="shared" si="78"/>
        <v>2005100.3803378409</v>
      </c>
      <c r="M400" s="10"/>
      <c r="N400" s="10">
        <f t="shared" si="69"/>
        <v>2005100.3803378409</v>
      </c>
    </row>
    <row r="401" spans="1:14" x14ac:dyDescent="0.25">
      <c r="A401" s="35"/>
      <c r="B401" s="51" t="s">
        <v>274</v>
      </c>
      <c r="C401" s="35">
        <v>4</v>
      </c>
      <c r="D401" s="55">
        <v>44.9495</v>
      </c>
      <c r="E401" s="100">
        <v>5493</v>
      </c>
      <c r="F401" s="120">
        <v>15074610</v>
      </c>
      <c r="G401" s="41">
        <v>100</v>
      </c>
      <c r="H401" s="50">
        <f t="shared" si="75"/>
        <v>15074610</v>
      </c>
      <c r="I401" s="10">
        <f t="shared" si="74"/>
        <v>0</v>
      </c>
      <c r="J401" s="10">
        <f t="shared" si="76"/>
        <v>2744.3309666848718</v>
      </c>
      <c r="K401" s="10">
        <f t="shared" si="77"/>
        <v>-303.94194870043066</v>
      </c>
      <c r="L401" s="10">
        <f t="shared" si="78"/>
        <v>1919169.5792610794</v>
      </c>
      <c r="M401" s="10"/>
      <c r="N401" s="10">
        <f t="shared" si="69"/>
        <v>1919169.5792610794</v>
      </c>
    </row>
    <row r="402" spans="1:14" x14ac:dyDescent="0.25">
      <c r="A402" s="35"/>
      <c r="B402" s="51" t="s">
        <v>875</v>
      </c>
      <c r="C402" s="35">
        <v>3</v>
      </c>
      <c r="D402" s="55">
        <v>63.640900000000002</v>
      </c>
      <c r="E402" s="100">
        <v>12369</v>
      </c>
      <c r="F402" s="120">
        <v>66582520</v>
      </c>
      <c r="G402" s="41">
        <v>50</v>
      </c>
      <c r="H402" s="50">
        <f t="shared" si="75"/>
        <v>33291260</v>
      </c>
      <c r="I402" s="10">
        <f t="shared" si="74"/>
        <v>33291260</v>
      </c>
      <c r="J402" s="10">
        <f t="shared" si="76"/>
        <v>5383.0156035249411</v>
      </c>
      <c r="K402" s="10">
        <f t="shared" si="77"/>
        <v>-2942.6265855404999</v>
      </c>
      <c r="L402" s="10">
        <f t="shared" si="78"/>
        <v>4101532.6293566958</v>
      </c>
      <c r="M402" s="10"/>
      <c r="N402" s="10">
        <f t="shared" si="69"/>
        <v>4101532.6293566958</v>
      </c>
    </row>
    <row r="403" spans="1:14" x14ac:dyDescent="0.25">
      <c r="A403" s="35"/>
      <c r="B403" s="51" t="s">
        <v>275</v>
      </c>
      <c r="C403" s="35">
        <v>4</v>
      </c>
      <c r="D403" s="55">
        <v>31.273899999999998</v>
      </c>
      <c r="E403" s="100">
        <v>1653</v>
      </c>
      <c r="F403" s="120">
        <v>1114960</v>
      </c>
      <c r="G403" s="41">
        <v>100</v>
      </c>
      <c r="H403" s="50">
        <f t="shared" si="75"/>
        <v>1114960</v>
      </c>
      <c r="I403" s="10">
        <f t="shared" si="74"/>
        <v>0</v>
      </c>
      <c r="J403" s="10">
        <f t="shared" si="76"/>
        <v>674.50695704779184</v>
      </c>
      <c r="K403" s="10">
        <f t="shared" si="77"/>
        <v>1765.8820609366494</v>
      </c>
      <c r="L403" s="10">
        <f t="shared" si="78"/>
        <v>2092253.1520549913</v>
      </c>
      <c r="M403" s="10"/>
      <c r="N403" s="10">
        <f t="shared" si="69"/>
        <v>2092253.1520549913</v>
      </c>
    </row>
    <row r="404" spans="1:14" x14ac:dyDescent="0.25">
      <c r="A404" s="35"/>
      <c r="B404" s="51" t="s">
        <v>774</v>
      </c>
      <c r="C404" s="35">
        <v>4</v>
      </c>
      <c r="D404" s="55">
        <v>21.880900000000004</v>
      </c>
      <c r="E404" s="100">
        <v>847</v>
      </c>
      <c r="F404" s="120">
        <v>629550</v>
      </c>
      <c r="G404" s="41">
        <v>100</v>
      </c>
      <c r="H404" s="50">
        <f t="shared" si="75"/>
        <v>629550</v>
      </c>
      <c r="I404" s="10">
        <f t="shared" si="74"/>
        <v>0</v>
      </c>
      <c r="J404" s="10">
        <f t="shared" si="76"/>
        <v>743.27036599763869</v>
      </c>
      <c r="K404" s="10">
        <f t="shared" si="77"/>
        <v>1697.1186519868024</v>
      </c>
      <c r="L404" s="10">
        <f t="shared" si="78"/>
        <v>1739333.0022171238</v>
      </c>
      <c r="M404" s="10"/>
      <c r="N404" s="10">
        <f t="shared" si="69"/>
        <v>1739333.0022171238</v>
      </c>
    </row>
    <row r="405" spans="1:14" x14ac:dyDescent="0.25">
      <c r="A405" s="35"/>
      <c r="B405" s="51" t="s">
        <v>276</v>
      </c>
      <c r="C405" s="35">
        <v>4</v>
      </c>
      <c r="D405" s="55">
        <v>30.774899999999995</v>
      </c>
      <c r="E405" s="100">
        <v>717</v>
      </c>
      <c r="F405" s="120">
        <v>889210</v>
      </c>
      <c r="G405" s="41">
        <v>100</v>
      </c>
      <c r="H405" s="50">
        <f t="shared" si="75"/>
        <v>889210</v>
      </c>
      <c r="I405" s="10">
        <f t="shared" si="74"/>
        <v>0</v>
      </c>
      <c r="J405" s="10">
        <f t="shared" si="76"/>
        <v>1240.1813110181311</v>
      </c>
      <c r="K405" s="10">
        <f>$J$11*$J$19-J405</f>
        <v>1200.2077069663101</v>
      </c>
      <c r="L405" s="10">
        <f>IF(K405&gt;0,$J$7*$J$8*(K405/$K$19),0)+$J$7*$J$9*(E405/$E$19)+$J$7*$J$10*(D405/$D$19)</f>
        <v>1355221.5154039138</v>
      </c>
      <c r="M405" s="10"/>
      <c r="N405" s="10">
        <f t="shared" si="69"/>
        <v>1355221.5154039138</v>
      </c>
    </row>
    <row r="406" spans="1:14" x14ac:dyDescent="0.25">
      <c r="A406" s="35"/>
      <c r="B406" s="51" t="s">
        <v>277</v>
      </c>
      <c r="C406" s="35">
        <v>4</v>
      </c>
      <c r="D406" s="55">
        <v>29.421599999999998</v>
      </c>
      <c r="E406" s="100">
        <v>2012</v>
      </c>
      <c r="F406" s="120">
        <v>1143960</v>
      </c>
      <c r="G406" s="41">
        <v>100</v>
      </c>
      <c r="H406" s="50">
        <f t="shared" si="75"/>
        <v>1143960</v>
      </c>
      <c r="I406" s="10">
        <f t="shared" si="74"/>
        <v>0</v>
      </c>
      <c r="J406" s="10">
        <f t="shared" si="76"/>
        <v>568.56858846918487</v>
      </c>
      <c r="K406" s="10">
        <f t="shared" si="77"/>
        <v>1871.8204295152564</v>
      </c>
      <c r="L406" s="10">
        <f t="shared" si="78"/>
        <v>2274273.2910027644</v>
      </c>
      <c r="M406" s="10"/>
      <c r="N406" s="10">
        <f t="shared" si="69"/>
        <v>2274273.2910027644</v>
      </c>
    </row>
    <row r="407" spans="1:14" x14ac:dyDescent="0.25">
      <c r="A407" s="35"/>
      <c r="B407" s="51" t="s">
        <v>775</v>
      </c>
      <c r="C407" s="35">
        <v>4</v>
      </c>
      <c r="D407" s="55">
        <v>13.160600000000001</v>
      </c>
      <c r="E407" s="100">
        <v>647</v>
      </c>
      <c r="F407" s="120">
        <v>449040</v>
      </c>
      <c r="G407" s="41">
        <v>100</v>
      </c>
      <c r="H407" s="50">
        <f t="shared" si="75"/>
        <v>449040</v>
      </c>
      <c r="I407" s="10">
        <f t="shared" si="74"/>
        <v>0</v>
      </c>
      <c r="J407" s="10">
        <f t="shared" si="76"/>
        <v>694.03400309119013</v>
      </c>
      <c r="K407" s="10">
        <f t="shared" si="77"/>
        <v>1746.3550148932509</v>
      </c>
      <c r="L407" s="10">
        <f t="shared" si="78"/>
        <v>1667316.8526554045</v>
      </c>
      <c r="M407" s="10"/>
      <c r="N407" s="10">
        <f t="shared" si="69"/>
        <v>1667316.8526554045</v>
      </c>
    </row>
    <row r="408" spans="1:14" x14ac:dyDescent="0.25">
      <c r="A408" s="35"/>
      <c r="B408" s="51" t="s">
        <v>776</v>
      </c>
      <c r="C408" s="35">
        <v>4</v>
      </c>
      <c r="D408" s="55">
        <v>31.3569</v>
      </c>
      <c r="E408" s="100">
        <v>1042</v>
      </c>
      <c r="F408" s="120">
        <v>799160</v>
      </c>
      <c r="G408" s="41">
        <v>100</v>
      </c>
      <c r="H408" s="50">
        <f t="shared" si="75"/>
        <v>799160</v>
      </c>
      <c r="I408" s="10">
        <f t="shared" si="74"/>
        <v>0</v>
      </c>
      <c r="J408" s="10">
        <f t="shared" si="76"/>
        <v>766.94817658349325</v>
      </c>
      <c r="K408" s="10">
        <f t="shared" si="77"/>
        <v>1673.4408414009479</v>
      </c>
      <c r="L408" s="10">
        <f t="shared" si="78"/>
        <v>1834685.8472207265</v>
      </c>
      <c r="M408" s="10"/>
      <c r="N408" s="10">
        <f t="shared" si="69"/>
        <v>1834685.8472207265</v>
      </c>
    </row>
    <row r="409" spans="1:14" x14ac:dyDescent="0.25">
      <c r="A409" s="35"/>
      <c r="B409" s="51" t="s">
        <v>278</v>
      </c>
      <c r="C409" s="35">
        <v>4</v>
      </c>
      <c r="D409" s="55">
        <v>29.774799999999999</v>
      </c>
      <c r="E409" s="100">
        <v>1207</v>
      </c>
      <c r="F409" s="120">
        <v>804640</v>
      </c>
      <c r="G409" s="41">
        <v>100</v>
      </c>
      <c r="H409" s="50">
        <f t="shared" si="75"/>
        <v>804640</v>
      </c>
      <c r="I409" s="10">
        <f t="shared" si="74"/>
        <v>0</v>
      </c>
      <c r="J409" s="10">
        <f t="shared" si="76"/>
        <v>666.64457332228665</v>
      </c>
      <c r="K409" s="10">
        <f t="shared" si="77"/>
        <v>1773.7444446621544</v>
      </c>
      <c r="L409" s="10">
        <f t="shared" si="78"/>
        <v>1955300.6311181206</v>
      </c>
      <c r="M409" s="10"/>
      <c r="N409" s="10">
        <f t="shared" si="69"/>
        <v>1955300.6311181206</v>
      </c>
    </row>
    <row r="410" spans="1:14" x14ac:dyDescent="0.25">
      <c r="A410" s="35"/>
      <c r="B410" s="51" t="s">
        <v>279</v>
      </c>
      <c r="C410" s="35">
        <v>4</v>
      </c>
      <c r="D410" s="55">
        <v>17.8398</v>
      </c>
      <c r="E410" s="100">
        <v>817</v>
      </c>
      <c r="F410" s="120">
        <v>417960</v>
      </c>
      <c r="G410" s="41">
        <v>100</v>
      </c>
      <c r="H410" s="50">
        <f t="shared" si="75"/>
        <v>417960</v>
      </c>
      <c r="I410" s="10">
        <f t="shared" si="74"/>
        <v>0</v>
      </c>
      <c r="J410" s="10">
        <f t="shared" si="76"/>
        <v>511.57894736842104</v>
      </c>
      <c r="K410" s="10">
        <f t="shared" si="77"/>
        <v>1928.8100706160201</v>
      </c>
      <c r="L410" s="10">
        <f t="shared" si="78"/>
        <v>1891732.2072072739</v>
      </c>
      <c r="M410" s="10"/>
      <c r="N410" s="10">
        <f t="shared" si="69"/>
        <v>1891732.2072072739</v>
      </c>
    </row>
    <row r="411" spans="1:14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00">
        <v>1483</v>
      </c>
      <c r="F411" s="122">
        <v>4609140</v>
      </c>
      <c r="G411" s="41">
        <v>100</v>
      </c>
      <c r="H411" s="50">
        <f t="shared" si="75"/>
        <v>4609140</v>
      </c>
      <c r="I411" s="50">
        <f t="shared" si="74"/>
        <v>0</v>
      </c>
      <c r="J411" s="50">
        <f t="shared" si="76"/>
        <v>3107.9838165879974</v>
      </c>
      <c r="K411" s="50">
        <f t="shared" si="77"/>
        <v>-667.59479860355623</v>
      </c>
      <c r="L411" s="50">
        <f t="shared" si="78"/>
        <v>701328.94009221811</v>
      </c>
      <c r="M411" s="50"/>
      <c r="N411" s="50">
        <f t="shared" si="69"/>
        <v>701328.94009221811</v>
      </c>
    </row>
    <row r="412" spans="1:14" x14ac:dyDescent="0.25">
      <c r="A412" s="35"/>
      <c r="B412" s="51" t="s">
        <v>281</v>
      </c>
      <c r="C412" s="35">
        <v>4</v>
      </c>
      <c r="D412" s="55">
        <v>23.677600000000002</v>
      </c>
      <c r="E412" s="100">
        <v>783</v>
      </c>
      <c r="F412" s="120">
        <v>296620</v>
      </c>
      <c r="G412" s="41">
        <v>100</v>
      </c>
      <c r="H412" s="50">
        <f t="shared" si="75"/>
        <v>296620</v>
      </c>
      <c r="I412" s="10">
        <f t="shared" si="74"/>
        <v>0</v>
      </c>
      <c r="J412" s="10">
        <f t="shared" si="76"/>
        <v>378.8250319284802</v>
      </c>
      <c r="K412" s="10">
        <f t="shared" si="77"/>
        <v>2061.5639860559609</v>
      </c>
      <c r="L412" s="10">
        <f t="shared" si="78"/>
        <v>2021723.353731852</v>
      </c>
      <c r="M412" s="10"/>
      <c r="N412" s="10">
        <f t="shared" si="69"/>
        <v>2021723.353731852</v>
      </c>
    </row>
    <row r="413" spans="1:14" x14ac:dyDescent="0.25">
      <c r="A413" s="35"/>
      <c r="B413" s="51" t="s">
        <v>777</v>
      </c>
      <c r="C413" s="35">
        <v>4</v>
      </c>
      <c r="D413" s="55">
        <v>35.131500000000003</v>
      </c>
      <c r="E413" s="100">
        <v>1299</v>
      </c>
      <c r="F413" s="120">
        <v>811390</v>
      </c>
      <c r="G413" s="41">
        <v>100</v>
      </c>
      <c r="H413" s="50">
        <f t="shared" si="75"/>
        <v>811390</v>
      </c>
      <c r="I413" s="10">
        <f t="shared" si="74"/>
        <v>0</v>
      </c>
      <c r="J413" s="10">
        <f t="shared" si="76"/>
        <v>624.62663587374902</v>
      </c>
      <c r="K413" s="10">
        <f t="shared" si="77"/>
        <v>1815.7623821106922</v>
      </c>
      <c r="L413" s="10">
        <f t="shared" si="78"/>
        <v>2047969.1049431295</v>
      </c>
      <c r="M413" s="10"/>
      <c r="N413" s="10">
        <f t="shared" si="69"/>
        <v>2047969.1049431295</v>
      </c>
    </row>
    <row r="414" spans="1:14" x14ac:dyDescent="0.25">
      <c r="A414" s="35"/>
      <c r="B414" s="51" t="s">
        <v>282</v>
      </c>
      <c r="C414" s="35">
        <v>4</v>
      </c>
      <c r="D414" s="55">
        <v>21.135199999999998</v>
      </c>
      <c r="E414" s="100">
        <v>800</v>
      </c>
      <c r="F414" s="120">
        <v>1001430</v>
      </c>
      <c r="G414" s="41">
        <v>100</v>
      </c>
      <c r="H414" s="50">
        <f t="shared" si="75"/>
        <v>1001430</v>
      </c>
      <c r="I414" s="10">
        <f t="shared" si="74"/>
        <v>0</v>
      </c>
      <c r="J414" s="10">
        <f t="shared" si="76"/>
        <v>1251.7874999999999</v>
      </c>
      <c r="K414" s="10">
        <f t="shared" si="77"/>
        <v>1188.6015179844412</v>
      </c>
      <c r="L414" s="10">
        <f t="shared" si="78"/>
        <v>1314530.2070040957</v>
      </c>
      <c r="M414" s="10"/>
      <c r="N414" s="10">
        <f t="shared" si="69"/>
        <v>1314530.2070040957</v>
      </c>
    </row>
    <row r="415" spans="1:14" x14ac:dyDescent="0.25">
      <c r="A415" s="35"/>
      <c r="B415" s="51" t="s">
        <v>778</v>
      </c>
      <c r="C415" s="35">
        <v>4</v>
      </c>
      <c r="D415" s="55">
        <v>33.507600000000004</v>
      </c>
      <c r="E415" s="100">
        <v>1152</v>
      </c>
      <c r="F415" s="120">
        <v>881680</v>
      </c>
      <c r="G415" s="41">
        <v>100</v>
      </c>
      <c r="H415" s="50">
        <f t="shared" si="75"/>
        <v>881680</v>
      </c>
      <c r="I415" s="10">
        <f t="shared" si="74"/>
        <v>0</v>
      </c>
      <c r="J415" s="10">
        <f t="shared" si="76"/>
        <v>765.34722222222217</v>
      </c>
      <c r="K415" s="10">
        <f t="shared" si="77"/>
        <v>1675.041795762219</v>
      </c>
      <c r="L415" s="10">
        <f t="shared" si="78"/>
        <v>1881719.3266687405</v>
      </c>
      <c r="M415" s="10"/>
      <c r="N415" s="10">
        <f t="shared" si="69"/>
        <v>1881719.3266687405</v>
      </c>
    </row>
    <row r="416" spans="1:14" x14ac:dyDescent="0.25">
      <c r="A416" s="35"/>
      <c r="B416" s="51" t="s">
        <v>283</v>
      </c>
      <c r="C416" s="35">
        <v>4</v>
      </c>
      <c r="D416" s="55">
        <v>26.096699999999998</v>
      </c>
      <c r="E416" s="100">
        <v>843</v>
      </c>
      <c r="F416" s="120">
        <v>655900</v>
      </c>
      <c r="G416" s="41">
        <v>100</v>
      </c>
      <c r="H416" s="50">
        <f t="shared" si="75"/>
        <v>655900</v>
      </c>
      <c r="I416" s="10">
        <f t="shared" si="74"/>
        <v>0</v>
      </c>
      <c r="J416" s="10">
        <f t="shared" si="76"/>
        <v>778.05456702253855</v>
      </c>
      <c r="K416" s="10">
        <f t="shared" si="77"/>
        <v>1662.3344509619026</v>
      </c>
      <c r="L416" s="10">
        <f t="shared" si="78"/>
        <v>1735020.880547235</v>
      </c>
      <c r="M416" s="10"/>
      <c r="N416" s="10">
        <f t="shared" si="69"/>
        <v>1735020.880547235</v>
      </c>
    </row>
    <row r="417" spans="1:14" x14ac:dyDescent="0.25">
      <c r="A417" s="35"/>
      <c r="B417" s="51" t="s">
        <v>230</v>
      </c>
      <c r="C417" s="35">
        <v>4</v>
      </c>
      <c r="D417" s="54">
        <v>24.5121</v>
      </c>
      <c r="E417" s="100">
        <v>1200</v>
      </c>
      <c r="F417" s="120">
        <v>638500</v>
      </c>
      <c r="G417" s="41">
        <v>100</v>
      </c>
      <c r="H417" s="50">
        <f t="shared" si="75"/>
        <v>638500</v>
      </c>
      <c r="I417" s="10">
        <f t="shared" si="74"/>
        <v>0</v>
      </c>
      <c r="J417" s="10">
        <f t="shared" si="76"/>
        <v>532.08333333333337</v>
      </c>
      <c r="K417" s="10">
        <f t="shared" si="77"/>
        <v>1908.3056846511076</v>
      </c>
      <c r="L417" s="10">
        <f t="shared" si="78"/>
        <v>2029881.3484904198</v>
      </c>
      <c r="M417" s="10"/>
      <c r="N417" s="10">
        <f t="shared" si="69"/>
        <v>2029881.3484904198</v>
      </c>
    </row>
    <row r="418" spans="1:14" x14ac:dyDescent="0.25">
      <c r="A418" s="35"/>
      <c r="B418" s="51" t="s">
        <v>284</v>
      </c>
      <c r="C418" s="35">
        <v>4</v>
      </c>
      <c r="D418" s="55">
        <v>32.277900000000002</v>
      </c>
      <c r="E418" s="100">
        <v>1677</v>
      </c>
      <c r="F418" s="120">
        <v>1073420</v>
      </c>
      <c r="G418" s="41">
        <v>100</v>
      </c>
      <c r="H418" s="50">
        <f t="shared" si="75"/>
        <v>1073420</v>
      </c>
      <c r="I418" s="10">
        <f t="shared" si="74"/>
        <v>0</v>
      </c>
      <c r="J418" s="10">
        <f t="shared" si="76"/>
        <v>640.08348240906378</v>
      </c>
      <c r="K418" s="10">
        <f t="shared" si="77"/>
        <v>1800.3055355753772</v>
      </c>
      <c r="L418" s="10">
        <f t="shared" si="78"/>
        <v>2132868.7722224984</v>
      </c>
      <c r="M418" s="10"/>
      <c r="N418" s="10">
        <f t="shared" si="69"/>
        <v>2132868.7722224984</v>
      </c>
    </row>
    <row r="419" spans="1:14" x14ac:dyDescent="0.25">
      <c r="A419" s="35"/>
      <c r="B419" s="51" t="s">
        <v>285</v>
      </c>
      <c r="C419" s="35">
        <v>4</v>
      </c>
      <c r="D419" s="55">
        <v>17.488699999999998</v>
      </c>
      <c r="E419" s="100">
        <v>939</v>
      </c>
      <c r="F419" s="120">
        <v>608510</v>
      </c>
      <c r="G419" s="41">
        <v>100</v>
      </c>
      <c r="H419" s="50">
        <f t="shared" si="75"/>
        <v>608510</v>
      </c>
      <c r="I419" s="10">
        <f t="shared" si="74"/>
        <v>0</v>
      </c>
      <c r="J419" s="10">
        <f t="shared" si="76"/>
        <v>648.04046858359959</v>
      </c>
      <c r="K419" s="10">
        <f t="shared" si="77"/>
        <v>1792.3485494008414</v>
      </c>
      <c r="L419" s="10">
        <f t="shared" si="78"/>
        <v>1817433.4851698221</v>
      </c>
      <c r="M419" s="10"/>
      <c r="N419" s="10">
        <f t="shared" si="69"/>
        <v>1817433.4851698221</v>
      </c>
    </row>
    <row r="420" spans="1:14" x14ac:dyDescent="0.25">
      <c r="A420" s="35"/>
      <c r="B420" s="51" t="s">
        <v>286</v>
      </c>
      <c r="C420" s="35">
        <v>4</v>
      </c>
      <c r="D420" s="55">
        <v>45.682399999999994</v>
      </c>
      <c r="E420" s="100">
        <v>1308</v>
      </c>
      <c r="F420" s="120">
        <v>1092900</v>
      </c>
      <c r="G420" s="41">
        <v>100</v>
      </c>
      <c r="H420" s="50">
        <f t="shared" si="75"/>
        <v>1092900</v>
      </c>
      <c r="I420" s="10">
        <f t="shared" si="74"/>
        <v>0</v>
      </c>
      <c r="J420" s="10">
        <f t="shared" si="76"/>
        <v>835.55045871559628</v>
      </c>
      <c r="K420" s="10">
        <f t="shared" si="77"/>
        <v>1604.8385592688448</v>
      </c>
      <c r="L420" s="10">
        <f t="shared" si="78"/>
        <v>1943946.0234251972</v>
      </c>
      <c r="M420" s="10"/>
      <c r="N420" s="10">
        <f t="shared" si="69"/>
        <v>1943946.0234251972</v>
      </c>
    </row>
    <row r="421" spans="1:14" x14ac:dyDescent="0.25">
      <c r="A421" s="35"/>
      <c r="B421" s="51"/>
      <c r="C421" s="35"/>
      <c r="D421" s="55">
        <v>0</v>
      </c>
      <c r="E421" s="102"/>
      <c r="F421" s="65"/>
      <c r="G421" s="41"/>
      <c r="H421" s="65"/>
      <c r="I421" s="66"/>
      <c r="J421" s="66"/>
      <c r="K421" s="10"/>
      <c r="L421" s="10"/>
      <c r="M421" s="10"/>
      <c r="N421" s="10"/>
    </row>
    <row r="422" spans="1:14" x14ac:dyDescent="0.25">
      <c r="A422" s="30" t="s">
        <v>287</v>
      </c>
      <c r="B422" s="43" t="s">
        <v>2</v>
      </c>
      <c r="C422" s="44"/>
      <c r="D422" s="3">
        <v>1072.5956999999999</v>
      </c>
      <c r="E422" s="103">
        <f>E423</f>
        <v>56039</v>
      </c>
      <c r="F422" s="37">
        <v>0</v>
      </c>
      <c r="G422" s="41"/>
      <c r="H422" s="37">
        <f>H424</f>
        <v>10890675</v>
      </c>
      <c r="I422" s="8">
        <f>I424</f>
        <v>-10890675</v>
      </c>
      <c r="J422" s="8"/>
      <c r="K422" s="10"/>
      <c r="L422" s="10"/>
      <c r="M422" s="9">
        <f>M424</f>
        <v>26442782.656741589</v>
      </c>
      <c r="N422" s="8">
        <f t="shared" si="69"/>
        <v>26442782.656741589</v>
      </c>
    </row>
    <row r="423" spans="1:14" x14ac:dyDescent="0.25">
      <c r="A423" s="30" t="s">
        <v>287</v>
      </c>
      <c r="B423" s="43" t="s">
        <v>3</v>
      </c>
      <c r="C423" s="44"/>
      <c r="D423" s="3">
        <v>1072.5956999999999</v>
      </c>
      <c r="E423" s="103">
        <f>SUM(E425:E455)</f>
        <v>56039</v>
      </c>
      <c r="F423" s="37">
        <f>SUM(F425:F455)</f>
        <v>81136520</v>
      </c>
      <c r="G423" s="41"/>
      <c r="H423" s="37">
        <f>SUM(H425:H455)</f>
        <v>59355170</v>
      </c>
      <c r="I423" s="8">
        <f>SUM(I425:I455)</f>
        <v>21781350</v>
      </c>
      <c r="J423" s="8"/>
      <c r="K423" s="10"/>
      <c r="L423" s="8">
        <f>SUM(L425:L455)</f>
        <v>61722870.96569737</v>
      </c>
      <c r="M423" s="10"/>
      <c r="N423" s="8">
        <f t="shared" si="69"/>
        <v>61722870.96569737</v>
      </c>
    </row>
    <row r="424" spans="1:14" x14ac:dyDescent="0.25">
      <c r="A424" s="35"/>
      <c r="B424" s="51" t="s">
        <v>26</v>
      </c>
      <c r="C424" s="35">
        <v>2</v>
      </c>
      <c r="D424" s="55">
        <v>0</v>
      </c>
      <c r="E424" s="105"/>
      <c r="F424" s="50">
        <v>0</v>
      </c>
      <c r="G424" s="41">
        <v>25</v>
      </c>
      <c r="H424" s="50">
        <f>F432*G424/100</f>
        <v>10890675</v>
      </c>
      <c r="I424" s="10">
        <f t="shared" ref="I424:I455" si="79">F424-H424</f>
        <v>-10890675</v>
      </c>
      <c r="J424" s="10"/>
      <c r="K424" s="10"/>
      <c r="L424" s="10"/>
      <c r="M424" s="10">
        <f>($L$7*$L$8*E422/$L$10)+($L$7*$L$9*D422/$L$11)</f>
        <v>26442782.656741589</v>
      </c>
      <c r="N424" s="10">
        <f t="shared" si="69"/>
        <v>26442782.656741589</v>
      </c>
    </row>
    <row r="425" spans="1:14" x14ac:dyDescent="0.25">
      <c r="A425" s="35"/>
      <c r="B425" s="51" t="s">
        <v>288</v>
      </c>
      <c r="C425" s="35">
        <v>4</v>
      </c>
      <c r="D425" s="55">
        <v>34.587399999999995</v>
      </c>
      <c r="E425" s="100">
        <v>1755</v>
      </c>
      <c r="F425" s="122">
        <v>4541540</v>
      </c>
      <c r="G425" s="41">
        <v>100</v>
      </c>
      <c r="H425" s="50">
        <f t="shared" ref="H425:H455" si="80">F425*G425/100</f>
        <v>4541540</v>
      </c>
      <c r="I425" s="10">
        <f t="shared" si="79"/>
        <v>0</v>
      </c>
      <c r="J425" s="10">
        <f t="shared" ref="J425:J455" si="81">F425/E425</f>
        <v>2587.7720797720799</v>
      </c>
      <c r="K425" s="10">
        <f t="shared" ref="K425:K455" si="82">$J$11*$J$19-J425</f>
        <v>-147.38306178763878</v>
      </c>
      <c r="L425" s="10">
        <f t="shared" ref="L425:L455" si="83">IF(K425&gt;0,$J$7*$J$8*(K425/$K$19),0)+$J$7*$J$9*(E425/$E$19)+$J$7*$J$10*(D425/$D$19)</f>
        <v>731595.27033557999</v>
      </c>
      <c r="M425" s="10"/>
      <c r="N425" s="10">
        <f t="shared" si="69"/>
        <v>731595.27033557999</v>
      </c>
    </row>
    <row r="426" spans="1:14" x14ac:dyDescent="0.25">
      <c r="A426" s="35"/>
      <c r="B426" s="51" t="s">
        <v>289</v>
      </c>
      <c r="C426" s="35">
        <v>4</v>
      </c>
      <c r="D426" s="55">
        <v>23.7818</v>
      </c>
      <c r="E426" s="100">
        <v>783</v>
      </c>
      <c r="F426" s="122">
        <v>537620</v>
      </c>
      <c r="G426" s="41">
        <v>100</v>
      </c>
      <c r="H426" s="50">
        <f t="shared" si="80"/>
        <v>537620</v>
      </c>
      <c r="I426" s="10">
        <f t="shared" si="79"/>
        <v>0</v>
      </c>
      <c r="J426" s="10">
        <f t="shared" si="81"/>
        <v>686.6155810983397</v>
      </c>
      <c r="K426" s="10">
        <f t="shared" si="82"/>
        <v>1753.7734368861015</v>
      </c>
      <c r="L426" s="10">
        <f t="shared" si="83"/>
        <v>1776431.6290010784</v>
      </c>
      <c r="M426" s="10"/>
      <c r="N426" s="10">
        <f t="shared" si="69"/>
        <v>1776431.6290010784</v>
      </c>
    </row>
    <row r="427" spans="1:14" x14ac:dyDescent="0.25">
      <c r="A427" s="35"/>
      <c r="B427" s="51" t="s">
        <v>779</v>
      </c>
      <c r="C427" s="35">
        <v>4</v>
      </c>
      <c r="D427" s="55">
        <v>19.7803</v>
      </c>
      <c r="E427" s="100">
        <v>783</v>
      </c>
      <c r="F427" s="122">
        <v>729250</v>
      </c>
      <c r="G427" s="41">
        <v>100</v>
      </c>
      <c r="H427" s="50">
        <f t="shared" si="80"/>
        <v>729250</v>
      </c>
      <c r="I427" s="10">
        <f t="shared" si="79"/>
        <v>0</v>
      </c>
      <c r="J427" s="10">
        <f t="shared" si="81"/>
        <v>931.3537675606641</v>
      </c>
      <c r="K427" s="10">
        <f t="shared" si="82"/>
        <v>1509.0352504237771</v>
      </c>
      <c r="L427" s="10">
        <f t="shared" si="83"/>
        <v>1557474.9435045284</v>
      </c>
      <c r="M427" s="10"/>
      <c r="N427" s="10">
        <f t="shared" si="69"/>
        <v>1557474.9435045284</v>
      </c>
    </row>
    <row r="428" spans="1:14" x14ac:dyDescent="0.25">
      <c r="A428" s="238"/>
      <c r="B428" s="51" t="s">
        <v>290</v>
      </c>
      <c r="C428" s="35">
        <v>4</v>
      </c>
      <c r="D428" s="55">
        <f>46.5732+18.4437+30.4873</f>
        <v>95.504199999999997</v>
      </c>
      <c r="E428" s="100">
        <f>1633+967+619</f>
        <v>3219</v>
      </c>
      <c r="F428" s="120">
        <f>1144260+647490+238630</f>
        <v>2030380</v>
      </c>
      <c r="G428" s="41">
        <v>100</v>
      </c>
      <c r="H428" s="50">
        <f t="shared" si="80"/>
        <v>2030380</v>
      </c>
      <c r="I428" s="10">
        <f t="shared" si="79"/>
        <v>0</v>
      </c>
      <c r="J428" s="10">
        <f>F428/E428</f>
        <v>630.74867971419701</v>
      </c>
      <c r="K428" s="10">
        <f t="shared" si="82"/>
        <v>1809.6403382702442</v>
      </c>
      <c r="L428" s="10">
        <f t="shared" si="83"/>
        <v>2975390.7461236818</v>
      </c>
      <c r="M428" s="10"/>
      <c r="N428" s="10">
        <f t="shared" si="69"/>
        <v>2975390.7461236818</v>
      </c>
    </row>
    <row r="429" spans="1:14" x14ac:dyDescent="0.25">
      <c r="A429" s="35"/>
      <c r="B429" s="51" t="s">
        <v>291</v>
      </c>
      <c r="C429" s="35">
        <v>4</v>
      </c>
      <c r="D429" s="55">
        <v>31.337299999999999</v>
      </c>
      <c r="E429" s="100">
        <v>1733</v>
      </c>
      <c r="F429" s="120">
        <v>1605780</v>
      </c>
      <c r="G429" s="41">
        <v>100</v>
      </c>
      <c r="H429" s="50">
        <f t="shared" si="80"/>
        <v>1605780</v>
      </c>
      <c r="I429" s="10">
        <f t="shared" si="79"/>
        <v>0</v>
      </c>
      <c r="J429" s="10">
        <f t="shared" si="81"/>
        <v>926.5897287939988</v>
      </c>
      <c r="K429" s="10">
        <f t="shared" si="82"/>
        <v>1513.7992891904423</v>
      </c>
      <c r="L429" s="10">
        <f t="shared" si="83"/>
        <v>1915346.7102799201</v>
      </c>
      <c r="M429" s="10"/>
      <c r="N429" s="10">
        <f t="shared" si="69"/>
        <v>1915346.7102799201</v>
      </c>
    </row>
    <row r="430" spans="1:14" x14ac:dyDescent="0.25">
      <c r="A430" s="35"/>
      <c r="B430" s="51" t="s">
        <v>292</v>
      </c>
      <c r="C430" s="35">
        <v>4</v>
      </c>
      <c r="D430" s="55">
        <v>52.673500000000004</v>
      </c>
      <c r="E430" s="100">
        <v>1615</v>
      </c>
      <c r="F430" s="120">
        <v>1021140</v>
      </c>
      <c r="G430" s="41">
        <v>100</v>
      </c>
      <c r="H430" s="50">
        <f t="shared" si="80"/>
        <v>1021140</v>
      </c>
      <c r="I430" s="10">
        <f t="shared" si="79"/>
        <v>0</v>
      </c>
      <c r="J430" s="10">
        <f t="shared" si="81"/>
        <v>632.28482972136226</v>
      </c>
      <c r="K430" s="10">
        <f t="shared" si="82"/>
        <v>1808.1041882630789</v>
      </c>
      <c r="L430" s="10">
        <f t="shared" si="83"/>
        <v>2239825.5070830043</v>
      </c>
      <c r="M430" s="10"/>
      <c r="N430" s="10">
        <f t="shared" si="69"/>
        <v>2239825.5070830043</v>
      </c>
    </row>
    <row r="431" spans="1:14" x14ac:dyDescent="0.25">
      <c r="A431" s="35"/>
      <c r="B431" s="51" t="s">
        <v>293</v>
      </c>
      <c r="C431" s="35">
        <v>4</v>
      </c>
      <c r="D431" s="55">
        <v>25.634499999999999</v>
      </c>
      <c r="E431" s="100">
        <v>1223</v>
      </c>
      <c r="F431" s="120">
        <v>763620</v>
      </c>
      <c r="G431" s="41">
        <v>100</v>
      </c>
      <c r="H431" s="50">
        <f t="shared" si="80"/>
        <v>763620</v>
      </c>
      <c r="I431" s="10">
        <f t="shared" si="79"/>
        <v>0</v>
      </c>
      <c r="J431" s="10">
        <f t="shared" si="81"/>
        <v>624.38266557645136</v>
      </c>
      <c r="K431" s="10">
        <f t="shared" si="82"/>
        <v>1816.0063524079897</v>
      </c>
      <c r="L431" s="10">
        <f t="shared" si="83"/>
        <v>1969646.6109746902</v>
      </c>
      <c r="M431" s="10"/>
      <c r="N431" s="10">
        <f t="shared" si="69"/>
        <v>1969646.6109746902</v>
      </c>
    </row>
    <row r="432" spans="1:14" x14ac:dyDescent="0.25">
      <c r="A432" s="35"/>
      <c r="B432" s="51" t="s">
        <v>886</v>
      </c>
      <c r="C432" s="35">
        <v>3</v>
      </c>
      <c r="D432" s="55">
        <v>21.541399999999999</v>
      </c>
      <c r="E432" s="100">
        <v>11946</v>
      </c>
      <c r="F432" s="120">
        <v>43562700</v>
      </c>
      <c r="G432" s="41">
        <v>50</v>
      </c>
      <c r="H432" s="50">
        <f>F432*G432/100</f>
        <v>21781350</v>
      </c>
      <c r="I432" s="10">
        <f t="shared" si="79"/>
        <v>21781350</v>
      </c>
      <c r="J432" s="10">
        <f t="shared" si="81"/>
        <v>3646.6348568558515</v>
      </c>
      <c r="K432" s="10">
        <f t="shared" si="82"/>
        <v>-1206.2458388714103</v>
      </c>
      <c r="L432" s="10">
        <f t="shared" si="83"/>
        <v>3727514.7072632457</v>
      </c>
      <c r="M432" s="10"/>
      <c r="N432" s="10">
        <f t="shared" si="69"/>
        <v>3727514.7072632457</v>
      </c>
    </row>
    <row r="433" spans="1:14" x14ac:dyDescent="0.25">
      <c r="A433" s="35"/>
      <c r="B433" s="51" t="s">
        <v>294</v>
      </c>
      <c r="C433" s="35">
        <v>4</v>
      </c>
      <c r="D433" s="55">
        <v>22.109099999999998</v>
      </c>
      <c r="E433" s="100">
        <v>1567</v>
      </c>
      <c r="F433" s="120">
        <v>2239410</v>
      </c>
      <c r="G433" s="41">
        <v>100</v>
      </c>
      <c r="H433" s="50">
        <f t="shared" si="80"/>
        <v>2239410</v>
      </c>
      <c r="I433" s="10">
        <f t="shared" si="79"/>
        <v>0</v>
      </c>
      <c r="J433" s="10">
        <f t="shared" si="81"/>
        <v>1429.1065730695598</v>
      </c>
      <c r="K433" s="10">
        <f t="shared" si="82"/>
        <v>1011.2824449148814</v>
      </c>
      <c r="L433" s="10">
        <f t="shared" si="83"/>
        <v>1409796.9420475971</v>
      </c>
      <c r="M433" s="10"/>
      <c r="N433" s="10">
        <f t="shared" si="69"/>
        <v>1409796.9420475971</v>
      </c>
    </row>
    <row r="434" spans="1:14" x14ac:dyDescent="0.25">
      <c r="A434" s="35"/>
      <c r="B434" s="51" t="s">
        <v>295</v>
      </c>
      <c r="C434" s="35">
        <v>4</v>
      </c>
      <c r="D434" s="55">
        <v>62.467600000000004</v>
      </c>
      <c r="E434" s="100">
        <v>2092</v>
      </c>
      <c r="F434" s="120">
        <v>2036130</v>
      </c>
      <c r="G434" s="41">
        <v>100</v>
      </c>
      <c r="H434" s="50">
        <f t="shared" si="80"/>
        <v>2036130</v>
      </c>
      <c r="I434" s="10">
        <f t="shared" si="79"/>
        <v>0</v>
      </c>
      <c r="J434" s="10">
        <f t="shared" si="81"/>
        <v>973.29349904397702</v>
      </c>
      <c r="K434" s="10">
        <f t="shared" si="82"/>
        <v>1467.095518940464</v>
      </c>
      <c r="L434" s="10">
        <f t="shared" si="83"/>
        <v>2168532.2232635706</v>
      </c>
      <c r="M434" s="10"/>
      <c r="N434" s="10">
        <f t="shared" si="69"/>
        <v>2168532.2232635706</v>
      </c>
    </row>
    <row r="435" spans="1:14" x14ac:dyDescent="0.25">
      <c r="A435" s="35"/>
      <c r="B435" s="51" t="s">
        <v>296</v>
      </c>
      <c r="C435" s="35">
        <v>4</v>
      </c>
      <c r="D435" s="55">
        <v>27.094299999999997</v>
      </c>
      <c r="E435" s="100">
        <v>1405</v>
      </c>
      <c r="F435" s="120">
        <v>845080</v>
      </c>
      <c r="G435" s="41">
        <v>100</v>
      </c>
      <c r="H435" s="50">
        <f t="shared" si="80"/>
        <v>845080</v>
      </c>
      <c r="I435" s="10">
        <f t="shared" si="79"/>
        <v>0</v>
      </c>
      <c r="J435" s="10">
        <f t="shared" si="81"/>
        <v>601.48042704626334</v>
      </c>
      <c r="K435" s="10">
        <f t="shared" si="82"/>
        <v>1838.9085909381779</v>
      </c>
      <c r="L435" s="10">
        <f t="shared" si="83"/>
        <v>2051358.983379228</v>
      </c>
      <c r="M435" s="10"/>
      <c r="N435" s="10">
        <f t="shared" si="69"/>
        <v>2051358.983379228</v>
      </c>
    </row>
    <row r="436" spans="1:14" x14ac:dyDescent="0.25">
      <c r="A436" s="35"/>
      <c r="B436" s="51" t="s">
        <v>298</v>
      </c>
      <c r="C436" s="35">
        <v>4</v>
      </c>
      <c r="D436" s="55">
        <v>25.811999999999998</v>
      </c>
      <c r="E436" s="100">
        <v>642</v>
      </c>
      <c r="F436" s="120">
        <v>460290</v>
      </c>
      <c r="G436" s="41">
        <v>100</v>
      </c>
      <c r="H436" s="50">
        <f t="shared" si="80"/>
        <v>460290</v>
      </c>
      <c r="I436" s="10">
        <f t="shared" si="79"/>
        <v>0</v>
      </c>
      <c r="J436" s="10">
        <f t="shared" si="81"/>
        <v>716.96261682242994</v>
      </c>
      <c r="K436" s="10">
        <f t="shared" si="82"/>
        <v>1723.4264011620112</v>
      </c>
      <c r="L436" s="10">
        <f t="shared" si="83"/>
        <v>1721565.9430476206</v>
      </c>
      <c r="M436" s="10"/>
      <c r="N436" s="10">
        <f t="shared" ref="N436:N498" si="84">L436+M436</f>
        <v>1721565.9430476206</v>
      </c>
    </row>
    <row r="437" spans="1:14" x14ac:dyDescent="0.25">
      <c r="A437" s="35"/>
      <c r="B437" s="51" t="s">
        <v>299</v>
      </c>
      <c r="C437" s="35">
        <v>4</v>
      </c>
      <c r="D437" s="55">
        <v>18.983499999999999</v>
      </c>
      <c r="E437" s="100">
        <v>1024</v>
      </c>
      <c r="F437" s="120">
        <v>1029970</v>
      </c>
      <c r="G437" s="41">
        <v>100</v>
      </c>
      <c r="H437" s="50">
        <f t="shared" si="80"/>
        <v>1029970</v>
      </c>
      <c r="I437" s="10">
        <f t="shared" si="79"/>
        <v>0</v>
      </c>
      <c r="J437" s="10">
        <f t="shared" si="81"/>
        <v>1005.830078125</v>
      </c>
      <c r="K437" s="10">
        <f t="shared" si="82"/>
        <v>1434.5589398594411</v>
      </c>
      <c r="L437" s="10">
        <f t="shared" si="83"/>
        <v>1565963.4150038648</v>
      </c>
      <c r="M437" s="10"/>
      <c r="N437" s="10">
        <f t="shared" si="84"/>
        <v>1565963.4150038648</v>
      </c>
    </row>
    <row r="438" spans="1:14" x14ac:dyDescent="0.25">
      <c r="A438" s="35"/>
      <c r="B438" s="51" t="s">
        <v>780</v>
      </c>
      <c r="C438" s="35">
        <v>4</v>
      </c>
      <c r="D438" s="55">
        <v>35.002099999999999</v>
      </c>
      <c r="E438" s="100">
        <v>1526</v>
      </c>
      <c r="F438" s="120">
        <v>670690</v>
      </c>
      <c r="G438" s="41">
        <v>100</v>
      </c>
      <c r="H438" s="50">
        <f t="shared" si="80"/>
        <v>670690</v>
      </c>
      <c r="I438" s="10">
        <f t="shared" si="79"/>
        <v>0</v>
      </c>
      <c r="J438" s="10">
        <f t="shared" si="81"/>
        <v>439.50851900393184</v>
      </c>
      <c r="K438" s="10">
        <f t="shared" si="82"/>
        <v>2000.8804989805094</v>
      </c>
      <c r="L438" s="10">
        <f t="shared" si="83"/>
        <v>2263541.3263845583</v>
      </c>
      <c r="M438" s="10"/>
      <c r="N438" s="10">
        <f t="shared" si="84"/>
        <v>2263541.3263845583</v>
      </c>
    </row>
    <row r="439" spans="1:14" x14ac:dyDescent="0.25">
      <c r="A439" s="35"/>
      <c r="B439" s="51" t="s">
        <v>300</v>
      </c>
      <c r="C439" s="35">
        <v>4</v>
      </c>
      <c r="D439" s="55">
        <v>22.695900000000002</v>
      </c>
      <c r="E439" s="100">
        <v>1262</v>
      </c>
      <c r="F439" s="120">
        <v>823540</v>
      </c>
      <c r="G439" s="41">
        <v>100</v>
      </c>
      <c r="H439" s="50">
        <f t="shared" si="80"/>
        <v>823540</v>
      </c>
      <c r="I439" s="10">
        <f t="shared" si="79"/>
        <v>0</v>
      </c>
      <c r="J439" s="10">
        <f t="shared" si="81"/>
        <v>652.56735340729006</v>
      </c>
      <c r="K439" s="10">
        <f t="shared" si="82"/>
        <v>1787.8216645771511</v>
      </c>
      <c r="L439" s="10">
        <f t="shared" si="83"/>
        <v>1941680.8755501071</v>
      </c>
      <c r="M439" s="10"/>
      <c r="N439" s="10">
        <f t="shared" si="84"/>
        <v>1941680.8755501071</v>
      </c>
    </row>
    <row r="440" spans="1:14" x14ac:dyDescent="0.25">
      <c r="A440" s="35"/>
      <c r="B440" s="51" t="s">
        <v>301</v>
      </c>
      <c r="C440" s="35">
        <v>4</v>
      </c>
      <c r="D440" s="55">
        <v>29.061799999999998</v>
      </c>
      <c r="E440" s="100">
        <v>662</v>
      </c>
      <c r="F440" s="120">
        <v>546630</v>
      </c>
      <c r="G440" s="41">
        <v>100</v>
      </c>
      <c r="H440" s="50">
        <f t="shared" si="80"/>
        <v>546630</v>
      </c>
      <c r="I440" s="10">
        <f t="shared" si="79"/>
        <v>0</v>
      </c>
      <c r="J440" s="10">
        <f t="shared" si="81"/>
        <v>825.72507552870093</v>
      </c>
      <c r="K440" s="10">
        <f t="shared" si="82"/>
        <v>1614.6639424557402</v>
      </c>
      <c r="L440" s="10">
        <f t="shared" si="83"/>
        <v>1659730.0274145885</v>
      </c>
      <c r="M440" s="10"/>
      <c r="N440" s="10">
        <f t="shared" si="84"/>
        <v>1659730.0274145885</v>
      </c>
    </row>
    <row r="441" spans="1:14" x14ac:dyDescent="0.25">
      <c r="A441" s="35"/>
      <c r="B441" s="51" t="s">
        <v>302</v>
      </c>
      <c r="C441" s="35">
        <v>4</v>
      </c>
      <c r="D441" s="55">
        <v>43.259</v>
      </c>
      <c r="E441" s="100">
        <v>1592</v>
      </c>
      <c r="F441" s="120">
        <v>1712770</v>
      </c>
      <c r="G441" s="41">
        <v>100</v>
      </c>
      <c r="H441" s="50">
        <f t="shared" si="80"/>
        <v>1712770</v>
      </c>
      <c r="I441" s="10">
        <f t="shared" si="79"/>
        <v>0</v>
      </c>
      <c r="J441" s="10">
        <f t="shared" si="81"/>
        <v>1075.860552763819</v>
      </c>
      <c r="K441" s="10">
        <f t="shared" si="82"/>
        <v>1364.5284652206221</v>
      </c>
      <c r="L441" s="10">
        <f t="shared" si="83"/>
        <v>1823385.0694487444</v>
      </c>
      <c r="M441" s="10"/>
      <c r="N441" s="10">
        <f t="shared" si="84"/>
        <v>1823385.0694487444</v>
      </c>
    </row>
    <row r="442" spans="1:14" x14ac:dyDescent="0.25">
      <c r="A442" s="35"/>
      <c r="B442" s="51" t="s">
        <v>303</v>
      </c>
      <c r="C442" s="35">
        <v>4</v>
      </c>
      <c r="D442" s="55">
        <v>19.787700000000001</v>
      </c>
      <c r="E442" s="100">
        <v>853</v>
      </c>
      <c r="F442" s="120">
        <v>665830</v>
      </c>
      <c r="G442" s="41">
        <v>100</v>
      </c>
      <c r="H442" s="50">
        <f t="shared" si="80"/>
        <v>665830</v>
      </c>
      <c r="I442" s="10">
        <f t="shared" si="79"/>
        <v>0</v>
      </c>
      <c r="J442" s="10">
        <f t="shared" si="81"/>
        <v>780.57444314185227</v>
      </c>
      <c r="K442" s="10">
        <f t="shared" si="82"/>
        <v>1659.8145748425889</v>
      </c>
      <c r="L442" s="10">
        <f t="shared" si="83"/>
        <v>1699082.8322771483</v>
      </c>
      <c r="M442" s="10"/>
      <c r="N442" s="10">
        <f t="shared" si="84"/>
        <v>1699082.8322771483</v>
      </c>
    </row>
    <row r="443" spans="1:14" x14ac:dyDescent="0.25">
      <c r="A443" s="35"/>
      <c r="B443" s="51" t="s">
        <v>304</v>
      </c>
      <c r="C443" s="35">
        <v>4</v>
      </c>
      <c r="D443" s="55">
        <v>50.122700000000002</v>
      </c>
      <c r="E443" s="100">
        <v>1506</v>
      </c>
      <c r="F443" s="120">
        <v>1397650</v>
      </c>
      <c r="G443" s="41">
        <v>100</v>
      </c>
      <c r="H443" s="50">
        <f t="shared" si="80"/>
        <v>1397650</v>
      </c>
      <c r="I443" s="10">
        <f t="shared" si="79"/>
        <v>0</v>
      </c>
      <c r="J443" s="10">
        <f t="shared" si="81"/>
        <v>928.05444887118199</v>
      </c>
      <c r="K443" s="10">
        <f t="shared" si="82"/>
        <v>1512.334569113259</v>
      </c>
      <c r="L443" s="10">
        <f t="shared" si="83"/>
        <v>1955731.9435437135</v>
      </c>
      <c r="M443" s="10"/>
      <c r="N443" s="10">
        <f t="shared" si="84"/>
        <v>1955731.9435437135</v>
      </c>
    </row>
    <row r="444" spans="1:14" x14ac:dyDescent="0.25">
      <c r="A444" s="35"/>
      <c r="B444" s="51" t="s">
        <v>781</v>
      </c>
      <c r="C444" s="35">
        <v>4</v>
      </c>
      <c r="D444" s="55">
        <v>36.563299999999998</v>
      </c>
      <c r="E444" s="100">
        <v>1512</v>
      </c>
      <c r="F444" s="120">
        <v>1275710</v>
      </c>
      <c r="G444" s="41">
        <v>100</v>
      </c>
      <c r="H444" s="50">
        <f t="shared" si="80"/>
        <v>1275710</v>
      </c>
      <c r="I444" s="10">
        <f t="shared" si="79"/>
        <v>0</v>
      </c>
      <c r="J444" s="10">
        <f t="shared" si="81"/>
        <v>843.72354497354502</v>
      </c>
      <c r="K444" s="10">
        <f t="shared" si="82"/>
        <v>1596.6654730108962</v>
      </c>
      <c r="L444" s="10">
        <f t="shared" si="83"/>
        <v>1945523.8064906325</v>
      </c>
      <c r="M444" s="10"/>
      <c r="N444" s="10">
        <f t="shared" si="84"/>
        <v>1945523.8064906325</v>
      </c>
    </row>
    <row r="445" spans="1:14" x14ac:dyDescent="0.25">
      <c r="A445" s="35"/>
      <c r="B445" s="51" t="s">
        <v>305</v>
      </c>
      <c r="C445" s="35">
        <v>4</v>
      </c>
      <c r="D445" s="55">
        <v>44.360399999999998</v>
      </c>
      <c r="E445" s="100">
        <v>1577</v>
      </c>
      <c r="F445" s="120">
        <v>844960</v>
      </c>
      <c r="G445" s="41">
        <v>100</v>
      </c>
      <c r="H445" s="50">
        <f t="shared" si="80"/>
        <v>844960</v>
      </c>
      <c r="I445" s="10">
        <f t="shared" si="79"/>
        <v>0</v>
      </c>
      <c r="J445" s="10">
        <f t="shared" si="81"/>
        <v>535.80215599239057</v>
      </c>
      <c r="K445" s="10">
        <f t="shared" si="82"/>
        <v>1904.5868619920507</v>
      </c>
      <c r="L445" s="10">
        <f t="shared" si="83"/>
        <v>2256778.3547560666</v>
      </c>
      <c r="M445" s="10"/>
      <c r="N445" s="10">
        <f t="shared" si="84"/>
        <v>2256778.3547560666</v>
      </c>
    </row>
    <row r="446" spans="1:14" x14ac:dyDescent="0.25">
      <c r="A446" s="35"/>
      <c r="B446" s="51" t="s">
        <v>306</v>
      </c>
      <c r="C446" s="35">
        <v>4</v>
      </c>
      <c r="D446" s="55">
        <v>21.852300000000003</v>
      </c>
      <c r="E446" s="100">
        <v>473</v>
      </c>
      <c r="F446" s="120">
        <v>169220</v>
      </c>
      <c r="G446" s="41">
        <v>100</v>
      </c>
      <c r="H446" s="50">
        <f t="shared" si="80"/>
        <v>169220</v>
      </c>
      <c r="I446" s="10">
        <f t="shared" si="79"/>
        <v>0</v>
      </c>
      <c r="J446" s="10">
        <f t="shared" si="81"/>
        <v>357.75898520084564</v>
      </c>
      <c r="K446" s="10">
        <f t="shared" si="82"/>
        <v>2082.6300327835957</v>
      </c>
      <c r="L446" s="10">
        <f t="shared" si="83"/>
        <v>1934409.8969831341</v>
      </c>
      <c r="M446" s="10"/>
      <c r="N446" s="10">
        <f t="shared" si="84"/>
        <v>1934409.8969831341</v>
      </c>
    </row>
    <row r="447" spans="1:14" x14ac:dyDescent="0.25">
      <c r="A447" s="35"/>
      <c r="B447" s="51" t="s">
        <v>307</v>
      </c>
      <c r="C447" s="35">
        <v>4</v>
      </c>
      <c r="D447" s="55">
        <v>22.801199999999998</v>
      </c>
      <c r="E447" s="100">
        <v>809</v>
      </c>
      <c r="F447" s="120">
        <v>559720</v>
      </c>
      <c r="G447" s="41">
        <v>100</v>
      </c>
      <c r="H447" s="50">
        <f t="shared" si="80"/>
        <v>559720</v>
      </c>
      <c r="I447" s="10">
        <f t="shared" si="79"/>
        <v>0</v>
      </c>
      <c r="J447" s="10">
        <f t="shared" si="81"/>
        <v>691.86650185414089</v>
      </c>
      <c r="K447" s="10">
        <f t="shared" si="82"/>
        <v>1748.5225161303001</v>
      </c>
      <c r="L447" s="10">
        <f t="shared" si="83"/>
        <v>1774333.3409839834</v>
      </c>
      <c r="M447" s="10"/>
      <c r="N447" s="10">
        <f t="shared" si="84"/>
        <v>1774333.3409839834</v>
      </c>
    </row>
    <row r="448" spans="1:14" x14ac:dyDescent="0.25">
      <c r="A448" s="35"/>
      <c r="B448" s="51" t="s">
        <v>308</v>
      </c>
      <c r="C448" s="35">
        <v>4</v>
      </c>
      <c r="D448" s="55">
        <v>31.886900000000004</v>
      </c>
      <c r="E448" s="100">
        <v>2137</v>
      </c>
      <c r="F448" s="120">
        <v>1111220</v>
      </c>
      <c r="G448" s="41">
        <v>100</v>
      </c>
      <c r="H448" s="50">
        <f t="shared" si="80"/>
        <v>1111220</v>
      </c>
      <c r="I448" s="10">
        <f t="shared" si="79"/>
        <v>0</v>
      </c>
      <c r="J448" s="10">
        <f t="shared" si="81"/>
        <v>519.99064108563402</v>
      </c>
      <c r="K448" s="10">
        <f t="shared" si="82"/>
        <v>1920.3983768988071</v>
      </c>
      <c r="L448" s="10">
        <f t="shared" si="83"/>
        <v>2365201.9909955999</v>
      </c>
      <c r="M448" s="10"/>
      <c r="N448" s="10">
        <f t="shared" si="84"/>
        <v>2365201.9909955999</v>
      </c>
    </row>
    <row r="449" spans="1:14" x14ac:dyDescent="0.25">
      <c r="A449" s="35"/>
      <c r="B449" s="51" t="s">
        <v>309</v>
      </c>
      <c r="C449" s="35">
        <v>4</v>
      </c>
      <c r="D449" s="55">
        <v>28.262299999999996</v>
      </c>
      <c r="E449" s="100">
        <v>709</v>
      </c>
      <c r="F449" s="120">
        <v>854830</v>
      </c>
      <c r="G449" s="41">
        <v>100</v>
      </c>
      <c r="H449" s="50">
        <f t="shared" si="80"/>
        <v>854830</v>
      </c>
      <c r="I449" s="10">
        <f t="shared" si="79"/>
        <v>0</v>
      </c>
      <c r="J449" s="10">
        <f t="shared" si="81"/>
        <v>1205.6840620592384</v>
      </c>
      <c r="K449" s="10">
        <f t="shared" si="82"/>
        <v>1234.7049559252027</v>
      </c>
      <c r="L449" s="10">
        <f t="shared" si="83"/>
        <v>1365659.0548982364</v>
      </c>
      <c r="M449" s="10"/>
      <c r="N449" s="10">
        <f t="shared" si="84"/>
        <v>1365659.0548982364</v>
      </c>
    </row>
    <row r="450" spans="1:14" x14ac:dyDescent="0.25">
      <c r="A450" s="35"/>
      <c r="B450" s="51" t="s">
        <v>310</v>
      </c>
      <c r="C450" s="35">
        <v>4</v>
      </c>
      <c r="D450" s="55">
        <v>58.896599999999999</v>
      </c>
      <c r="E450" s="100">
        <v>1414</v>
      </c>
      <c r="F450" s="120">
        <v>924730</v>
      </c>
      <c r="G450" s="41">
        <v>100</v>
      </c>
      <c r="H450" s="50">
        <f t="shared" si="80"/>
        <v>924730</v>
      </c>
      <c r="I450" s="10">
        <f t="shared" si="79"/>
        <v>0</v>
      </c>
      <c r="J450" s="10">
        <f t="shared" si="81"/>
        <v>653.98161244695893</v>
      </c>
      <c r="K450" s="10">
        <f t="shared" si="82"/>
        <v>1786.4074055374822</v>
      </c>
      <c r="L450" s="10">
        <f t="shared" si="83"/>
        <v>2198332.0753818355</v>
      </c>
      <c r="M450" s="10"/>
      <c r="N450" s="10">
        <f t="shared" si="84"/>
        <v>2198332.0753818355</v>
      </c>
    </row>
    <row r="451" spans="1:14" x14ac:dyDescent="0.25">
      <c r="A451" s="35"/>
      <c r="B451" s="51" t="s">
        <v>311</v>
      </c>
      <c r="C451" s="35">
        <v>4</v>
      </c>
      <c r="D451" s="55">
        <v>18.635300000000001</v>
      </c>
      <c r="E451" s="100">
        <v>2727</v>
      </c>
      <c r="F451" s="120">
        <v>3440990</v>
      </c>
      <c r="G451" s="41">
        <v>100</v>
      </c>
      <c r="H451" s="50">
        <f t="shared" si="80"/>
        <v>3440990</v>
      </c>
      <c r="I451" s="10">
        <f t="shared" si="79"/>
        <v>0</v>
      </c>
      <c r="J451" s="10">
        <f t="shared" si="81"/>
        <v>1261.8225155848918</v>
      </c>
      <c r="K451" s="10">
        <f t="shared" si="82"/>
        <v>1178.5665023995493</v>
      </c>
      <c r="L451" s="10">
        <f t="shared" si="83"/>
        <v>1872813.0957296083</v>
      </c>
      <c r="M451" s="10"/>
      <c r="N451" s="10">
        <f t="shared" si="84"/>
        <v>1872813.0957296083</v>
      </c>
    </row>
    <row r="452" spans="1:14" x14ac:dyDescent="0.25">
      <c r="A452" s="35"/>
      <c r="B452" s="51" t="s">
        <v>312</v>
      </c>
      <c r="C452" s="35">
        <v>4</v>
      </c>
      <c r="D452" s="55">
        <v>32.360300000000002</v>
      </c>
      <c r="E452" s="100">
        <v>1246</v>
      </c>
      <c r="F452" s="120">
        <v>1202930</v>
      </c>
      <c r="G452" s="41">
        <v>100</v>
      </c>
      <c r="H452" s="50">
        <f t="shared" si="80"/>
        <v>1202930</v>
      </c>
      <c r="I452" s="10">
        <f t="shared" si="79"/>
        <v>0</v>
      </c>
      <c r="J452" s="10">
        <f t="shared" si="81"/>
        <v>965.43338683788124</v>
      </c>
      <c r="K452" s="10">
        <f t="shared" si="82"/>
        <v>1474.9556311465599</v>
      </c>
      <c r="L452" s="10">
        <f t="shared" si="83"/>
        <v>1743486.2085367215</v>
      </c>
      <c r="M452" s="10"/>
      <c r="N452" s="10">
        <f t="shared" si="84"/>
        <v>1743486.2085367215</v>
      </c>
    </row>
    <row r="453" spans="1:14" x14ac:dyDescent="0.25">
      <c r="A453" s="35"/>
      <c r="B453" s="51" t="s">
        <v>313</v>
      </c>
      <c r="C453" s="35">
        <v>4</v>
      </c>
      <c r="D453" s="55">
        <v>50.483599999999996</v>
      </c>
      <c r="E453" s="100">
        <v>3009</v>
      </c>
      <c r="F453" s="120">
        <v>1969070</v>
      </c>
      <c r="G453" s="41">
        <v>100</v>
      </c>
      <c r="H453" s="50">
        <f t="shared" si="80"/>
        <v>1969070</v>
      </c>
      <c r="I453" s="10">
        <f t="shared" si="79"/>
        <v>0</v>
      </c>
      <c r="J453" s="10">
        <f t="shared" si="81"/>
        <v>654.39348620804253</v>
      </c>
      <c r="K453" s="10">
        <f t="shared" si="82"/>
        <v>1785.9955317763986</v>
      </c>
      <c r="L453" s="10">
        <f t="shared" si="83"/>
        <v>2629592.7668132577</v>
      </c>
      <c r="M453" s="10"/>
      <c r="N453" s="10">
        <f t="shared" si="84"/>
        <v>2629592.7668132577</v>
      </c>
    </row>
    <row r="454" spans="1:14" x14ac:dyDescent="0.25">
      <c r="A454" s="35"/>
      <c r="B454" s="51" t="s">
        <v>314</v>
      </c>
      <c r="C454" s="35">
        <v>4</v>
      </c>
      <c r="D454" s="55">
        <v>42.430799999999998</v>
      </c>
      <c r="E454" s="100">
        <v>2169</v>
      </c>
      <c r="F454" s="120">
        <v>1038790</v>
      </c>
      <c r="G454" s="41">
        <v>100</v>
      </c>
      <c r="H454" s="50">
        <f t="shared" si="80"/>
        <v>1038790</v>
      </c>
      <c r="I454" s="10">
        <f t="shared" si="79"/>
        <v>0</v>
      </c>
      <c r="J454" s="10">
        <f t="shared" si="81"/>
        <v>478.92577224527435</v>
      </c>
      <c r="K454" s="10">
        <f t="shared" si="82"/>
        <v>1961.4632457391667</v>
      </c>
      <c r="L454" s="10">
        <f t="shared" si="83"/>
        <v>2469392.0641005812</v>
      </c>
      <c r="M454" s="10"/>
      <c r="N454" s="10">
        <f t="shared" si="84"/>
        <v>2469392.0641005812</v>
      </c>
    </row>
    <row r="455" spans="1:14" x14ac:dyDescent="0.25">
      <c r="A455" s="35"/>
      <c r="B455" s="51" t="s">
        <v>315</v>
      </c>
      <c r="C455" s="35">
        <v>4</v>
      </c>
      <c r="D455" s="55">
        <v>22.826599999999999</v>
      </c>
      <c r="E455" s="100">
        <v>1069</v>
      </c>
      <c r="F455" s="120">
        <v>524330</v>
      </c>
      <c r="G455" s="41">
        <v>100</v>
      </c>
      <c r="H455" s="50">
        <f t="shared" si="80"/>
        <v>524330</v>
      </c>
      <c r="I455" s="10">
        <f t="shared" si="79"/>
        <v>0</v>
      </c>
      <c r="J455" s="10">
        <f t="shared" si="81"/>
        <v>490.4864359214219</v>
      </c>
      <c r="K455" s="10">
        <f t="shared" si="82"/>
        <v>1949.9025820630193</v>
      </c>
      <c r="L455" s="10">
        <f t="shared" si="83"/>
        <v>2013752.6041012481</v>
      </c>
      <c r="M455" s="10"/>
      <c r="N455" s="10">
        <f t="shared" si="84"/>
        <v>2013752.6041012481</v>
      </c>
    </row>
    <row r="456" spans="1:14" x14ac:dyDescent="0.25">
      <c r="A456" s="35"/>
      <c r="B456" s="51"/>
      <c r="C456" s="35"/>
      <c r="D456" s="55">
        <v>0</v>
      </c>
      <c r="E456" s="102"/>
      <c r="F456" s="65"/>
      <c r="G456" s="41"/>
      <c r="H456" s="65"/>
      <c r="I456" s="66"/>
      <c r="J456" s="66"/>
      <c r="K456" s="10"/>
      <c r="L456" s="10"/>
      <c r="M456" s="10"/>
      <c r="N456" s="10"/>
    </row>
    <row r="457" spans="1:14" x14ac:dyDescent="0.25">
      <c r="A457" s="30" t="s">
        <v>316</v>
      </c>
      <c r="B457" s="43" t="s">
        <v>2</v>
      </c>
      <c r="C457" s="44"/>
      <c r="D457" s="3">
        <v>1108.1904</v>
      </c>
      <c r="E457" s="103">
        <f>E458</f>
        <v>53264</v>
      </c>
      <c r="F457" s="37">
        <v>0</v>
      </c>
      <c r="G457" s="41"/>
      <c r="H457" s="37">
        <f>H459</f>
        <v>11440925</v>
      </c>
      <c r="I457" s="8">
        <f>I459</f>
        <v>-11440925</v>
      </c>
      <c r="J457" s="8"/>
      <c r="K457" s="10"/>
      <c r="L457" s="10"/>
      <c r="M457" s="9">
        <f>M459</f>
        <v>26022111.524264079</v>
      </c>
      <c r="N457" s="8">
        <f t="shared" si="84"/>
        <v>26022111.524264079</v>
      </c>
    </row>
    <row r="458" spans="1:14" x14ac:dyDescent="0.25">
      <c r="A458" s="30" t="s">
        <v>316</v>
      </c>
      <c r="B458" s="43" t="s">
        <v>3</v>
      </c>
      <c r="C458" s="44"/>
      <c r="D458" s="3">
        <v>1108.1904</v>
      </c>
      <c r="E458" s="103">
        <f>SUM(E460:E499)</f>
        <v>53264</v>
      </c>
      <c r="F458" s="37">
        <f>SUM(F460:F499)</f>
        <v>95857680</v>
      </c>
      <c r="G458" s="41"/>
      <c r="H458" s="37">
        <f>SUM(H460:H499)</f>
        <v>72975830</v>
      </c>
      <c r="I458" s="8">
        <f>SUM(I460:I499)</f>
        <v>22881850</v>
      </c>
      <c r="J458" s="8"/>
      <c r="K458" s="10"/>
      <c r="L458" s="8">
        <f>SUM(L460:L499)</f>
        <v>65988661.871953905</v>
      </c>
      <c r="M458" s="9"/>
      <c r="N458" s="8">
        <f t="shared" si="84"/>
        <v>65988661.871953905</v>
      </c>
    </row>
    <row r="459" spans="1:14" x14ac:dyDescent="0.25">
      <c r="A459" s="35"/>
      <c r="B459" s="51" t="s">
        <v>26</v>
      </c>
      <c r="C459" s="35">
        <v>2</v>
      </c>
      <c r="D459" s="55">
        <v>0</v>
      </c>
      <c r="E459" s="104"/>
      <c r="F459" s="50">
        <v>0</v>
      </c>
      <c r="G459" s="41">
        <v>25</v>
      </c>
      <c r="H459" s="50">
        <f>F471*G459/100</f>
        <v>11440925</v>
      </c>
      <c r="I459" s="10">
        <f t="shared" ref="I459:I499" si="85">F459-H459</f>
        <v>-11440925</v>
      </c>
      <c r="J459" s="10"/>
      <c r="K459" s="10"/>
      <c r="L459" s="10"/>
      <c r="M459" s="10">
        <f>($L$7*$L$8*E457/$L$10)+($L$7*$L$9*D457/$L$11)</f>
        <v>26022111.524264079</v>
      </c>
      <c r="N459" s="10">
        <f t="shared" si="84"/>
        <v>26022111.524264079</v>
      </c>
    </row>
    <row r="460" spans="1:14" x14ac:dyDescent="0.25">
      <c r="A460" s="35"/>
      <c r="B460" s="51" t="s">
        <v>262</v>
      </c>
      <c r="C460" s="35">
        <v>4</v>
      </c>
      <c r="D460" s="55">
        <v>45.602799999999995</v>
      </c>
      <c r="E460" s="100">
        <v>704</v>
      </c>
      <c r="F460" s="120">
        <v>499620</v>
      </c>
      <c r="G460" s="41">
        <v>100</v>
      </c>
      <c r="H460" s="50">
        <f t="shared" ref="H460:H499" si="86">F460*G460/100</f>
        <v>499620</v>
      </c>
      <c r="I460" s="10">
        <f t="shared" si="85"/>
        <v>0</v>
      </c>
      <c r="J460" s="10">
        <f t="shared" ref="J460:J499" si="87">F460/E460</f>
        <v>709.6875</v>
      </c>
      <c r="K460" s="10">
        <f t="shared" ref="K460:K499" si="88">$J$11*$J$19-J460</f>
        <v>1730.7015179844411</v>
      </c>
      <c r="L460" s="10">
        <f t="shared" ref="L460:L499" si="89">IF(K460&gt;0,$J$7*$J$8*(K460/$K$19),0)+$J$7*$J$9*(E460/$E$19)+$J$7*$J$10*(D460/$D$19)</f>
        <v>1861945.8403543762</v>
      </c>
      <c r="M460" s="10"/>
      <c r="N460" s="10">
        <f t="shared" si="84"/>
        <v>1861945.8403543762</v>
      </c>
    </row>
    <row r="461" spans="1:14" x14ac:dyDescent="0.25">
      <c r="A461" s="35"/>
      <c r="B461" s="51" t="s">
        <v>317</v>
      </c>
      <c r="C461" s="35">
        <v>4</v>
      </c>
      <c r="D461" s="55">
        <v>27.1677</v>
      </c>
      <c r="E461" s="100">
        <v>1382</v>
      </c>
      <c r="F461" s="120">
        <v>908880</v>
      </c>
      <c r="G461" s="41">
        <v>100</v>
      </c>
      <c r="H461" s="50">
        <f t="shared" si="86"/>
        <v>908880</v>
      </c>
      <c r="I461" s="10">
        <f t="shared" si="85"/>
        <v>0</v>
      </c>
      <c r="J461" s="10">
        <f t="shared" si="87"/>
        <v>657.65557163531116</v>
      </c>
      <c r="K461" s="10">
        <f t="shared" si="88"/>
        <v>1782.73344634913</v>
      </c>
      <c r="L461" s="10">
        <f t="shared" si="89"/>
        <v>1999975.106745518</v>
      </c>
      <c r="M461" s="10"/>
      <c r="N461" s="10">
        <f t="shared" si="84"/>
        <v>1999975.106745518</v>
      </c>
    </row>
    <row r="462" spans="1:14" x14ac:dyDescent="0.25">
      <c r="A462" s="35"/>
      <c r="B462" s="51" t="s">
        <v>782</v>
      </c>
      <c r="C462" s="35">
        <v>4</v>
      </c>
      <c r="D462" s="55">
        <v>26.518599999999999</v>
      </c>
      <c r="E462" s="100">
        <v>1162</v>
      </c>
      <c r="F462" s="120">
        <v>751690</v>
      </c>
      <c r="G462" s="41">
        <v>100</v>
      </c>
      <c r="H462" s="50">
        <f t="shared" si="86"/>
        <v>751690</v>
      </c>
      <c r="I462" s="10">
        <f t="shared" si="85"/>
        <v>0</v>
      </c>
      <c r="J462" s="10">
        <f t="shared" si="87"/>
        <v>646.89328743545616</v>
      </c>
      <c r="K462" s="10">
        <f t="shared" si="88"/>
        <v>1793.495730548985</v>
      </c>
      <c r="L462" s="10">
        <f t="shared" si="89"/>
        <v>1938448.9402808549</v>
      </c>
      <c r="M462" s="10"/>
      <c r="N462" s="10">
        <f t="shared" si="84"/>
        <v>1938448.9402808549</v>
      </c>
    </row>
    <row r="463" spans="1:14" x14ac:dyDescent="0.25">
      <c r="A463" s="35"/>
      <c r="B463" s="51" t="s">
        <v>318</v>
      </c>
      <c r="C463" s="35">
        <v>4</v>
      </c>
      <c r="D463" s="55">
        <v>22.964099999999998</v>
      </c>
      <c r="E463" s="100">
        <v>545</v>
      </c>
      <c r="F463" s="120">
        <v>437770</v>
      </c>
      <c r="G463" s="41">
        <v>100</v>
      </c>
      <c r="H463" s="50">
        <f t="shared" si="86"/>
        <v>437770</v>
      </c>
      <c r="I463" s="10">
        <f t="shared" si="85"/>
        <v>0</v>
      </c>
      <c r="J463" s="10">
        <f t="shared" si="87"/>
        <v>803.24770642201838</v>
      </c>
      <c r="K463" s="10">
        <f t="shared" si="88"/>
        <v>1637.1413115624227</v>
      </c>
      <c r="L463" s="10">
        <f t="shared" si="89"/>
        <v>1606713.1120702988</v>
      </c>
      <c r="M463" s="10"/>
      <c r="N463" s="10">
        <f t="shared" si="84"/>
        <v>1606713.1120702988</v>
      </c>
    </row>
    <row r="464" spans="1:14" x14ac:dyDescent="0.25">
      <c r="A464" s="35"/>
      <c r="B464" s="51" t="s">
        <v>319</v>
      </c>
      <c r="C464" s="35">
        <v>4</v>
      </c>
      <c r="D464" s="55">
        <v>23.157800000000002</v>
      </c>
      <c r="E464" s="100">
        <v>681</v>
      </c>
      <c r="F464" s="120">
        <v>984120</v>
      </c>
      <c r="G464" s="41">
        <v>100</v>
      </c>
      <c r="H464" s="50">
        <f t="shared" si="86"/>
        <v>984120</v>
      </c>
      <c r="I464" s="10">
        <f t="shared" si="85"/>
        <v>0</v>
      </c>
      <c r="J464" s="10">
        <f t="shared" si="87"/>
        <v>1445.1101321585902</v>
      </c>
      <c r="K464" s="10">
        <f t="shared" si="88"/>
        <v>995.27888582585092</v>
      </c>
      <c r="L464" s="10">
        <f t="shared" si="89"/>
        <v>1136046.9991865219</v>
      </c>
      <c r="M464" s="10"/>
      <c r="N464" s="10">
        <f t="shared" si="84"/>
        <v>1136046.9991865219</v>
      </c>
    </row>
    <row r="465" spans="1:14" x14ac:dyDescent="0.25">
      <c r="A465" s="35"/>
      <c r="B465" s="51" t="s">
        <v>320</v>
      </c>
      <c r="C465" s="35">
        <v>4</v>
      </c>
      <c r="D465" s="55">
        <v>52.364100000000001</v>
      </c>
      <c r="E465" s="100">
        <v>1832</v>
      </c>
      <c r="F465" s="120">
        <v>1252510</v>
      </c>
      <c r="G465" s="41">
        <v>100</v>
      </c>
      <c r="H465" s="50">
        <f t="shared" si="86"/>
        <v>1252510</v>
      </c>
      <c r="I465" s="10">
        <f t="shared" si="85"/>
        <v>0</v>
      </c>
      <c r="J465" s="10">
        <f t="shared" si="87"/>
        <v>683.68449781659388</v>
      </c>
      <c r="K465" s="10">
        <f t="shared" si="88"/>
        <v>1756.7045201678472</v>
      </c>
      <c r="L465" s="10">
        <f t="shared" si="89"/>
        <v>2262368.9250041936</v>
      </c>
      <c r="M465" s="10"/>
      <c r="N465" s="10">
        <f t="shared" si="84"/>
        <v>2262368.9250041936</v>
      </c>
    </row>
    <row r="466" spans="1:14" x14ac:dyDescent="0.25">
      <c r="A466" s="35"/>
      <c r="B466" s="51" t="s">
        <v>197</v>
      </c>
      <c r="C466" s="35">
        <v>4</v>
      </c>
      <c r="D466" s="55">
        <v>28.741099999999999</v>
      </c>
      <c r="E466" s="100">
        <v>914</v>
      </c>
      <c r="F466" s="120">
        <v>459360</v>
      </c>
      <c r="G466" s="41">
        <v>100</v>
      </c>
      <c r="H466" s="50">
        <f t="shared" si="86"/>
        <v>459360</v>
      </c>
      <c r="I466" s="10">
        <f t="shared" si="85"/>
        <v>0</v>
      </c>
      <c r="J466" s="10">
        <f t="shared" si="87"/>
        <v>502.58205689277901</v>
      </c>
      <c r="K466" s="10">
        <f t="shared" si="88"/>
        <v>1937.8069610916621</v>
      </c>
      <c r="L466" s="10">
        <f t="shared" si="89"/>
        <v>1991990.6442533152</v>
      </c>
      <c r="M466" s="10"/>
      <c r="N466" s="10">
        <f t="shared" si="84"/>
        <v>1991990.6442533152</v>
      </c>
    </row>
    <row r="467" spans="1:14" x14ac:dyDescent="0.25">
      <c r="A467" s="35"/>
      <c r="B467" s="51" t="s">
        <v>321</v>
      </c>
      <c r="C467" s="35">
        <v>4</v>
      </c>
      <c r="D467" s="55">
        <v>30.527899999999999</v>
      </c>
      <c r="E467" s="100">
        <v>1177</v>
      </c>
      <c r="F467" s="120">
        <v>670350</v>
      </c>
      <c r="G467" s="41">
        <v>100</v>
      </c>
      <c r="H467" s="50">
        <f t="shared" si="86"/>
        <v>670350</v>
      </c>
      <c r="I467" s="10">
        <f t="shared" si="85"/>
        <v>0</v>
      </c>
      <c r="J467" s="10">
        <f t="shared" si="87"/>
        <v>569.54120645709429</v>
      </c>
      <c r="K467" s="10">
        <f t="shared" si="88"/>
        <v>1870.8478115273469</v>
      </c>
      <c r="L467" s="10">
        <f t="shared" si="89"/>
        <v>2028244.2958745421</v>
      </c>
      <c r="M467" s="10"/>
      <c r="N467" s="10">
        <f t="shared" si="84"/>
        <v>2028244.2958745421</v>
      </c>
    </row>
    <row r="468" spans="1:14" x14ac:dyDescent="0.25">
      <c r="A468" s="35"/>
      <c r="B468" s="51" t="s">
        <v>322</v>
      </c>
      <c r="C468" s="35">
        <v>4</v>
      </c>
      <c r="D468" s="55">
        <v>35.814700000000002</v>
      </c>
      <c r="E468" s="100">
        <v>1475</v>
      </c>
      <c r="F468" s="120">
        <v>2075190</v>
      </c>
      <c r="G468" s="41">
        <v>100</v>
      </c>
      <c r="H468" s="50">
        <f t="shared" si="86"/>
        <v>2075190</v>
      </c>
      <c r="I468" s="10">
        <f t="shared" si="85"/>
        <v>0</v>
      </c>
      <c r="J468" s="10">
        <f t="shared" si="87"/>
        <v>1406.9084745762711</v>
      </c>
      <c r="K468" s="10">
        <f t="shared" si="88"/>
        <v>1033.48054340817</v>
      </c>
      <c r="L468" s="10">
        <f t="shared" si="89"/>
        <v>1480043.2405989801</v>
      </c>
      <c r="M468" s="10"/>
      <c r="N468" s="10">
        <f t="shared" si="84"/>
        <v>1480043.2405989801</v>
      </c>
    </row>
    <row r="469" spans="1:14" x14ac:dyDescent="0.25">
      <c r="A469" s="35"/>
      <c r="B469" s="51" t="s">
        <v>323</v>
      </c>
      <c r="C469" s="35">
        <v>4</v>
      </c>
      <c r="D469" s="55">
        <v>50.043500000000009</v>
      </c>
      <c r="E469" s="100">
        <v>1656</v>
      </c>
      <c r="F469" s="120">
        <v>946720</v>
      </c>
      <c r="G469" s="41">
        <v>100</v>
      </c>
      <c r="H469" s="50">
        <f t="shared" si="86"/>
        <v>946720</v>
      </c>
      <c r="I469" s="10">
        <f t="shared" si="85"/>
        <v>0</v>
      </c>
      <c r="J469" s="10">
        <f t="shared" si="87"/>
        <v>571.6908212560387</v>
      </c>
      <c r="K469" s="10">
        <f t="shared" si="88"/>
        <v>1868.6981967284023</v>
      </c>
      <c r="L469" s="10">
        <f t="shared" si="89"/>
        <v>2285197.1822617264</v>
      </c>
      <c r="M469" s="10"/>
      <c r="N469" s="10">
        <f t="shared" si="84"/>
        <v>2285197.1822617264</v>
      </c>
    </row>
    <row r="470" spans="1:14" x14ac:dyDescent="0.25">
      <c r="A470" s="35"/>
      <c r="B470" s="51" t="s">
        <v>324</v>
      </c>
      <c r="C470" s="35">
        <v>4</v>
      </c>
      <c r="D470" s="55">
        <v>22.613199999999999</v>
      </c>
      <c r="E470" s="100">
        <v>932</v>
      </c>
      <c r="F470" s="120">
        <v>1106780</v>
      </c>
      <c r="G470" s="41">
        <v>100</v>
      </c>
      <c r="H470" s="50">
        <f t="shared" si="86"/>
        <v>1106780</v>
      </c>
      <c r="I470" s="10">
        <f t="shared" si="85"/>
        <v>0</v>
      </c>
      <c r="J470" s="10">
        <f t="shared" si="87"/>
        <v>1187.5321888412018</v>
      </c>
      <c r="K470" s="10">
        <f t="shared" si="88"/>
        <v>1252.8568291432393</v>
      </c>
      <c r="L470" s="10">
        <f t="shared" si="89"/>
        <v>1414313.5629551599</v>
      </c>
      <c r="M470" s="10"/>
      <c r="N470" s="10">
        <f t="shared" si="84"/>
        <v>1414313.5629551599</v>
      </c>
    </row>
    <row r="471" spans="1:14" x14ac:dyDescent="0.25">
      <c r="A471" s="35"/>
      <c r="B471" s="51" t="s">
        <v>887</v>
      </c>
      <c r="C471" s="35">
        <v>3</v>
      </c>
      <c r="D471" s="55">
        <v>15.1205</v>
      </c>
      <c r="E471" s="100">
        <v>10925</v>
      </c>
      <c r="F471" s="120">
        <v>45763700</v>
      </c>
      <c r="G471" s="41">
        <v>50</v>
      </c>
      <c r="H471" s="50">
        <f t="shared" si="86"/>
        <v>22881850</v>
      </c>
      <c r="I471" s="10">
        <f t="shared" si="85"/>
        <v>22881850</v>
      </c>
      <c r="J471" s="10">
        <f t="shared" si="87"/>
        <v>4188.8970251716246</v>
      </c>
      <c r="K471" s="10">
        <f t="shared" si="88"/>
        <v>-1748.5080071871835</v>
      </c>
      <c r="L471" s="10">
        <f t="shared" si="89"/>
        <v>3382116.6952871587</v>
      </c>
      <c r="M471" s="10"/>
      <c r="N471" s="10">
        <f t="shared" si="84"/>
        <v>3382116.6952871587</v>
      </c>
    </row>
    <row r="472" spans="1:14" x14ac:dyDescent="0.25">
      <c r="A472" s="35"/>
      <c r="B472" s="51" t="s">
        <v>325</v>
      </c>
      <c r="C472" s="35">
        <v>4</v>
      </c>
      <c r="D472" s="55">
        <v>24.532899999999998</v>
      </c>
      <c r="E472" s="100">
        <v>731</v>
      </c>
      <c r="F472" s="120">
        <v>499340</v>
      </c>
      <c r="G472" s="41">
        <v>100</v>
      </c>
      <c r="H472" s="50">
        <f t="shared" si="86"/>
        <v>499340</v>
      </c>
      <c r="I472" s="10">
        <f t="shared" si="85"/>
        <v>0</v>
      </c>
      <c r="J472" s="10">
        <f t="shared" si="87"/>
        <v>683.09165526675781</v>
      </c>
      <c r="K472" s="10">
        <f t="shared" si="88"/>
        <v>1757.2973627176834</v>
      </c>
      <c r="L472" s="10">
        <f t="shared" si="89"/>
        <v>1767968.1590509131</v>
      </c>
      <c r="M472" s="10"/>
      <c r="N472" s="10">
        <f t="shared" si="84"/>
        <v>1767968.1590509131</v>
      </c>
    </row>
    <row r="473" spans="1:14" x14ac:dyDescent="0.25">
      <c r="A473" s="35"/>
      <c r="B473" s="51" t="s">
        <v>326</v>
      </c>
      <c r="C473" s="35">
        <v>4</v>
      </c>
      <c r="D473" s="55">
        <v>34.783699999999996</v>
      </c>
      <c r="E473" s="100">
        <v>1558</v>
      </c>
      <c r="F473" s="120">
        <v>1526930</v>
      </c>
      <c r="G473" s="41">
        <v>100</v>
      </c>
      <c r="H473" s="50">
        <f t="shared" si="86"/>
        <v>1526930</v>
      </c>
      <c r="I473" s="10">
        <f t="shared" si="85"/>
        <v>0</v>
      </c>
      <c r="J473" s="10">
        <f t="shared" si="87"/>
        <v>980.05776636713733</v>
      </c>
      <c r="K473" s="10">
        <f t="shared" si="88"/>
        <v>1460.3312516173037</v>
      </c>
      <c r="L473" s="10">
        <f t="shared" si="89"/>
        <v>1840050.9360695761</v>
      </c>
      <c r="M473" s="10"/>
      <c r="N473" s="10">
        <f t="shared" si="84"/>
        <v>1840050.9360695761</v>
      </c>
    </row>
    <row r="474" spans="1:14" x14ac:dyDescent="0.25">
      <c r="A474" s="35"/>
      <c r="B474" s="51" t="s">
        <v>327</v>
      </c>
      <c r="C474" s="35">
        <v>4</v>
      </c>
      <c r="D474" s="55">
        <v>42.847299999999997</v>
      </c>
      <c r="E474" s="100">
        <v>2232</v>
      </c>
      <c r="F474" s="120">
        <v>3629350</v>
      </c>
      <c r="G474" s="41">
        <v>100</v>
      </c>
      <c r="H474" s="50">
        <f t="shared" si="86"/>
        <v>3629350</v>
      </c>
      <c r="I474" s="10">
        <f t="shared" si="85"/>
        <v>0</v>
      </c>
      <c r="J474" s="10">
        <f t="shared" si="87"/>
        <v>1626.0528673835126</v>
      </c>
      <c r="K474" s="10">
        <f t="shared" si="88"/>
        <v>814.33615060092848</v>
      </c>
      <c r="L474" s="10">
        <f t="shared" si="89"/>
        <v>1574353.9795313424</v>
      </c>
      <c r="M474" s="10"/>
      <c r="N474" s="10">
        <f t="shared" si="84"/>
        <v>1574353.9795313424</v>
      </c>
    </row>
    <row r="475" spans="1:14" x14ac:dyDescent="0.25">
      <c r="A475" s="35"/>
      <c r="B475" s="51" t="s">
        <v>328</v>
      </c>
      <c r="C475" s="35">
        <v>4</v>
      </c>
      <c r="D475" s="55">
        <v>27.030799999999999</v>
      </c>
      <c r="E475" s="100">
        <v>1206</v>
      </c>
      <c r="F475" s="120">
        <v>5924650</v>
      </c>
      <c r="G475" s="41">
        <v>100</v>
      </c>
      <c r="H475" s="50">
        <f t="shared" si="86"/>
        <v>5924650</v>
      </c>
      <c r="I475" s="10">
        <f t="shared" si="85"/>
        <v>0</v>
      </c>
      <c r="J475" s="10">
        <f t="shared" si="87"/>
        <v>4912.6451077943611</v>
      </c>
      <c r="K475" s="10">
        <f t="shared" si="88"/>
        <v>-2472.25608980992</v>
      </c>
      <c r="L475" s="10">
        <f t="shared" si="89"/>
        <v>521842.60775120126</v>
      </c>
      <c r="M475" s="10"/>
      <c r="N475" s="10">
        <f t="shared" si="84"/>
        <v>521842.60775120126</v>
      </c>
    </row>
    <row r="476" spans="1:14" x14ac:dyDescent="0.25">
      <c r="A476" s="35"/>
      <c r="B476" s="51" t="s">
        <v>329</v>
      </c>
      <c r="C476" s="35">
        <v>4</v>
      </c>
      <c r="D476" s="55">
        <v>20.4026</v>
      </c>
      <c r="E476" s="100">
        <v>721</v>
      </c>
      <c r="F476" s="120">
        <v>998870</v>
      </c>
      <c r="G476" s="41">
        <v>100</v>
      </c>
      <c r="H476" s="50">
        <f t="shared" si="86"/>
        <v>998870</v>
      </c>
      <c r="I476" s="10">
        <f t="shared" si="85"/>
        <v>0</v>
      </c>
      <c r="J476" s="10">
        <f t="shared" si="87"/>
        <v>1385.3952843273232</v>
      </c>
      <c r="K476" s="10">
        <f t="shared" si="88"/>
        <v>1054.9937336571179</v>
      </c>
      <c r="L476" s="10">
        <f t="shared" si="89"/>
        <v>1179681.7642957328</v>
      </c>
      <c r="M476" s="10"/>
      <c r="N476" s="10">
        <f t="shared" si="84"/>
        <v>1179681.7642957328</v>
      </c>
    </row>
    <row r="477" spans="1:14" x14ac:dyDescent="0.25">
      <c r="A477" s="35"/>
      <c r="B477" s="51" t="s">
        <v>300</v>
      </c>
      <c r="C477" s="35">
        <v>4</v>
      </c>
      <c r="D477" s="55">
        <v>38.792499999999997</v>
      </c>
      <c r="E477" s="100">
        <v>1004</v>
      </c>
      <c r="F477" s="120">
        <v>786370</v>
      </c>
      <c r="G477" s="41">
        <v>100</v>
      </c>
      <c r="H477" s="50">
        <f t="shared" si="86"/>
        <v>786370</v>
      </c>
      <c r="I477" s="10">
        <f t="shared" si="85"/>
        <v>0</v>
      </c>
      <c r="J477" s="10">
        <f t="shared" si="87"/>
        <v>783.23705179282865</v>
      </c>
      <c r="K477" s="10">
        <f t="shared" si="88"/>
        <v>1657.1519661916125</v>
      </c>
      <c r="L477" s="10">
        <f t="shared" si="89"/>
        <v>1853752.1840379054</v>
      </c>
      <c r="M477" s="10"/>
      <c r="N477" s="10">
        <f t="shared" si="84"/>
        <v>1853752.1840379054</v>
      </c>
    </row>
    <row r="478" spans="1:14" x14ac:dyDescent="0.25">
      <c r="A478" s="35"/>
      <c r="B478" s="51" t="s">
        <v>330</v>
      </c>
      <c r="C478" s="35">
        <v>4</v>
      </c>
      <c r="D478" s="55">
        <v>27.402800000000003</v>
      </c>
      <c r="E478" s="100">
        <v>880</v>
      </c>
      <c r="F478" s="120">
        <v>899880</v>
      </c>
      <c r="G478" s="41">
        <v>100</v>
      </c>
      <c r="H478" s="50">
        <f t="shared" si="86"/>
        <v>899880</v>
      </c>
      <c r="I478" s="10">
        <f t="shared" si="85"/>
        <v>0</v>
      </c>
      <c r="J478" s="10">
        <f t="shared" si="87"/>
        <v>1022.5909090909091</v>
      </c>
      <c r="K478" s="10">
        <f t="shared" si="88"/>
        <v>1417.7981088935321</v>
      </c>
      <c r="L478" s="10">
        <f t="shared" si="89"/>
        <v>1558456.2498837099</v>
      </c>
      <c r="M478" s="10"/>
      <c r="N478" s="10">
        <f t="shared" si="84"/>
        <v>1558456.2498837099</v>
      </c>
    </row>
    <row r="479" spans="1:14" x14ac:dyDescent="0.25">
      <c r="A479" s="35"/>
      <c r="B479" s="51" t="s">
        <v>331</v>
      </c>
      <c r="C479" s="35">
        <v>4</v>
      </c>
      <c r="D479" s="55">
        <v>19.755499999999998</v>
      </c>
      <c r="E479" s="100">
        <v>1154</v>
      </c>
      <c r="F479" s="120">
        <v>3413810</v>
      </c>
      <c r="G479" s="41">
        <v>100</v>
      </c>
      <c r="H479" s="50">
        <f t="shared" si="86"/>
        <v>3413810</v>
      </c>
      <c r="I479" s="10">
        <f t="shared" si="85"/>
        <v>0</v>
      </c>
      <c r="J479" s="10">
        <f t="shared" si="87"/>
        <v>2958.2409012131716</v>
      </c>
      <c r="K479" s="10">
        <f t="shared" si="88"/>
        <v>-517.85188322873046</v>
      </c>
      <c r="L479" s="10">
        <f t="shared" si="89"/>
        <v>463568.72381728562</v>
      </c>
      <c r="M479" s="10"/>
      <c r="N479" s="10">
        <f t="shared" si="84"/>
        <v>463568.72381728562</v>
      </c>
    </row>
    <row r="480" spans="1:14" x14ac:dyDescent="0.25">
      <c r="A480" s="35"/>
      <c r="B480" s="51" t="s">
        <v>332</v>
      </c>
      <c r="C480" s="35">
        <v>4</v>
      </c>
      <c r="D480" s="55">
        <v>31.557099999999998</v>
      </c>
      <c r="E480" s="100">
        <v>514</v>
      </c>
      <c r="F480" s="120">
        <v>359370</v>
      </c>
      <c r="G480" s="41">
        <v>100</v>
      </c>
      <c r="H480" s="50">
        <f t="shared" si="86"/>
        <v>359370</v>
      </c>
      <c r="I480" s="10">
        <f t="shared" si="85"/>
        <v>0</v>
      </c>
      <c r="J480" s="10">
        <f t="shared" si="87"/>
        <v>699.16342412451365</v>
      </c>
      <c r="K480" s="10">
        <f t="shared" si="88"/>
        <v>1741.2255938599274</v>
      </c>
      <c r="L480" s="10">
        <f t="shared" si="89"/>
        <v>1730835.6279794474</v>
      </c>
      <c r="M480" s="10"/>
      <c r="N480" s="10">
        <f t="shared" si="84"/>
        <v>1730835.6279794474</v>
      </c>
    </row>
    <row r="481" spans="1:14" x14ac:dyDescent="0.25">
      <c r="A481" s="35"/>
      <c r="B481" s="51" t="s">
        <v>333</v>
      </c>
      <c r="C481" s="35">
        <v>4</v>
      </c>
      <c r="D481" s="55">
        <v>3.6592000000000002</v>
      </c>
      <c r="E481" s="100">
        <v>1251</v>
      </c>
      <c r="F481" s="120">
        <v>3393730</v>
      </c>
      <c r="G481" s="41">
        <v>100</v>
      </c>
      <c r="H481" s="50">
        <f t="shared" si="86"/>
        <v>3393730</v>
      </c>
      <c r="I481" s="10">
        <f t="shared" si="85"/>
        <v>0</v>
      </c>
      <c r="J481" s="10">
        <f t="shared" si="87"/>
        <v>2712.8137490007994</v>
      </c>
      <c r="K481" s="10">
        <f t="shared" si="88"/>
        <v>-272.42473101635824</v>
      </c>
      <c r="L481" s="10">
        <f t="shared" si="89"/>
        <v>398566.72791745706</v>
      </c>
      <c r="M481" s="10"/>
      <c r="N481" s="10">
        <f t="shared" si="84"/>
        <v>398566.72791745706</v>
      </c>
    </row>
    <row r="482" spans="1:14" x14ac:dyDescent="0.25">
      <c r="A482" s="35"/>
      <c r="B482" s="51" t="s">
        <v>334</v>
      </c>
      <c r="C482" s="35">
        <v>4</v>
      </c>
      <c r="D482" s="55">
        <v>3.3653</v>
      </c>
      <c r="E482" s="100">
        <v>1049</v>
      </c>
      <c r="F482" s="120">
        <v>1587620</v>
      </c>
      <c r="G482" s="41">
        <v>100</v>
      </c>
      <c r="H482" s="50">
        <f t="shared" si="86"/>
        <v>1587620</v>
      </c>
      <c r="I482" s="10">
        <f t="shared" si="85"/>
        <v>0</v>
      </c>
      <c r="J482" s="10">
        <f t="shared" si="87"/>
        <v>1513.4604385128694</v>
      </c>
      <c r="K482" s="10">
        <f t="shared" si="88"/>
        <v>926.92857947157177</v>
      </c>
      <c r="L482" s="10">
        <f t="shared" si="89"/>
        <v>1076495.7050792933</v>
      </c>
      <c r="M482" s="10"/>
      <c r="N482" s="10">
        <f t="shared" si="84"/>
        <v>1076495.7050792933</v>
      </c>
    </row>
    <row r="483" spans="1:14" x14ac:dyDescent="0.25">
      <c r="A483" s="35"/>
      <c r="B483" s="51" t="s">
        <v>335</v>
      </c>
      <c r="C483" s="35">
        <v>4</v>
      </c>
      <c r="D483" s="55">
        <v>13.880999999999998</v>
      </c>
      <c r="E483" s="100">
        <v>562</v>
      </c>
      <c r="F483" s="120">
        <v>264060</v>
      </c>
      <c r="G483" s="41">
        <v>100</v>
      </c>
      <c r="H483" s="50">
        <f t="shared" si="86"/>
        <v>264060</v>
      </c>
      <c r="I483" s="10">
        <f t="shared" si="85"/>
        <v>0</v>
      </c>
      <c r="J483" s="10">
        <f t="shared" si="87"/>
        <v>469.85765124555161</v>
      </c>
      <c r="K483" s="10">
        <f t="shared" si="88"/>
        <v>1970.5313667388896</v>
      </c>
      <c r="L483" s="10">
        <f t="shared" si="89"/>
        <v>1825009.969405802</v>
      </c>
      <c r="M483" s="10"/>
      <c r="N483" s="10">
        <f t="shared" si="84"/>
        <v>1825009.969405802</v>
      </c>
    </row>
    <row r="484" spans="1:14" x14ac:dyDescent="0.25">
      <c r="A484" s="35"/>
      <c r="B484" s="51" t="s">
        <v>336</v>
      </c>
      <c r="C484" s="35">
        <v>4</v>
      </c>
      <c r="D484" s="55">
        <v>30.09</v>
      </c>
      <c r="E484" s="100">
        <v>591</v>
      </c>
      <c r="F484" s="120">
        <v>588210</v>
      </c>
      <c r="G484" s="41">
        <v>100</v>
      </c>
      <c r="H484" s="50">
        <f t="shared" si="86"/>
        <v>588210</v>
      </c>
      <c r="I484" s="10">
        <f t="shared" si="85"/>
        <v>0</v>
      </c>
      <c r="J484" s="10">
        <f t="shared" si="87"/>
        <v>995.27918781725884</v>
      </c>
      <c r="K484" s="10">
        <f t="shared" si="88"/>
        <v>1445.1098301671823</v>
      </c>
      <c r="L484" s="10">
        <f t="shared" si="89"/>
        <v>1508884.5039805074</v>
      </c>
      <c r="M484" s="10"/>
      <c r="N484" s="10">
        <f t="shared" si="84"/>
        <v>1508884.5039805074</v>
      </c>
    </row>
    <row r="485" spans="1:14" x14ac:dyDescent="0.25">
      <c r="A485" s="35"/>
      <c r="B485" s="51" t="s">
        <v>337</v>
      </c>
      <c r="C485" s="35">
        <v>4</v>
      </c>
      <c r="D485" s="55">
        <v>55.488399999999999</v>
      </c>
      <c r="E485" s="100">
        <v>1932</v>
      </c>
      <c r="F485" s="120">
        <v>1046760</v>
      </c>
      <c r="G485" s="41">
        <v>100</v>
      </c>
      <c r="H485" s="50">
        <f t="shared" si="86"/>
        <v>1046760</v>
      </c>
      <c r="I485" s="10">
        <f t="shared" si="85"/>
        <v>0</v>
      </c>
      <c r="J485" s="10">
        <f t="shared" si="87"/>
        <v>541.80124223602479</v>
      </c>
      <c r="K485" s="10">
        <f t="shared" si="88"/>
        <v>1898.5877757484163</v>
      </c>
      <c r="L485" s="10">
        <f t="shared" si="89"/>
        <v>2424163.3230201565</v>
      </c>
      <c r="M485" s="10"/>
      <c r="N485" s="10">
        <f t="shared" si="84"/>
        <v>2424163.3230201565</v>
      </c>
    </row>
    <row r="486" spans="1:14" x14ac:dyDescent="0.25">
      <c r="A486" s="35"/>
      <c r="B486" s="51" t="s">
        <v>338</v>
      </c>
      <c r="C486" s="35">
        <v>4</v>
      </c>
      <c r="D486" s="55">
        <v>30.717099999999999</v>
      </c>
      <c r="E486" s="100">
        <v>1154</v>
      </c>
      <c r="F486" s="120">
        <v>2297730</v>
      </c>
      <c r="G486" s="41">
        <v>100</v>
      </c>
      <c r="H486" s="50">
        <f t="shared" si="86"/>
        <v>2297730</v>
      </c>
      <c r="I486" s="10">
        <f t="shared" si="85"/>
        <v>0</v>
      </c>
      <c r="J486" s="10">
        <f t="shared" si="87"/>
        <v>1991.100519930676</v>
      </c>
      <c r="K486" s="10">
        <f t="shared" si="88"/>
        <v>449.28849805376512</v>
      </c>
      <c r="L486" s="10">
        <f t="shared" si="89"/>
        <v>886697.74561211094</v>
      </c>
      <c r="M486" s="10"/>
      <c r="N486" s="10">
        <f t="shared" si="84"/>
        <v>886697.74561211094</v>
      </c>
    </row>
    <row r="487" spans="1:14" x14ac:dyDescent="0.25">
      <c r="A487" s="35"/>
      <c r="B487" s="51" t="s">
        <v>339</v>
      </c>
      <c r="C487" s="35">
        <v>4</v>
      </c>
      <c r="D487" s="55">
        <v>26.287699999999997</v>
      </c>
      <c r="E487" s="100">
        <v>1220</v>
      </c>
      <c r="F487" s="120">
        <v>1379740</v>
      </c>
      <c r="G487" s="41">
        <v>100</v>
      </c>
      <c r="H487" s="50">
        <f t="shared" si="86"/>
        <v>1379740</v>
      </c>
      <c r="I487" s="10">
        <f t="shared" si="85"/>
        <v>0</v>
      </c>
      <c r="J487" s="10">
        <f t="shared" si="87"/>
        <v>1130.9344262295083</v>
      </c>
      <c r="K487" s="10">
        <f t="shared" si="88"/>
        <v>1309.4545917549328</v>
      </c>
      <c r="L487" s="10">
        <f t="shared" si="89"/>
        <v>1567869.4303205858</v>
      </c>
      <c r="M487" s="10"/>
      <c r="N487" s="10">
        <f t="shared" si="84"/>
        <v>1567869.4303205858</v>
      </c>
    </row>
    <row r="488" spans="1:14" x14ac:dyDescent="0.25">
      <c r="A488" s="35"/>
      <c r="B488" s="51" t="s">
        <v>340</v>
      </c>
      <c r="C488" s="35">
        <v>4</v>
      </c>
      <c r="D488" s="55">
        <v>25.453600000000002</v>
      </c>
      <c r="E488" s="100">
        <v>742</v>
      </c>
      <c r="F488" s="120">
        <v>533120</v>
      </c>
      <c r="G488" s="41">
        <v>100</v>
      </c>
      <c r="H488" s="50">
        <f t="shared" si="86"/>
        <v>533120</v>
      </c>
      <c r="I488" s="10">
        <f t="shared" si="85"/>
        <v>0</v>
      </c>
      <c r="J488" s="10">
        <f t="shared" si="87"/>
        <v>718.4905660377359</v>
      </c>
      <c r="K488" s="10">
        <f t="shared" si="88"/>
        <v>1721.8984519467053</v>
      </c>
      <c r="L488" s="10">
        <f t="shared" si="89"/>
        <v>1748394.0046346202</v>
      </c>
      <c r="M488" s="10"/>
      <c r="N488" s="10">
        <f t="shared" si="84"/>
        <v>1748394.0046346202</v>
      </c>
    </row>
    <row r="489" spans="1:14" x14ac:dyDescent="0.25">
      <c r="A489" s="35"/>
      <c r="B489" s="51" t="s">
        <v>341</v>
      </c>
      <c r="C489" s="35">
        <v>4</v>
      </c>
      <c r="D489" s="55">
        <v>29.825800000000001</v>
      </c>
      <c r="E489" s="100">
        <v>1418</v>
      </c>
      <c r="F489" s="120">
        <v>1076090</v>
      </c>
      <c r="G489" s="41">
        <v>100</v>
      </c>
      <c r="H489" s="50">
        <f t="shared" si="86"/>
        <v>1076090</v>
      </c>
      <c r="I489" s="10">
        <f t="shared" si="85"/>
        <v>0</v>
      </c>
      <c r="J489" s="10">
        <f t="shared" si="87"/>
        <v>758.87870239774327</v>
      </c>
      <c r="K489" s="10">
        <f t="shared" si="88"/>
        <v>1681.5103155866977</v>
      </c>
      <c r="L489" s="10">
        <f t="shared" si="89"/>
        <v>1945521.6729749062</v>
      </c>
      <c r="M489" s="10"/>
      <c r="N489" s="10">
        <f t="shared" si="84"/>
        <v>1945521.6729749062</v>
      </c>
    </row>
    <row r="490" spans="1:14" x14ac:dyDescent="0.25">
      <c r="A490" s="35"/>
      <c r="B490" s="51" t="s">
        <v>783</v>
      </c>
      <c r="C490" s="35">
        <v>4</v>
      </c>
      <c r="D490" s="55">
        <v>33.023499999999999</v>
      </c>
      <c r="E490" s="100">
        <v>1623</v>
      </c>
      <c r="F490" s="120">
        <v>1757990</v>
      </c>
      <c r="G490" s="41">
        <v>100</v>
      </c>
      <c r="H490" s="50">
        <f t="shared" si="86"/>
        <v>1757990</v>
      </c>
      <c r="I490" s="10">
        <f t="shared" si="85"/>
        <v>0</v>
      </c>
      <c r="J490" s="10">
        <f t="shared" si="87"/>
        <v>1083.1731361675909</v>
      </c>
      <c r="K490" s="10">
        <f t="shared" si="88"/>
        <v>1357.2158818168502</v>
      </c>
      <c r="L490" s="10">
        <f t="shared" si="89"/>
        <v>1766959.0269802439</v>
      </c>
      <c r="M490" s="10"/>
      <c r="N490" s="10">
        <f t="shared" si="84"/>
        <v>1766959.0269802439</v>
      </c>
    </row>
    <row r="491" spans="1:14" x14ac:dyDescent="0.25">
      <c r="A491" s="35"/>
      <c r="B491" s="51" t="s">
        <v>342</v>
      </c>
      <c r="C491" s="35">
        <v>4</v>
      </c>
      <c r="D491" s="55">
        <v>30.994699999999998</v>
      </c>
      <c r="E491" s="100">
        <v>768</v>
      </c>
      <c r="F491" s="120">
        <v>571530</v>
      </c>
      <c r="G491" s="41">
        <v>100</v>
      </c>
      <c r="H491" s="50">
        <f t="shared" si="86"/>
        <v>571530</v>
      </c>
      <c r="I491" s="10">
        <f t="shared" si="85"/>
        <v>0</v>
      </c>
      <c r="J491" s="10">
        <f t="shared" si="87"/>
        <v>744.1796875</v>
      </c>
      <c r="K491" s="10">
        <f t="shared" si="88"/>
        <v>1696.2093304844411</v>
      </c>
      <c r="L491" s="10">
        <f t="shared" si="89"/>
        <v>1768152.0588854265</v>
      </c>
      <c r="M491" s="10"/>
      <c r="N491" s="10">
        <f t="shared" si="84"/>
        <v>1768152.0588854265</v>
      </c>
    </row>
    <row r="492" spans="1:14" x14ac:dyDescent="0.25">
      <c r="A492" s="35"/>
      <c r="B492" s="51" t="s">
        <v>343</v>
      </c>
      <c r="C492" s="35">
        <v>4</v>
      </c>
      <c r="D492" s="55">
        <v>35.313499999999998</v>
      </c>
      <c r="E492" s="100">
        <v>1396</v>
      </c>
      <c r="F492" s="120">
        <v>931720</v>
      </c>
      <c r="G492" s="41">
        <v>100</v>
      </c>
      <c r="H492" s="50">
        <f t="shared" si="86"/>
        <v>931720</v>
      </c>
      <c r="I492" s="10">
        <f t="shared" si="85"/>
        <v>0</v>
      </c>
      <c r="J492" s="10">
        <f t="shared" si="87"/>
        <v>667.42120343839542</v>
      </c>
      <c r="K492" s="10">
        <f t="shared" si="88"/>
        <v>1772.9678145460457</v>
      </c>
      <c r="L492" s="10">
        <f t="shared" si="89"/>
        <v>2044087.8566928469</v>
      </c>
      <c r="M492" s="10"/>
      <c r="N492" s="10">
        <f t="shared" si="84"/>
        <v>2044087.8566928469</v>
      </c>
    </row>
    <row r="493" spans="1:14" x14ac:dyDescent="0.25">
      <c r="A493" s="35"/>
      <c r="B493" s="51" t="s">
        <v>143</v>
      </c>
      <c r="C493" s="35">
        <v>4</v>
      </c>
      <c r="D493" s="55">
        <v>21.177500000000002</v>
      </c>
      <c r="E493" s="100">
        <v>709</v>
      </c>
      <c r="F493" s="120">
        <v>449610</v>
      </c>
      <c r="G493" s="41">
        <v>100</v>
      </c>
      <c r="H493" s="50">
        <f t="shared" si="86"/>
        <v>449610</v>
      </c>
      <c r="I493" s="10">
        <f t="shared" si="85"/>
        <v>0</v>
      </c>
      <c r="J493" s="10">
        <f t="shared" si="87"/>
        <v>634.14668547249653</v>
      </c>
      <c r="K493" s="10">
        <f t="shared" si="88"/>
        <v>1806.2423325119446</v>
      </c>
      <c r="L493" s="10">
        <f t="shared" si="89"/>
        <v>1780793.0982307233</v>
      </c>
      <c r="M493" s="10"/>
      <c r="N493" s="10">
        <f t="shared" si="84"/>
        <v>1780793.0982307233</v>
      </c>
    </row>
    <row r="494" spans="1:14" x14ac:dyDescent="0.25">
      <c r="A494" s="35"/>
      <c r="B494" s="51" t="s">
        <v>784</v>
      </c>
      <c r="C494" s="35">
        <v>4</v>
      </c>
      <c r="D494" s="55">
        <v>3.9474999999999998</v>
      </c>
      <c r="E494" s="100">
        <v>487</v>
      </c>
      <c r="F494" s="120">
        <v>596660</v>
      </c>
      <c r="G494" s="41">
        <v>100</v>
      </c>
      <c r="H494" s="50">
        <f t="shared" si="86"/>
        <v>596660</v>
      </c>
      <c r="I494" s="10">
        <f t="shared" si="85"/>
        <v>0</v>
      </c>
      <c r="J494" s="10">
        <f t="shared" si="87"/>
        <v>1225.1745379876797</v>
      </c>
      <c r="K494" s="10">
        <f t="shared" si="88"/>
        <v>1215.2144799967614</v>
      </c>
      <c r="L494" s="10">
        <f t="shared" si="89"/>
        <v>1140796.1238627066</v>
      </c>
      <c r="M494" s="10"/>
      <c r="N494" s="10">
        <f t="shared" si="84"/>
        <v>1140796.1238627066</v>
      </c>
    </row>
    <row r="495" spans="1:14" x14ac:dyDescent="0.25">
      <c r="A495" s="35"/>
      <c r="B495" s="51" t="s">
        <v>344</v>
      </c>
      <c r="C495" s="35">
        <v>4</v>
      </c>
      <c r="D495" s="55">
        <v>27.792899999999999</v>
      </c>
      <c r="E495" s="100">
        <v>727</v>
      </c>
      <c r="F495" s="120">
        <v>454180</v>
      </c>
      <c r="G495" s="41">
        <v>100</v>
      </c>
      <c r="H495" s="50">
        <f t="shared" si="86"/>
        <v>454180</v>
      </c>
      <c r="I495" s="10">
        <f t="shared" si="85"/>
        <v>0</v>
      </c>
      <c r="J495" s="10">
        <f t="shared" si="87"/>
        <v>624.73177441540577</v>
      </c>
      <c r="K495" s="10">
        <f t="shared" si="88"/>
        <v>1815.6572435690355</v>
      </c>
      <c r="L495" s="10">
        <f t="shared" si="89"/>
        <v>1832474.9839907626</v>
      </c>
      <c r="M495" s="10"/>
      <c r="N495" s="10">
        <f t="shared" si="84"/>
        <v>1832474.9839907626</v>
      </c>
    </row>
    <row r="496" spans="1:14" x14ac:dyDescent="0.25">
      <c r="A496" s="35"/>
      <c r="B496" s="51" t="s">
        <v>785</v>
      </c>
      <c r="C496" s="35">
        <v>4</v>
      </c>
      <c r="D496" s="55">
        <v>28.8416</v>
      </c>
      <c r="E496" s="100">
        <v>1903</v>
      </c>
      <c r="F496" s="120">
        <v>3496320</v>
      </c>
      <c r="G496" s="41">
        <v>100</v>
      </c>
      <c r="H496" s="50">
        <f t="shared" si="86"/>
        <v>3496320</v>
      </c>
      <c r="I496" s="10">
        <f t="shared" si="85"/>
        <v>0</v>
      </c>
      <c r="J496" s="10">
        <f t="shared" si="87"/>
        <v>1837.2674724119811</v>
      </c>
      <c r="K496" s="10">
        <f t="shared" si="88"/>
        <v>603.12154557246004</v>
      </c>
      <c r="L496" s="10">
        <f t="shared" si="89"/>
        <v>1224420.5539405181</v>
      </c>
      <c r="M496" s="10"/>
      <c r="N496" s="10">
        <f t="shared" si="84"/>
        <v>1224420.5539405181</v>
      </c>
    </row>
    <row r="497" spans="1:14" x14ac:dyDescent="0.25">
      <c r="A497" s="35"/>
      <c r="B497" s="51" t="s">
        <v>786</v>
      </c>
      <c r="C497" s="35">
        <v>4</v>
      </c>
      <c r="D497" s="55">
        <v>24.596599999999999</v>
      </c>
      <c r="E497" s="100">
        <v>503</v>
      </c>
      <c r="F497" s="120">
        <v>368740</v>
      </c>
      <c r="G497" s="41">
        <v>100</v>
      </c>
      <c r="H497" s="50">
        <f t="shared" si="86"/>
        <v>368740</v>
      </c>
      <c r="I497" s="10">
        <f t="shared" si="85"/>
        <v>0</v>
      </c>
      <c r="J497" s="10">
        <f t="shared" si="87"/>
        <v>733.08151093439369</v>
      </c>
      <c r="K497" s="10">
        <f t="shared" si="88"/>
        <v>1707.3075070500474</v>
      </c>
      <c r="L497" s="10">
        <f t="shared" si="89"/>
        <v>1659667.2469455604</v>
      </c>
      <c r="M497" s="10"/>
      <c r="N497" s="10">
        <f t="shared" si="84"/>
        <v>1659667.2469455604</v>
      </c>
    </row>
    <row r="498" spans="1:14" x14ac:dyDescent="0.25">
      <c r="A498" s="35"/>
      <c r="B498" s="51" t="s">
        <v>345</v>
      </c>
      <c r="C498" s="35">
        <v>4</v>
      </c>
      <c r="D498" s="55">
        <v>21.978000000000002</v>
      </c>
      <c r="E498" s="100">
        <v>1314</v>
      </c>
      <c r="F498" s="120">
        <v>675260</v>
      </c>
      <c r="G498" s="41">
        <v>100</v>
      </c>
      <c r="H498" s="50">
        <f t="shared" si="86"/>
        <v>675260</v>
      </c>
      <c r="I498" s="10">
        <f t="shared" si="85"/>
        <v>0</v>
      </c>
      <c r="J498" s="10">
        <f t="shared" si="87"/>
        <v>513.89649923896502</v>
      </c>
      <c r="K498" s="10">
        <f t="shared" si="88"/>
        <v>1926.492518745476</v>
      </c>
      <c r="L498" s="10">
        <f t="shared" si="89"/>
        <v>2063941.8171098095</v>
      </c>
      <c r="M498" s="10"/>
      <c r="N498" s="10">
        <f t="shared" si="84"/>
        <v>2063941.8171098095</v>
      </c>
    </row>
    <row r="499" spans="1:14" x14ac:dyDescent="0.25">
      <c r="A499" s="35"/>
      <c r="B499" s="51" t="s">
        <v>346</v>
      </c>
      <c r="C499" s="35">
        <v>4</v>
      </c>
      <c r="D499" s="55">
        <v>14.0153</v>
      </c>
      <c r="E499" s="100">
        <v>530</v>
      </c>
      <c r="F499" s="120">
        <v>493350</v>
      </c>
      <c r="G499" s="41">
        <v>100</v>
      </c>
      <c r="H499" s="50">
        <f t="shared" si="86"/>
        <v>493350</v>
      </c>
      <c r="I499" s="10">
        <f t="shared" si="85"/>
        <v>0</v>
      </c>
      <c r="J499" s="10">
        <f t="shared" si="87"/>
        <v>930.84905660377353</v>
      </c>
      <c r="K499" s="10">
        <f t="shared" si="88"/>
        <v>1509.5399613806676</v>
      </c>
      <c r="L499" s="10">
        <f t="shared" si="89"/>
        <v>1447851.2450800955</v>
      </c>
      <c r="M499" s="10"/>
      <c r="N499" s="10">
        <f t="shared" ref="N499:N562" si="90">L499+M499</f>
        <v>1447851.2450800955</v>
      </c>
    </row>
    <row r="500" spans="1:14" x14ac:dyDescent="0.25">
      <c r="A500" s="35"/>
      <c r="B500" s="4"/>
      <c r="C500" s="4"/>
      <c r="D500" s="55">
        <v>0</v>
      </c>
      <c r="E500" s="102"/>
      <c r="F500" s="65"/>
      <c r="G500" s="41"/>
      <c r="H500" s="65"/>
      <c r="I500" s="66"/>
      <c r="J500" s="66"/>
      <c r="K500" s="10"/>
      <c r="L500" s="10"/>
      <c r="M500" s="10"/>
      <c r="N500" s="10"/>
    </row>
    <row r="501" spans="1:14" x14ac:dyDescent="0.25">
      <c r="A501" s="30" t="s">
        <v>347</v>
      </c>
      <c r="B501" s="43" t="s">
        <v>2</v>
      </c>
      <c r="C501" s="44"/>
      <c r="D501" s="3">
        <v>754.17770000000007</v>
      </c>
      <c r="E501" s="103">
        <f>E502</f>
        <v>35829</v>
      </c>
      <c r="F501" s="37">
        <v>0</v>
      </c>
      <c r="G501" s="41"/>
      <c r="H501" s="37">
        <f>H503</f>
        <v>6393175</v>
      </c>
      <c r="I501" s="8">
        <f>I503</f>
        <v>-6393175</v>
      </c>
      <c r="J501" s="8"/>
      <c r="K501" s="10"/>
      <c r="L501" s="10"/>
      <c r="M501" s="9">
        <f>M503</f>
        <v>17591743.668608382</v>
      </c>
      <c r="N501" s="8">
        <f t="shared" si="90"/>
        <v>17591743.668608382</v>
      </c>
    </row>
    <row r="502" spans="1:14" x14ac:dyDescent="0.25">
      <c r="A502" s="30" t="s">
        <v>347</v>
      </c>
      <c r="B502" s="43" t="s">
        <v>3</v>
      </c>
      <c r="C502" s="44"/>
      <c r="D502" s="3">
        <v>754.17770000000007</v>
      </c>
      <c r="E502" s="103">
        <f>SUM(E504:E522)</f>
        <v>35829</v>
      </c>
      <c r="F502" s="37">
        <f>SUM(F504:F522)</f>
        <v>48408160</v>
      </c>
      <c r="G502" s="41"/>
      <c r="H502" s="37">
        <f>SUM(H504:H522)</f>
        <v>35621810</v>
      </c>
      <c r="I502" s="8">
        <f>SUM(I504:I522)</f>
        <v>12786350</v>
      </c>
      <c r="J502" s="8"/>
      <c r="K502" s="10"/>
      <c r="L502" s="8">
        <f>SUM(L504:L522)</f>
        <v>38948307.546222396</v>
      </c>
      <c r="M502" s="10"/>
      <c r="N502" s="8">
        <f t="shared" si="90"/>
        <v>38948307.546222396</v>
      </c>
    </row>
    <row r="503" spans="1:14" x14ac:dyDescent="0.25">
      <c r="A503" s="35"/>
      <c r="B503" s="51" t="s">
        <v>26</v>
      </c>
      <c r="C503" s="35">
        <v>2</v>
      </c>
      <c r="D503" s="55">
        <v>0</v>
      </c>
      <c r="E503" s="106"/>
      <c r="F503" s="50">
        <v>0</v>
      </c>
      <c r="G503" s="41">
        <v>25</v>
      </c>
      <c r="H503" s="50">
        <f>F514*G503/100</f>
        <v>6393175</v>
      </c>
      <c r="I503" s="10">
        <f t="shared" ref="I503:I522" si="91">F503-H503</f>
        <v>-6393175</v>
      </c>
      <c r="J503" s="10"/>
      <c r="K503" s="10"/>
      <c r="L503" s="10"/>
      <c r="M503" s="10">
        <f>($L$7*$L$8*E501/$L$10)+($L$7*$L$9*D501/$L$11)</f>
        <v>17591743.668608382</v>
      </c>
      <c r="N503" s="10">
        <f t="shared" si="90"/>
        <v>17591743.668608382</v>
      </c>
    </row>
    <row r="504" spans="1:14" x14ac:dyDescent="0.25">
      <c r="A504" s="35"/>
      <c r="B504" s="51" t="s">
        <v>348</v>
      </c>
      <c r="C504" s="35">
        <v>4</v>
      </c>
      <c r="D504" s="55">
        <v>77.823599999999999</v>
      </c>
      <c r="E504" s="100">
        <v>3361</v>
      </c>
      <c r="F504" s="120">
        <v>2952890</v>
      </c>
      <c r="G504" s="41">
        <v>100</v>
      </c>
      <c r="H504" s="50">
        <f t="shared" ref="H504:H522" si="92">F504*G504/100</f>
        <v>2952890</v>
      </c>
      <c r="I504" s="10">
        <f t="shared" si="91"/>
        <v>0</v>
      </c>
      <c r="J504" s="10">
        <f t="shared" ref="J504:J522" si="93">F504/E504</f>
        <v>878.57482891996426</v>
      </c>
      <c r="K504" s="10">
        <f t="shared" ref="K504:K522" si="94">$J$11*$J$19-J504</f>
        <v>1561.814189064477</v>
      </c>
      <c r="L504" s="10">
        <f t="shared" ref="L504:L522" si="95">IF(K504&gt;0,$J$7*$J$8*(K504/$K$19),0)+$J$7*$J$9*(E504/$E$19)+$J$7*$J$10*(D504/$D$19)</f>
        <v>2716684.1190871168</v>
      </c>
      <c r="M504" s="10"/>
      <c r="N504" s="10">
        <f t="shared" si="90"/>
        <v>2716684.1190871168</v>
      </c>
    </row>
    <row r="505" spans="1:14" x14ac:dyDescent="0.25">
      <c r="A505" s="35"/>
      <c r="B505" s="51" t="s">
        <v>349</v>
      </c>
      <c r="C505" s="35">
        <v>4</v>
      </c>
      <c r="D505" s="55">
        <v>26.140100000000004</v>
      </c>
      <c r="E505" s="100">
        <v>944</v>
      </c>
      <c r="F505" s="120">
        <v>701000</v>
      </c>
      <c r="G505" s="41">
        <v>100</v>
      </c>
      <c r="H505" s="50">
        <f t="shared" si="92"/>
        <v>701000</v>
      </c>
      <c r="I505" s="10">
        <f t="shared" si="91"/>
        <v>0</v>
      </c>
      <c r="J505" s="10">
        <f t="shared" si="93"/>
        <v>742.58474576271192</v>
      </c>
      <c r="K505" s="10">
        <f t="shared" si="94"/>
        <v>1697.8042722217292</v>
      </c>
      <c r="L505" s="10">
        <f t="shared" si="95"/>
        <v>1794061.4525627843</v>
      </c>
      <c r="M505" s="10"/>
      <c r="N505" s="10">
        <f t="shared" si="90"/>
        <v>1794061.4525627843</v>
      </c>
    </row>
    <row r="506" spans="1:14" x14ac:dyDescent="0.25">
      <c r="A506" s="35"/>
      <c r="B506" s="51" t="s">
        <v>350</v>
      </c>
      <c r="C506" s="35">
        <v>4</v>
      </c>
      <c r="D506" s="55">
        <v>36.946100000000001</v>
      </c>
      <c r="E506" s="100">
        <v>1190</v>
      </c>
      <c r="F506" s="120">
        <v>870040</v>
      </c>
      <c r="G506" s="41">
        <v>100</v>
      </c>
      <c r="H506" s="50">
        <f t="shared" si="92"/>
        <v>870040</v>
      </c>
      <c r="I506" s="10">
        <f t="shared" si="91"/>
        <v>0</v>
      </c>
      <c r="J506" s="10">
        <f t="shared" si="93"/>
        <v>731.1260504201681</v>
      </c>
      <c r="K506" s="10">
        <f t="shared" si="94"/>
        <v>1709.2629675642729</v>
      </c>
      <c r="L506" s="10">
        <f t="shared" si="95"/>
        <v>1940648.0796403459</v>
      </c>
      <c r="M506" s="10"/>
      <c r="N506" s="10">
        <f t="shared" si="90"/>
        <v>1940648.0796403459</v>
      </c>
    </row>
    <row r="507" spans="1:14" x14ac:dyDescent="0.25">
      <c r="A507" s="35"/>
      <c r="B507" s="51" t="s">
        <v>351</v>
      </c>
      <c r="C507" s="35">
        <v>4</v>
      </c>
      <c r="D507" s="55">
        <v>50.619700000000009</v>
      </c>
      <c r="E507" s="100">
        <v>1957</v>
      </c>
      <c r="F507" s="120">
        <v>1668590</v>
      </c>
      <c r="G507" s="41">
        <v>100</v>
      </c>
      <c r="H507" s="50">
        <f t="shared" si="92"/>
        <v>1668590</v>
      </c>
      <c r="I507" s="10">
        <f t="shared" si="91"/>
        <v>0</v>
      </c>
      <c r="J507" s="10">
        <f t="shared" si="93"/>
        <v>852.62646908533475</v>
      </c>
      <c r="K507" s="10">
        <f t="shared" si="94"/>
        <v>1587.7625488991064</v>
      </c>
      <c r="L507" s="10">
        <f t="shared" si="95"/>
        <v>2154867.2932643937</v>
      </c>
      <c r="M507" s="10"/>
      <c r="N507" s="10">
        <f t="shared" si="90"/>
        <v>2154867.2932643937</v>
      </c>
    </row>
    <row r="508" spans="1:14" x14ac:dyDescent="0.25">
      <c r="A508" s="35"/>
      <c r="B508" s="51" t="s">
        <v>352</v>
      </c>
      <c r="C508" s="35">
        <v>4</v>
      </c>
      <c r="D508" s="55">
        <v>35.986699999999999</v>
      </c>
      <c r="E508" s="100">
        <v>1434</v>
      </c>
      <c r="F508" s="120">
        <v>1763900</v>
      </c>
      <c r="G508" s="41">
        <v>100</v>
      </c>
      <c r="H508" s="50">
        <f t="shared" si="92"/>
        <v>1763900</v>
      </c>
      <c r="I508" s="10">
        <f t="shared" si="91"/>
        <v>0</v>
      </c>
      <c r="J508" s="10">
        <f t="shared" si="93"/>
        <v>1230.0557880055787</v>
      </c>
      <c r="K508" s="10">
        <f t="shared" si="94"/>
        <v>1210.3332299788624</v>
      </c>
      <c r="L508" s="10">
        <f t="shared" si="95"/>
        <v>1609982.1259289416</v>
      </c>
      <c r="M508" s="10"/>
      <c r="N508" s="10">
        <f t="shared" si="90"/>
        <v>1609982.1259289416</v>
      </c>
    </row>
    <row r="509" spans="1:14" x14ac:dyDescent="0.25">
      <c r="A509" s="35"/>
      <c r="B509" s="51" t="s">
        <v>353</v>
      </c>
      <c r="C509" s="35">
        <v>4</v>
      </c>
      <c r="D509" s="55">
        <v>52.303999999999995</v>
      </c>
      <c r="E509" s="100">
        <v>1778</v>
      </c>
      <c r="F509" s="120">
        <v>1345060</v>
      </c>
      <c r="G509" s="41">
        <v>100</v>
      </c>
      <c r="H509" s="50">
        <f t="shared" si="92"/>
        <v>1345060</v>
      </c>
      <c r="I509" s="10">
        <f t="shared" si="91"/>
        <v>0</v>
      </c>
      <c r="J509" s="10">
        <f t="shared" si="93"/>
        <v>756.50168728908886</v>
      </c>
      <c r="K509" s="10">
        <f t="shared" si="94"/>
        <v>1683.8873306953524</v>
      </c>
      <c r="L509" s="10">
        <f t="shared" si="95"/>
        <v>2187561.9957828466</v>
      </c>
      <c r="M509" s="10"/>
      <c r="N509" s="10">
        <f t="shared" si="90"/>
        <v>2187561.9957828466</v>
      </c>
    </row>
    <row r="510" spans="1:14" x14ac:dyDescent="0.25">
      <c r="A510" s="35"/>
      <c r="B510" s="51" t="s">
        <v>354</v>
      </c>
      <c r="C510" s="35">
        <v>4</v>
      </c>
      <c r="D510" s="55">
        <v>49.512799999999999</v>
      </c>
      <c r="E510" s="100">
        <v>1907</v>
      </c>
      <c r="F510" s="120">
        <v>1311270</v>
      </c>
      <c r="G510" s="41">
        <v>100</v>
      </c>
      <c r="H510" s="50">
        <f t="shared" si="92"/>
        <v>1311270</v>
      </c>
      <c r="I510" s="10">
        <f t="shared" si="91"/>
        <v>0</v>
      </c>
      <c r="J510" s="10">
        <f t="shared" si="93"/>
        <v>687.60880964866283</v>
      </c>
      <c r="K510" s="10">
        <f t="shared" si="94"/>
        <v>1752.7802083357783</v>
      </c>
      <c r="L510" s="10">
        <f t="shared" si="95"/>
        <v>2265149.5815985878</v>
      </c>
      <c r="M510" s="10"/>
      <c r="N510" s="10">
        <f t="shared" si="90"/>
        <v>2265149.5815985878</v>
      </c>
    </row>
    <row r="511" spans="1:14" x14ac:dyDescent="0.25">
      <c r="A511" s="35"/>
      <c r="B511" s="51" t="s">
        <v>355</v>
      </c>
      <c r="C511" s="35">
        <v>4</v>
      </c>
      <c r="D511" s="55">
        <v>29.011799999999997</v>
      </c>
      <c r="E511" s="100">
        <v>1199</v>
      </c>
      <c r="F511" s="120">
        <v>921020</v>
      </c>
      <c r="G511" s="41">
        <v>100</v>
      </c>
      <c r="H511" s="50">
        <f t="shared" si="92"/>
        <v>921020</v>
      </c>
      <c r="I511" s="10">
        <f t="shared" si="91"/>
        <v>0</v>
      </c>
      <c r="J511" s="10">
        <f t="shared" si="93"/>
        <v>768.15679733110926</v>
      </c>
      <c r="K511" s="10">
        <f t="shared" si="94"/>
        <v>1672.2322206533318</v>
      </c>
      <c r="L511" s="10">
        <f t="shared" si="95"/>
        <v>1867320.7026792469</v>
      </c>
      <c r="M511" s="10"/>
      <c r="N511" s="10">
        <f t="shared" si="90"/>
        <v>1867320.7026792469</v>
      </c>
    </row>
    <row r="512" spans="1:14" x14ac:dyDescent="0.25">
      <c r="A512" s="35"/>
      <c r="B512" s="51" t="s">
        <v>356</v>
      </c>
      <c r="C512" s="35">
        <v>4</v>
      </c>
      <c r="D512" s="55">
        <v>18.760599999999997</v>
      </c>
      <c r="E512" s="100">
        <v>498</v>
      </c>
      <c r="F512" s="120">
        <v>451390</v>
      </c>
      <c r="G512" s="41">
        <v>100</v>
      </c>
      <c r="H512" s="50">
        <f t="shared" si="92"/>
        <v>451390</v>
      </c>
      <c r="I512" s="10">
        <f t="shared" si="91"/>
        <v>0</v>
      </c>
      <c r="J512" s="10">
        <f t="shared" si="93"/>
        <v>906.4056224899598</v>
      </c>
      <c r="K512" s="10">
        <f t="shared" si="94"/>
        <v>1533.9833954944813</v>
      </c>
      <c r="L512" s="10">
        <f t="shared" si="95"/>
        <v>1485516.6406164283</v>
      </c>
      <c r="M512" s="10"/>
      <c r="N512" s="10">
        <f t="shared" si="90"/>
        <v>1485516.6406164283</v>
      </c>
    </row>
    <row r="513" spans="1:14" x14ac:dyDescent="0.25">
      <c r="A513" s="35"/>
      <c r="B513" s="51" t="s">
        <v>357</v>
      </c>
      <c r="C513" s="35">
        <v>4</v>
      </c>
      <c r="D513" s="55">
        <v>35.272599999999997</v>
      </c>
      <c r="E513" s="100">
        <v>1778</v>
      </c>
      <c r="F513" s="120">
        <v>1546070</v>
      </c>
      <c r="G513" s="41">
        <v>100</v>
      </c>
      <c r="H513" s="50">
        <f t="shared" si="92"/>
        <v>1546070</v>
      </c>
      <c r="I513" s="10">
        <f t="shared" si="91"/>
        <v>0</v>
      </c>
      <c r="J513" s="10">
        <f t="shared" si="93"/>
        <v>869.5556805399325</v>
      </c>
      <c r="K513" s="10">
        <f t="shared" si="94"/>
        <v>1570.8333374445087</v>
      </c>
      <c r="L513" s="10">
        <f t="shared" si="95"/>
        <v>1997520.360117499</v>
      </c>
      <c r="M513" s="10"/>
      <c r="N513" s="10">
        <f t="shared" si="90"/>
        <v>1997520.360117499</v>
      </c>
    </row>
    <row r="514" spans="1:14" x14ac:dyDescent="0.25">
      <c r="A514" s="35"/>
      <c r="B514" s="51" t="s">
        <v>888</v>
      </c>
      <c r="C514" s="35">
        <v>3</v>
      </c>
      <c r="D514" s="55">
        <v>31.216999999999999</v>
      </c>
      <c r="E514" s="100">
        <v>7284</v>
      </c>
      <c r="F514" s="120">
        <v>25572700</v>
      </c>
      <c r="G514" s="41">
        <v>50</v>
      </c>
      <c r="H514" s="50">
        <f t="shared" si="92"/>
        <v>12786350</v>
      </c>
      <c r="I514" s="10">
        <f t="shared" si="91"/>
        <v>12786350</v>
      </c>
      <c r="J514" s="10">
        <f t="shared" si="93"/>
        <v>3510.8045030203184</v>
      </c>
      <c r="K514" s="10">
        <f t="shared" si="94"/>
        <v>-1070.4154850358773</v>
      </c>
      <c r="L514" s="10">
        <f t="shared" si="95"/>
        <v>2378701.9097970352</v>
      </c>
      <c r="M514" s="10"/>
      <c r="N514" s="10">
        <f t="shared" si="90"/>
        <v>2378701.9097970352</v>
      </c>
    </row>
    <row r="515" spans="1:14" x14ac:dyDescent="0.25">
      <c r="A515" s="35"/>
      <c r="B515" s="51" t="s">
        <v>787</v>
      </c>
      <c r="C515" s="35">
        <v>4</v>
      </c>
      <c r="D515" s="55">
        <v>42.3553</v>
      </c>
      <c r="E515" s="100">
        <v>2368</v>
      </c>
      <c r="F515" s="120">
        <v>1728690</v>
      </c>
      <c r="G515" s="41">
        <v>100</v>
      </c>
      <c r="H515" s="50">
        <f t="shared" si="92"/>
        <v>1728690</v>
      </c>
      <c r="I515" s="10">
        <f t="shared" si="91"/>
        <v>0</v>
      </c>
      <c r="J515" s="10">
        <f t="shared" si="93"/>
        <v>730.0211148648649</v>
      </c>
      <c r="K515" s="10">
        <f t="shared" si="94"/>
        <v>1710.3679031195761</v>
      </c>
      <c r="L515" s="10">
        <f t="shared" si="95"/>
        <v>2328336.4448158285</v>
      </c>
      <c r="M515" s="10"/>
      <c r="N515" s="10">
        <f t="shared" si="90"/>
        <v>2328336.4448158285</v>
      </c>
    </row>
    <row r="516" spans="1:14" x14ac:dyDescent="0.25">
      <c r="A516" s="35"/>
      <c r="B516" s="51" t="s">
        <v>358</v>
      </c>
      <c r="C516" s="35">
        <v>4</v>
      </c>
      <c r="D516" s="55">
        <v>58.2791</v>
      </c>
      <c r="E516" s="100">
        <v>1580</v>
      </c>
      <c r="F516" s="120">
        <v>1339260</v>
      </c>
      <c r="G516" s="41">
        <v>100</v>
      </c>
      <c r="H516" s="50">
        <f t="shared" si="92"/>
        <v>1339260</v>
      </c>
      <c r="I516" s="10">
        <f t="shared" si="91"/>
        <v>0</v>
      </c>
      <c r="J516" s="10">
        <f t="shared" si="93"/>
        <v>847.63291139240505</v>
      </c>
      <c r="K516" s="10">
        <f t="shared" si="94"/>
        <v>1592.7561065920361</v>
      </c>
      <c r="L516" s="10">
        <f t="shared" si="95"/>
        <v>2090047.9568707205</v>
      </c>
      <c r="M516" s="10"/>
      <c r="N516" s="10">
        <f t="shared" si="90"/>
        <v>2090047.9568707205</v>
      </c>
    </row>
    <row r="517" spans="1:14" x14ac:dyDescent="0.25">
      <c r="A517" s="35"/>
      <c r="B517" s="51" t="s">
        <v>359</v>
      </c>
      <c r="C517" s="35">
        <v>4</v>
      </c>
      <c r="D517" s="55">
        <v>21.251799999999999</v>
      </c>
      <c r="E517" s="100">
        <v>1079</v>
      </c>
      <c r="F517" s="120">
        <v>556540</v>
      </c>
      <c r="G517" s="41">
        <v>100</v>
      </c>
      <c r="H517" s="50">
        <f t="shared" si="92"/>
        <v>556540</v>
      </c>
      <c r="I517" s="10">
        <f t="shared" si="91"/>
        <v>0</v>
      </c>
      <c r="J517" s="10">
        <f t="shared" si="93"/>
        <v>515.79240037071361</v>
      </c>
      <c r="K517" s="10">
        <f t="shared" si="94"/>
        <v>1924.5966176137276</v>
      </c>
      <c r="L517" s="10">
        <f t="shared" si="95"/>
        <v>1987329.1891499346</v>
      </c>
      <c r="M517" s="10"/>
      <c r="N517" s="10">
        <f t="shared" si="90"/>
        <v>1987329.1891499346</v>
      </c>
    </row>
    <row r="518" spans="1:14" x14ac:dyDescent="0.25">
      <c r="A518" s="35"/>
      <c r="B518" s="51" t="s">
        <v>360</v>
      </c>
      <c r="C518" s="35">
        <v>4</v>
      </c>
      <c r="D518" s="55">
        <v>24.685799999999997</v>
      </c>
      <c r="E518" s="100">
        <v>1107</v>
      </c>
      <c r="F518" s="120">
        <v>1051630</v>
      </c>
      <c r="G518" s="41">
        <v>100</v>
      </c>
      <c r="H518" s="50">
        <f t="shared" si="92"/>
        <v>1051630</v>
      </c>
      <c r="I518" s="10">
        <f t="shared" si="91"/>
        <v>0</v>
      </c>
      <c r="J518" s="10">
        <f t="shared" si="93"/>
        <v>949.98193315266485</v>
      </c>
      <c r="K518" s="10">
        <f t="shared" si="94"/>
        <v>1490.4070848317763</v>
      </c>
      <c r="L518" s="10">
        <f t="shared" si="95"/>
        <v>1668991.4568913858</v>
      </c>
      <c r="M518" s="10"/>
      <c r="N518" s="10">
        <f t="shared" si="90"/>
        <v>1668991.4568913858</v>
      </c>
    </row>
    <row r="519" spans="1:14" x14ac:dyDescent="0.25">
      <c r="A519" s="35"/>
      <c r="B519" s="51" t="s">
        <v>361</v>
      </c>
      <c r="C519" s="35">
        <v>4</v>
      </c>
      <c r="D519" s="55">
        <v>25.828000000000003</v>
      </c>
      <c r="E519" s="100">
        <v>1224</v>
      </c>
      <c r="F519" s="120">
        <v>855660</v>
      </c>
      <c r="G519" s="41">
        <v>100</v>
      </c>
      <c r="H519" s="50">
        <f t="shared" si="92"/>
        <v>855660</v>
      </c>
      <c r="I519" s="10">
        <f t="shared" si="91"/>
        <v>0</v>
      </c>
      <c r="J519" s="10">
        <f t="shared" si="93"/>
        <v>699.06862745098044</v>
      </c>
      <c r="K519" s="10">
        <f t="shared" si="94"/>
        <v>1741.3203905334608</v>
      </c>
      <c r="L519" s="10">
        <f t="shared" si="95"/>
        <v>1911412.4929534269</v>
      </c>
      <c r="M519" s="10"/>
      <c r="N519" s="10">
        <f t="shared" si="90"/>
        <v>1911412.4929534269</v>
      </c>
    </row>
    <row r="520" spans="1:14" x14ac:dyDescent="0.25">
      <c r="A520" s="35"/>
      <c r="B520" s="51" t="s">
        <v>362</v>
      </c>
      <c r="C520" s="35">
        <v>4</v>
      </c>
      <c r="D520" s="55">
        <v>71.106899999999996</v>
      </c>
      <c r="E520" s="100">
        <v>2968</v>
      </c>
      <c r="F520" s="120">
        <v>2423460</v>
      </c>
      <c r="G520" s="41">
        <v>100</v>
      </c>
      <c r="H520" s="50">
        <f t="shared" si="92"/>
        <v>2423460</v>
      </c>
      <c r="I520" s="10">
        <f t="shared" si="91"/>
        <v>0</v>
      </c>
      <c r="J520" s="10">
        <f t="shared" si="93"/>
        <v>816.52964959568737</v>
      </c>
      <c r="K520" s="10">
        <f t="shared" si="94"/>
        <v>1623.8593683887539</v>
      </c>
      <c r="L520" s="10">
        <f t="shared" si="95"/>
        <v>2608448.3028653213</v>
      </c>
      <c r="M520" s="10"/>
      <c r="N520" s="10">
        <f t="shared" si="90"/>
        <v>2608448.3028653213</v>
      </c>
    </row>
    <row r="521" spans="1:14" x14ac:dyDescent="0.25">
      <c r="A521" s="35"/>
      <c r="B521" s="51" t="s">
        <v>260</v>
      </c>
      <c r="C521" s="35">
        <v>4</v>
      </c>
      <c r="D521" s="55">
        <v>30.144199999999998</v>
      </c>
      <c r="E521" s="100">
        <v>1104</v>
      </c>
      <c r="F521" s="120">
        <v>704590</v>
      </c>
      <c r="G521" s="41">
        <v>100</v>
      </c>
      <c r="H521" s="50">
        <f t="shared" si="92"/>
        <v>704590</v>
      </c>
      <c r="I521" s="10">
        <f t="shared" si="91"/>
        <v>0</v>
      </c>
      <c r="J521" s="10">
        <f t="shared" si="93"/>
        <v>638.21557971014488</v>
      </c>
      <c r="K521" s="10">
        <f t="shared" si="94"/>
        <v>1802.1734382742961</v>
      </c>
      <c r="L521" s="10">
        <f t="shared" si="95"/>
        <v>1949124.4976003175</v>
      </c>
      <c r="M521" s="10"/>
      <c r="N521" s="10">
        <f t="shared" si="90"/>
        <v>1949124.4976003175</v>
      </c>
    </row>
    <row r="522" spans="1:14" x14ac:dyDescent="0.25">
      <c r="A522" s="35"/>
      <c r="B522" s="51" t="s">
        <v>285</v>
      </c>
      <c r="C522" s="35">
        <v>4</v>
      </c>
      <c r="D522" s="55">
        <v>36.931599999999996</v>
      </c>
      <c r="E522" s="100">
        <v>1069</v>
      </c>
      <c r="F522" s="120">
        <v>644400</v>
      </c>
      <c r="G522" s="41">
        <v>100</v>
      </c>
      <c r="H522" s="50">
        <f t="shared" si="92"/>
        <v>644400</v>
      </c>
      <c r="I522" s="10">
        <f t="shared" si="91"/>
        <v>0</v>
      </c>
      <c r="J522" s="10">
        <f t="shared" si="93"/>
        <v>602.80636108512624</v>
      </c>
      <c r="K522" s="10">
        <f t="shared" si="94"/>
        <v>1837.5826568993148</v>
      </c>
      <c r="L522" s="10">
        <f t="shared" si="95"/>
        <v>2006602.9440002334</v>
      </c>
      <c r="M522" s="10"/>
      <c r="N522" s="10">
        <f t="shared" si="90"/>
        <v>2006602.9440002334</v>
      </c>
    </row>
    <row r="523" spans="1:14" x14ac:dyDescent="0.25">
      <c r="A523" s="35"/>
      <c r="B523" s="4"/>
      <c r="C523" s="4"/>
      <c r="D523" s="55">
        <v>0</v>
      </c>
      <c r="E523" s="102"/>
      <c r="F523" s="65"/>
      <c r="G523" s="41"/>
      <c r="H523" s="65"/>
      <c r="I523" s="66"/>
      <c r="J523" s="66"/>
      <c r="K523" s="10"/>
      <c r="L523" s="10"/>
      <c r="M523" s="10"/>
      <c r="N523" s="10"/>
    </row>
    <row r="524" spans="1:14" x14ac:dyDescent="0.25">
      <c r="A524" s="30" t="s">
        <v>297</v>
      </c>
      <c r="B524" s="43" t="s">
        <v>2</v>
      </c>
      <c r="C524" s="44"/>
      <c r="D524" s="3">
        <v>1472.1347000000003</v>
      </c>
      <c r="E524" s="103">
        <f>E525</f>
        <v>69462</v>
      </c>
      <c r="F524" s="37">
        <v>0</v>
      </c>
      <c r="G524" s="41"/>
      <c r="H524" s="37">
        <f>H526</f>
        <v>16843285</v>
      </c>
      <c r="I524" s="8">
        <f>I526</f>
        <v>-16843285</v>
      </c>
      <c r="J524" s="8"/>
      <c r="K524" s="10"/>
      <c r="L524" s="10"/>
      <c r="M524" s="9">
        <f>M526</f>
        <v>34205494.222558394</v>
      </c>
      <c r="N524" s="8">
        <f t="shared" si="90"/>
        <v>34205494.222558394</v>
      </c>
    </row>
    <row r="525" spans="1:14" x14ac:dyDescent="0.25">
      <c r="A525" s="30" t="s">
        <v>297</v>
      </c>
      <c r="B525" s="43" t="s">
        <v>3</v>
      </c>
      <c r="C525" s="44"/>
      <c r="D525" s="3">
        <v>1472.1347000000003</v>
      </c>
      <c r="E525" s="103">
        <f>SUM(E527:E565)</f>
        <v>69462</v>
      </c>
      <c r="F525" s="37">
        <f>SUM(F527:F565)</f>
        <v>127863430</v>
      </c>
      <c r="G525" s="41"/>
      <c r="H525" s="37">
        <f>SUM(H527:H565)</f>
        <v>94176860</v>
      </c>
      <c r="I525" s="8">
        <f>SUM(I527:I565)</f>
        <v>33686570</v>
      </c>
      <c r="J525" s="8"/>
      <c r="K525" s="10"/>
      <c r="L525" s="8">
        <f>SUM(L527:L565)</f>
        <v>74323736.822871879</v>
      </c>
      <c r="M525" s="10"/>
      <c r="N525" s="8">
        <f t="shared" si="90"/>
        <v>74323736.822871879</v>
      </c>
    </row>
    <row r="526" spans="1:14" x14ac:dyDescent="0.25">
      <c r="A526" s="35"/>
      <c r="B526" s="51" t="s">
        <v>26</v>
      </c>
      <c r="C526" s="35">
        <v>2</v>
      </c>
      <c r="D526" s="55">
        <v>0</v>
      </c>
      <c r="E526" s="106"/>
      <c r="F526" s="50">
        <v>0</v>
      </c>
      <c r="G526" s="41">
        <v>25</v>
      </c>
      <c r="H526" s="50">
        <f>F545*G526/100</f>
        <v>16843285</v>
      </c>
      <c r="I526" s="10">
        <f t="shared" ref="I526:I565" si="96">F526-H526</f>
        <v>-16843285</v>
      </c>
      <c r="J526" s="10"/>
      <c r="K526" s="10"/>
      <c r="L526" s="10"/>
      <c r="M526" s="10">
        <f>($L$7*$L$8*E524/$L$10)+($L$7*$L$9*D524/$L$11)</f>
        <v>34205494.222558394</v>
      </c>
      <c r="N526" s="10">
        <f t="shared" si="90"/>
        <v>34205494.222558394</v>
      </c>
    </row>
    <row r="527" spans="1:14" x14ac:dyDescent="0.25">
      <c r="A527" s="35"/>
      <c r="B527" s="51" t="s">
        <v>363</v>
      </c>
      <c r="C527" s="35">
        <v>4</v>
      </c>
      <c r="D527" s="55">
        <v>29.834200000000003</v>
      </c>
      <c r="E527" s="100">
        <v>955</v>
      </c>
      <c r="F527" s="121">
        <v>553500</v>
      </c>
      <c r="G527" s="41">
        <v>100</v>
      </c>
      <c r="H527" s="50">
        <f t="shared" ref="H527:H565" si="97">F527*G527/100</f>
        <v>553500</v>
      </c>
      <c r="I527" s="10">
        <f t="shared" si="96"/>
        <v>0</v>
      </c>
      <c r="J527" s="10">
        <f t="shared" ref="J527:J565" si="98">F527/E527</f>
        <v>579.58115183246071</v>
      </c>
      <c r="K527" s="10">
        <f t="shared" ref="K527:K565" si="99">$J$11*$J$19-J527</f>
        <v>1860.8078661519803</v>
      </c>
      <c r="L527" s="10">
        <f t="shared" ref="L527:L565" si="100">IF(K527&gt;0,$J$7*$J$8*(K527/$K$19),0)+$J$7*$J$9*(E527/$E$19)+$J$7*$J$10*(D527/$D$19)</f>
        <v>1949234.6103674409</v>
      </c>
      <c r="M527" s="10"/>
      <c r="N527" s="10">
        <f t="shared" si="90"/>
        <v>1949234.6103674409</v>
      </c>
    </row>
    <row r="528" spans="1:14" x14ac:dyDescent="0.25">
      <c r="A528" s="35"/>
      <c r="B528" s="51" t="s">
        <v>364</v>
      </c>
      <c r="C528" s="35">
        <v>4</v>
      </c>
      <c r="D528" s="55">
        <v>53.624000000000002</v>
      </c>
      <c r="E528" s="100">
        <v>1553</v>
      </c>
      <c r="F528" s="120">
        <v>1566330</v>
      </c>
      <c r="G528" s="41">
        <v>100</v>
      </c>
      <c r="H528" s="50">
        <f t="shared" si="97"/>
        <v>1566330</v>
      </c>
      <c r="I528" s="10">
        <f t="shared" si="96"/>
        <v>0</v>
      </c>
      <c r="J528" s="10">
        <f t="shared" si="98"/>
        <v>1008.583386992917</v>
      </c>
      <c r="K528" s="10">
        <f t="shared" si="99"/>
        <v>1431.8056309915241</v>
      </c>
      <c r="L528" s="10">
        <f t="shared" si="100"/>
        <v>1926064.8177390974</v>
      </c>
      <c r="M528" s="10"/>
      <c r="N528" s="10">
        <f t="shared" si="90"/>
        <v>1926064.8177390974</v>
      </c>
    </row>
    <row r="529" spans="1:14" x14ac:dyDescent="0.25">
      <c r="A529" s="35"/>
      <c r="B529" s="51" t="s">
        <v>365</v>
      </c>
      <c r="C529" s="35">
        <v>4</v>
      </c>
      <c r="D529" s="55">
        <v>39.252299999999998</v>
      </c>
      <c r="E529" s="100">
        <v>1530</v>
      </c>
      <c r="F529" s="120">
        <v>1369610</v>
      </c>
      <c r="G529" s="41">
        <v>100</v>
      </c>
      <c r="H529" s="50">
        <f t="shared" si="97"/>
        <v>1369610</v>
      </c>
      <c r="I529" s="10">
        <f t="shared" si="96"/>
        <v>0</v>
      </c>
      <c r="J529" s="10">
        <f t="shared" si="98"/>
        <v>895.16993464052291</v>
      </c>
      <c r="K529" s="10">
        <f t="shared" si="99"/>
        <v>1545.2190833439181</v>
      </c>
      <c r="L529" s="10">
        <f t="shared" si="100"/>
        <v>1925592.7166094538</v>
      </c>
      <c r="M529" s="10"/>
      <c r="N529" s="10">
        <f t="shared" si="90"/>
        <v>1925592.7166094538</v>
      </c>
    </row>
    <row r="530" spans="1:14" x14ac:dyDescent="0.25">
      <c r="A530" s="35"/>
      <c r="B530" s="51" t="s">
        <v>366</v>
      </c>
      <c r="C530" s="35">
        <v>4</v>
      </c>
      <c r="D530" s="55">
        <v>36.294200000000004</v>
      </c>
      <c r="E530" s="100">
        <v>1559</v>
      </c>
      <c r="F530" s="120">
        <v>1872760</v>
      </c>
      <c r="G530" s="41">
        <v>100</v>
      </c>
      <c r="H530" s="50">
        <f t="shared" si="97"/>
        <v>1872760</v>
      </c>
      <c r="I530" s="10">
        <f t="shared" si="96"/>
        <v>0</v>
      </c>
      <c r="J530" s="10">
        <f t="shared" si="98"/>
        <v>1201.2572161642079</v>
      </c>
      <c r="K530" s="10">
        <f t="shared" si="99"/>
        <v>1239.1318018202332</v>
      </c>
      <c r="L530" s="10">
        <f t="shared" si="100"/>
        <v>1672474.5219519979</v>
      </c>
      <c r="M530" s="10"/>
      <c r="N530" s="10">
        <f t="shared" si="90"/>
        <v>1672474.5219519979</v>
      </c>
    </row>
    <row r="531" spans="1:14" x14ac:dyDescent="0.25">
      <c r="A531" s="35"/>
      <c r="B531" s="51" t="s">
        <v>367</v>
      </c>
      <c r="C531" s="35">
        <v>4</v>
      </c>
      <c r="D531" s="55">
        <v>37.5411</v>
      </c>
      <c r="E531" s="100">
        <v>2045</v>
      </c>
      <c r="F531" s="120">
        <v>1932560</v>
      </c>
      <c r="G531" s="41">
        <v>100</v>
      </c>
      <c r="H531" s="50">
        <f t="shared" si="97"/>
        <v>1932560</v>
      </c>
      <c r="I531" s="10">
        <f t="shared" si="96"/>
        <v>0</v>
      </c>
      <c r="J531" s="10">
        <f t="shared" si="98"/>
        <v>945.01711491442541</v>
      </c>
      <c r="K531" s="10">
        <f t="shared" si="99"/>
        <v>1495.3719030700158</v>
      </c>
      <c r="L531" s="10">
        <f t="shared" si="100"/>
        <v>2031007.5887714634</v>
      </c>
      <c r="M531" s="10"/>
      <c r="N531" s="10">
        <f t="shared" si="90"/>
        <v>2031007.5887714634</v>
      </c>
    </row>
    <row r="532" spans="1:14" x14ac:dyDescent="0.25">
      <c r="A532" s="35"/>
      <c r="B532" s="51" t="s">
        <v>788</v>
      </c>
      <c r="C532" s="35">
        <v>4</v>
      </c>
      <c r="D532" s="55">
        <v>49.182700000000004</v>
      </c>
      <c r="E532" s="100">
        <v>2147</v>
      </c>
      <c r="F532" s="120">
        <v>1477280</v>
      </c>
      <c r="G532" s="41">
        <v>100</v>
      </c>
      <c r="H532" s="50">
        <f t="shared" si="97"/>
        <v>1477280</v>
      </c>
      <c r="I532" s="10">
        <f t="shared" si="96"/>
        <v>0</v>
      </c>
      <c r="J532" s="10">
        <f t="shared" si="98"/>
        <v>688.06707033069404</v>
      </c>
      <c r="K532" s="10">
        <f t="shared" si="99"/>
        <v>1752.321947653747</v>
      </c>
      <c r="L532" s="10">
        <f t="shared" si="100"/>
        <v>2335204.0699956683</v>
      </c>
      <c r="M532" s="10"/>
      <c r="N532" s="10">
        <f t="shared" si="90"/>
        <v>2335204.0699956683</v>
      </c>
    </row>
    <row r="533" spans="1:14" x14ac:dyDescent="0.25">
      <c r="A533" s="35"/>
      <c r="B533" s="51" t="s">
        <v>368</v>
      </c>
      <c r="C533" s="35">
        <v>4</v>
      </c>
      <c r="D533" s="55">
        <v>52.974400000000003</v>
      </c>
      <c r="E533" s="100">
        <v>1342</v>
      </c>
      <c r="F533" s="120">
        <v>820350</v>
      </c>
      <c r="G533" s="41">
        <v>100</v>
      </c>
      <c r="H533" s="50">
        <f t="shared" si="97"/>
        <v>820350</v>
      </c>
      <c r="I533" s="10">
        <f t="shared" si="96"/>
        <v>0</v>
      </c>
      <c r="J533" s="10">
        <f t="shared" si="98"/>
        <v>611.28912071535024</v>
      </c>
      <c r="K533" s="10">
        <f t="shared" si="99"/>
        <v>1829.0998972690909</v>
      </c>
      <c r="L533" s="10">
        <f t="shared" si="100"/>
        <v>2176059.3619746505</v>
      </c>
      <c r="M533" s="10"/>
      <c r="N533" s="10">
        <f t="shared" si="90"/>
        <v>2176059.3619746505</v>
      </c>
    </row>
    <row r="534" spans="1:14" x14ac:dyDescent="0.25">
      <c r="A534" s="35"/>
      <c r="B534" s="51" t="s">
        <v>369</v>
      </c>
      <c r="C534" s="35">
        <v>4</v>
      </c>
      <c r="D534" s="55">
        <v>20.2178</v>
      </c>
      <c r="E534" s="100">
        <v>1048</v>
      </c>
      <c r="F534" s="120">
        <v>556240</v>
      </c>
      <c r="G534" s="41">
        <v>100</v>
      </c>
      <c r="H534" s="50">
        <f t="shared" si="97"/>
        <v>556240</v>
      </c>
      <c r="I534" s="10">
        <f t="shared" si="96"/>
        <v>0</v>
      </c>
      <c r="J534" s="10">
        <f t="shared" si="98"/>
        <v>530.76335877862596</v>
      </c>
      <c r="K534" s="10">
        <f t="shared" si="99"/>
        <v>1909.6256592058153</v>
      </c>
      <c r="L534" s="10">
        <f t="shared" si="100"/>
        <v>1959968.7286314557</v>
      </c>
      <c r="M534" s="10"/>
      <c r="N534" s="10">
        <f t="shared" si="90"/>
        <v>1959968.7286314557</v>
      </c>
    </row>
    <row r="535" spans="1:14" x14ac:dyDescent="0.25">
      <c r="A535" s="35"/>
      <c r="B535" s="51" t="s">
        <v>370</v>
      </c>
      <c r="C535" s="35">
        <v>4</v>
      </c>
      <c r="D535" s="55">
        <v>136.13749999999999</v>
      </c>
      <c r="E535" s="100">
        <v>5566</v>
      </c>
      <c r="F535" s="120">
        <v>6603500</v>
      </c>
      <c r="G535" s="41">
        <v>100</v>
      </c>
      <c r="H535" s="50">
        <f t="shared" si="97"/>
        <v>6603500</v>
      </c>
      <c r="I535" s="10">
        <f t="shared" si="96"/>
        <v>0</v>
      </c>
      <c r="J535" s="10">
        <f t="shared" si="98"/>
        <v>1186.3995688106361</v>
      </c>
      <c r="K535" s="10">
        <f t="shared" si="99"/>
        <v>1253.989449173805</v>
      </c>
      <c r="L535" s="10">
        <f t="shared" si="100"/>
        <v>3476932.8978024116</v>
      </c>
      <c r="M535" s="10"/>
      <c r="N535" s="10">
        <f t="shared" si="90"/>
        <v>3476932.8978024116</v>
      </c>
    </row>
    <row r="536" spans="1:14" x14ac:dyDescent="0.25">
      <c r="A536" s="35"/>
      <c r="B536" s="51" t="s">
        <v>371</v>
      </c>
      <c r="C536" s="35">
        <v>4</v>
      </c>
      <c r="D536" s="55">
        <v>13.699300000000001</v>
      </c>
      <c r="E536" s="100">
        <v>705</v>
      </c>
      <c r="F536" s="120">
        <v>569680</v>
      </c>
      <c r="G536" s="41">
        <v>100</v>
      </c>
      <c r="H536" s="50">
        <f t="shared" si="97"/>
        <v>569680</v>
      </c>
      <c r="I536" s="10">
        <f t="shared" si="96"/>
        <v>0</v>
      </c>
      <c r="J536" s="10">
        <f t="shared" si="98"/>
        <v>808.05673758865248</v>
      </c>
      <c r="K536" s="10">
        <f t="shared" si="99"/>
        <v>1632.3322803957885</v>
      </c>
      <c r="L536" s="10">
        <f t="shared" si="100"/>
        <v>1596860.6606268899</v>
      </c>
      <c r="M536" s="10"/>
      <c r="N536" s="10">
        <f t="shared" si="90"/>
        <v>1596860.6606268899</v>
      </c>
    </row>
    <row r="537" spans="1:14" x14ac:dyDescent="0.25">
      <c r="A537" s="35"/>
      <c r="B537" s="51" t="s">
        <v>372</v>
      </c>
      <c r="C537" s="35">
        <v>4</v>
      </c>
      <c r="D537" s="55">
        <v>30.762199999999996</v>
      </c>
      <c r="E537" s="100">
        <v>1475</v>
      </c>
      <c r="F537" s="120">
        <v>915580</v>
      </c>
      <c r="G537" s="41">
        <v>100</v>
      </c>
      <c r="H537" s="50">
        <f t="shared" si="97"/>
        <v>915580</v>
      </c>
      <c r="I537" s="10">
        <f t="shared" si="96"/>
        <v>0</v>
      </c>
      <c r="J537" s="10">
        <f t="shared" si="98"/>
        <v>620.73220338983049</v>
      </c>
      <c r="K537" s="10">
        <f t="shared" si="99"/>
        <v>1819.6568145946108</v>
      </c>
      <c r="L537" s="10">
        <f t="shared" si="100"/>
        <v>2078557.0821100797</v>
      </c>
      <c r="M537" s="10"/>
      <c r="N537" s="10">
        <f t="shared" si="90"/>
        <v>2078557.0821100797</v>
      </c>
    </row>
    <row r="538" spans="1:14" x14ac:dyDescent="0.25">
      <c r="A538" s="35"/>
      <c r="B538" s="51" t="s">
        <v>373</v>
      </c>
      <c r="C538" s="35">
        <v>4</v>
      </c>
      <c r="D538" s="55">
        <v>61.717500000000001</v>
      </c>
      <c r="E538" s="100">
        <v>2487</v>
      </c>
      <c r="F538" s="120">
        <v>1953260</v>
      </c>
      <c r="G538" s="41">
        <v>100</v>
      </c>
      <c r="H538" s="50">
        <f t="shared" si="97"/>
        <v>1953260</v>
      </c>
      <c r="I538" s="10">
        <f t="shared" si="96"/>
        <v>0</v>
      </c>
      <c r="J538" s="10">
        <f t="shared" si="98"/>
        <v>785.38801769199836</v>
      </c>
      <c r="K538" s="10">
        <f t="shared" si="99"/>
        <v>1655.0010002924428</v>
      </c>
      <c r="L538" s="10">
        <f t="shared" si="100"/>
        <v>2433344.4582226598</v>
      </c>
      <c r="M538" s="10"/>
      <c r="N538" s="10">
        <f t="shared" si="90"/>
        <v>2433344.4582226598</v>
      </c>
    </row>
    <row r="539" spans="1:14" x14ac:dyDescent="0.25">
      <c r="A539" s="35"/>
      <c r="B539" s="51" t="s">
        <v>374</v>
      </c>
      <c r="C539" s="35">
        <v>4</v>
      </c>
      <c r="D539" s="55">
        <v>30.177800000000001</v>
      </c>
      <c r="E539" s="100">
        <v>1196</v>
      </c>
      <c r="F539" s="120">
        <v>747380</v>
      </c>
      <c r="G539" s="41">
        <v>100</v>
      </c>
      <c r="H539" s="50">
        <f t="shared" si="97"/>
        <v>747380</v>
      </c>
      <c r="I539" s="10">
        <f t="shared" si="96"/>
        <v>0</v>
      </c>
      <c r="J539" s="10">
        <f t="shared" si="98"/>
        <v>624.89966555183946</v>
      </c>
      <c r="K539" s="10">
        <f t="shared" si="99"/>
        <v>1815.4893524326017</v>
      </c>
      <c r="L539" s="10">
        <f t="shared" si="100"/>
        <v>1987695.1102449857</v>
      </c>
      <c r="M539" s="10"/>
      <c r="N539" s="10">
        <f t="shared" si="90"/>
        <v>1987695.1102449857</v>
      </c>
    </row>
    <row r="540" spans="1:14" x14ac:dyDescent="0.25">
      <c r="A540" s="35"/>
      <c r="B540" s="51" t="s">
        <v>375</v>
      </c>
      <c r="C540" s="35">
        <v>4</v>
      </c>
      <c r="D540" s="55">
        <v>51.029200000000003</v>
      </c>
      <c r="E540" s="100">
        <v>2747</v>
      </c>
      <c r="F540" s="120">
        <v>1578420</v>
      </c>
      <c r="G540" s="41">
        <v>100</v>
      </c>
      <c r="H540" s="50">
        <f t="shared" si="97"/>
        <v>1578420</v>
      </c>
      <c r="I540" s="10">
        <f t="shared" si="96"/>
        <v>0</v>
      </c>
      <c r="J540" s="10">
        <f t="shared" si="98"/>
        <v>574.59774299235528</v>
      </c>
      <c r="K540" s="10">
        <f t="shared" si="99"/>
        <v>1865.7912749920858</v>
      </c>
      <c r="L540" s="10">
        <f t="shared" si="100"/>
        <v>2617552.4172492288</v>
      </c>
      <c r="M540" s="10"/>
      <c r="N540" s="10">
        <f t="shared" si="90"/>
        <v>2617552.4172492288</v>
      </c>
    </row>
    <row r="541" spans="1:14" x14ac:dyDescent="0.25">
      <c r="A541" s="35"/>
      <c r="B541" s="51" t="s">
        <v>376</v>
      </c>
      <c r="C541" s="35">
        <v>4</v>
      </c>
      <c r="D541" s="55">
        <v>17.363900000000001</v>
      </c>
      <c r="E541" s="100">
        <v>860</v>
      </c>
      <c r="F541" s="120">
        <v>915900</v>
      </c>
      <c r="G541" s="41">
        <v>100</v>
      </c>
      <c r="H541" s="50">
        <f t="shared" si="97"/>
        <v>915900</v>
      </c>
      <c r="I541" s="10">
        <f t="shared" si="96"/>
        <v>0</v>
      </c>
      <c r="J541" s="10">
        <f t="shared" si="98"/>
        <v>1065</v>
      </c>
      <c r="K541" s="10">
        <f t="shared" si="99"/>
        <v>1375.3890179844411</v>
      </c>
      <c r="L541" s="10">
        <f t="shared" si="100"/>
        <v>1459766.7166630086</v>
      </c>
      <c r="M541" s="10"/>
      <c r="N541" s="10">
        <f t="shared" si="90"/>
        <v>1459766.7166630086</v>
      </c>
    </row>
    <row r="542" spans="1:14" x14ac:dyDescent="0.25">
      <c r="A542" s="35"/>
      <c r="B542" s="51" t="s">
        <v>377</v>
      </c>
      <c r="C542" s="35">
        <v>4</v>
      </c>
      <c r="D542" s="55">
        <v>21.911300000000004</v>
      </c>
      <c r="E542" s="100">
        <v>1270</v>
      </c>
      <c r="F542" s="120">
        <v>1063460</v>
      </c>
      <c r="G542" s="41">
        <v>100</v>
      </c>
      <c r="H542" s="50">
        <f t="shared" si="97"/>
        <v>1063460</v>
      </c>
      <c r="I542" s="10">
        <f t="shared" si="96"/>
        <v>0</v>
      </c>
      <c r="J542" s="10">
        <f t="shared" si="98"/>
        <v>837.37007874015751</v>
      </c>
      <c r="K542" s="10">
        <f t="shared" si="99"/>
        <v>1603.0189392442835</v>
      </c>
      <c r="L542" s="10">
        <f t="shared" si="100"/>
        <v>1791855.1016830117</v>
      </c>
      <c r="M542" s="10"/>
      <c r="N542" s="10">
        <f t="shared" si="90"/>
        <v>1791855.1016830117</v>
      </c>
    </row>
    <row r="543" spans="1:14" x14ac:dyDescent="0.25">
      <c r="A543" s="35"/>
      <c r="B543" s="51" t="s">
        <v>158</v>
      </c>
      <c r="C543" s="35">
        <v>4</v>
      </c>
      <c r="D543" s="55">
        <v>17.215700000000002</v>
      </c>
      <c r="E543" s="100">
        <v>535</v>
      </c>
      <c r="F543" s="120">
        <v>1407190</v>
      </c>
      <c r="G543" s="41">
        <v>100</v>
      </c>
      <c r="H543" s="50">
        <f t="shared" si="97"/>
        <v>1407190</v>
      </c>
      <c r="I543" s="10">
        <f t="shared" si="96"/>
        <v>0</v>
      </c>
      <c r="J543" s="10">
        <f t="shared" si="98"/>
        <v>2630.2616822429904</v>
      </c>
      <c r="K543" s="10">
        <f t="shared" si="99"/>
        <v>-189.87266425854932</v>
      </c>
      <c r="L543" s="10">
        <f t="shared" si="100"/>
        <v>262086.66597590514</v>
      </c>
      <c r="M543" s="10"/>
      <c r="N543" s="10">
        <f t="shared" si="90"/>
        <v>262086.66597590514</v>
      </c>
    </row>
    <row r="544" spans="1:14" x14ac:dyDescent="0.25">
      <c r="A544" s="35"/>
      <c r="B544" s="51" t="s">
        <v>378</v>
      </c>
      <c r="C544" s="35">
        <v>4</v>
      </c>
      <c r="D544" s="55">
        <v>31.447900000000001</v>
      </c>
      <c r="E544" s="100">
        <v>1591</v>
      </c>
      <c r="F544" s="120">
        <v>1102940</v>
      </c>
      <c r="G544" s="41">
        <v>100</v>
      </c>
      <c r="H544" s="50">
        <f t="shared" si="97"/>
        <v>1102940</v>
      </c>
      <c r="I544" s="10">
        <f t="shared" si="96"/>
        <v>0</v>
      </c>
      <c r="J544" s="10">
        <f t="shared" si="98"/>
        <v>693.23695788812063</v>
      </c>
      <c r="K544" s="10">
        <f t="shared" si="99"/>
        <v>1747.1520600963204</v>
      </c>
      <c r="L544" s="10">
        <f t="shared" si="100"/>
        <v>2059616.7662889569</v>
      </c>
      <c r="M544" s="10"/>
      <c r="N544" s="10">
        <f t="shared" si="90"/>
        <v>2059616.7662889569</v>
      </c>
    </row>
    <row r="545" spans="1:14" x14ac:dyDescent="0.25">
      <c r="A545" s="35"/>
      <c r="B545" s="51" t="s">
        <v>876</v>
      </c>
      <c r="C545" s="35">
        <v>3</v>
      </c>
      <c r="D545" s="55">
        <v>72.1755</v>
      </c>
      <c r="E545" s="100">
        <v>11391</v>
      </c>
      <c r="F545" s="120">
        <v>67373140</v>
      </c>
      <c r="G545" s="41">
        <v>50</v>
      </c>
      <c r="H545" s="50">
        <f t="shared" si="97"/>
        <v>33686570</v>
      </c>
      <c r="I545" s="10">
        <f t="shared" si="96"/>
        <v>33686570</v>
      </c>
      <c r="J545" s="10">
        <f t="shared" si="98"/>
        <v>5914.5939777016947</v>
      </c>
      <c r="K545" s="10">
        <f t="shared" si="99"/>
        <v>-3474.2049597172536</v>
      </c>
      <c r="L545" s="10">
        <f t="shared" si="100"/>
        <v>3856663.2869088203</v>
      </c>
      <c r="M545" s="10"/>
      <c r="N545" s="10">
        <f t="shared" si="90"/>
        <v>3856663.2869088203</v>
      </c>
    </row>
    <row r="546" spans="1:14" x14ac:dyDescent="0.25">
      <c r="A546" s="35"/>
      <c r="B546" s="51" t="s">
        <v>379</v>
      </c>
      <c r="C546" s="35">
        <v>4</v>
      </c>
      <c r="D546" s="55">
        <v>13.830499999999999</v>
      </c>
      <c r="E546" s="100">
        <v>645</v>
      </c>
      <c r="F546" s="120">
        <v>811850</v>
      </c>
      <c r="G546" s="41">
        <v>100</v>
      </c>
      <c r="H546" s="50">
        <f t="shared" si="97"/>
        <v>811850</v>
      </c>
      <c r="I546" s="10">
        <f t="shared" si="96"/>
        <v>0</v>
      </c>
      <c r="J546" s="10">
        <f t="shared" si="98"/>
        <v>1258.6821705426357</v>
      </c>
      <c r="K546" s="10">
        <f t="shared" si="99"/>
        <v>1181.7068474418054</v>
      </c>
      <c r="L546" s="10">
        <f t="shared" si="100"/>
        <v>1219524.2034327416</v>
      </c>
      <c r="M546" s="10"/>
      <c r="N546" s="10">
        <f t="shared" si="90"/>
        <v>1219524.2034327416</v>
      </c>
    </row>
    <row r="547" spans="1:14" x14ac:dyDescent="0.25">
      <c r="A547" s="35"/>
      <c r="B547" s="51" t="s">
        <v>380</v>
      </c>
      <c r="C547" s="35">
        <v>4</v>
      </c>
      <c r="D547" s="55">
        <v>89.205900000000014</v>
      </c>
      <c r="E547" s="100">
        <v>3386</v>
      </c>
      <c r="F547" s="120">
        <v>5274760</v>
      </c>
      <c r="G547" s="41">
        <v>100</v>
      </c>
      <c r="H547" s="50">
        <f t="shared" si="97"/>
        <v>5274760</v>
      </c>
      <c r="I547" s="10">
        <f t="shared" si="96"/>
        <v>0</v>
      </c>
      <c r="J547" s="10">
        <f t="shared" si="98"/>
        <v>1557.8145304193738</v>
      </c>
      <c r="K547" s="10">
        <f t="shared" si="99"/>
        <v>882.57448756506733</v>
      </c>
      <c r="L547" s="10">
        <f t="shared" si="100"/>
        <v>2248202.8370861881</v>
      </c>
      <c r="M547" s="10"/>
      <c r="N547" s="10">
        <f t="shared" si="90"/>
        <v>2248202.8370861881</v>
      </c>
    </row>
    <row r="548" spans="1:14" x14ac:dyDescent="0.25">
      <c r="A548" s="35"/>
      <c r="B548" s="51" t="s">
        <v>381</v>
      </c>
      <c r="C548" s="35">
        <v>4</v>
      </c>
      <c r="D548" s="55">
        <v>28.287100000000002</v>
      </c>
      <c r="E548" s="100">
        <v>1209</v>
      </c>
      <c r="F548" s="120">
        <v>6477470</v>
      </c>
      <c r="G548" s="41">
        <v>100</v>
      </c>
      <c r="H548" s="50">
        <f t="shared" si="97"/>
        <v>6477470</v>
      </c>
      <c r="I548" s="10">
        <f t="shared" si="96"/>
        <v>0</v>
      </c>
      <c r="J548" s="10">
        <f t="shared" si="98"/>
        <v>5357.7088502894958</v>
      </c>
      <c r="K548" s="10">
        <f t="shared" si="99"/>
        <v>-2917.3198323050547</v>
      </c>
      <c r="L548" s="10">
        <f t="shared" si="100"/>
        <v>530102.73741534492</v>
      </c>
      <c r="M548" s="10"/>
      <c r="N548" s="10">
        <f t="shared" si="90"/>
        <v>530102.73741534492</v>
      </c>
    </row>
    <row r="549" spans="1:14" x14ac:dyDescent="0.25">
      <c r="A549" s="35"/>
      <c r="B549" s="51" t="s">
        <v>382</v>
      </c>
      <c r="C549" s="35">
        <v>4</v>
      </c>
      <c r="D549" s="55">
        <v>44.047899999999998</v>
      </c>
      <c r="E549" s="100">
        <v>2323</v>
      </c>
      <c r="F549" s="120">
        <v>3768400</v>
      </c>
      <c r="G549" s="41">
        <v>100</v>
      </c>
      <c r="H549" s="50">
        <f t="shared" si="97"/>
        <v>3768400</v>
      </c>
      <c r="I549" s="10">
        <f t="shared" si="96"/>
        <v>0</v>
      </c>
      <c r="J549" s="10">
        <f t="shared" si="98"/>
        <v>1622.2126560482136</v>
      </c>
      <c r="K549" s="10">
        <f t="shared" si="99"/>
        <v>818.17636193622752</v>
      </c>
      <c r="L549" s="10">
        <f t="shared" si="100"/>
        <v>1611885.5917827352</v>
      </c>
      <c r="M549" s="10"/>
      <c r="N549" s="10">
        <f t="shared" si="90"/>
        <v>1611885.5917827352</v>
      </c>
    </row>
    <row r="550" spans="1:14" x14ac:dyDescent="0.25">
      <c r="A550" s="35"/>
      <c r="B550" s="51" t="s">
        <v>383</v>
      </c>
      <c r="C550" s="35">
        <v>4</v>
      </c>
      <c r="D550" s="55">
        <v>45.811300000000003</v>
      </c>
      <c r="E550" s="100">
        <v>1531</v>
      </c>
      <c r="F550" s="120">
        <v>1231740</v>
      </c>
      <c r="G550" s="41">
        <v>100</v>
      </c>
      <c r="H550" s="50">
        <f t="shared" si="97"/>
        <v>1231740</v>
      </c>
      <c r="I550" s="10">
        <f t="shared" si="96"/>
        <v>0</v>
      </c>
      <c r="J550" s="10">
        <f t="shared" si="98"/>
        <v>804.53298497713911</v>
      </c>
      <c r="K550" s="10">
        <f t="shared" si="99"/>
        <v>1635.8560330073019</v>
      </c>
      <c r="L550" s="10">
        <f t="shared" si="100"/>
        <v>2036709.7324272436</v>
      </c>
      <c r="M550" s="10"/>
      <c r="N550" s="10">
        <f t="shared" si="90"/>
        <v>2036709.7324272436</v>
      </c>
    </row>
    <row r="551" spans="1:14" x14ac:dyDescent="0.25">
      <c r="A551" s="35"/>
      <c r="B551" s="51" t="s">
        <v>384</v>
      </c>
      <c r="C551" s="35">
        <v>4</v>
      </c>
      <c r="D551" s="55">
        <v>76.026800000000009</v>
      </c>
      <c r="E551" s="100">
        <v>2948</v>
      </c>
      <c r="F551" s="120">
        <v>2444450</v>
      </c>
      <c r="G551" s="41">
        <v>100</v>
      </c>
      <c r="H551" s="50">
        <f t="shared" si="97"/>
        <v>2444450</v>
      </c>
      <c r="I551" s="10">
        <f t="shared" si="96"/>
        <v>0</v>
      </c>
      <c r="J551" s="10">
        <f t="shared" si="98"/>
        <v>829.18928086838537</v>
      </c>
      <c r="K551" s="10">
        <f t="shared" si="99"/>
        <v>1611.1997371160558</v>
      </c>
      <c r="L551" s="10">
        <f t="shared" si="100"/>
        <v>2621111.0624360098</v>
      </c>
      <c r="M551" s="10"/>
      <c r="N551" s="10">
        <f t="shared" si="90"/>
        <v>2621111.0624360098</v>
      </c>
    </row>
    <row r="552" spans="1:14" x14ac:dyDescent="0.25">
      <c r="A552" s="35"/>
      <c r="B552" s="51" t="s">
        <v>385</v>
      </c>
      <c r="C552" s="35">
        <v>4</v>
      </c>
      <c r="D552" s="55">
        <v>21.168299999999999</v>
      </c>
      <c r="E552" s="100">
        <v>828</v>
      </c>
      <c r="F552" s="120">
        <v>776290</v>
      </c>
      <c r="G552" s="41">
        <v>100</v>
      </c>
      <c r="H552" s="50">
        <f t="shared" si="97"/>
        <v>776290</v>
      </c>
      <c r="I552" s="10">
        <f t="shared" si="96"/>
        <v>0</v>
      </c>
      <c r="J552" s="10">
        <f t="shared" si="98"/>
        <v>937.54830917874392</v>
      </c>
      <c r="K552" s="10">
        <f t="shared" si="99"/>
        <v>1502.8407088056972</v>
      </c>
      <c r="L552" s="10">
        <f t="shared" si="100"/>
        <v>1574219.0433435019</v>
      </c>
      <c r="M552" s="10"/>
      <c r="N552" s="10">
        <f t="shared" si="90"/>
        <v>1574219.0433435019</v>
      </c>
    </row>
    <row r="553" spans="1:14" x14ac:dyDescent="0.25">
      <c r="A553" s="35"/>
      <c r="B553" s="51" t="s">
        <v>386</v>
      </c>
      <c r="C553" s="35">
        <v>4</v>
      </c>
      <c r="D553" s="55">
        <v>27.250599999999999</v>
      </c>
      <c r="E553" s="100">
        <v>941</v>
      </c>
      <c r="F553" s="120">
        <v>884610</v>
      </c>
      <c r="G553" s="41">
        <v>100</v>
      </c>
      <c r="H553" s="50">
        <f t="shared" si="97"/>
        <v>884610</v>
      </c>
      <c r="I553" s="10">
        <f t="shared" si="96"/>
        <v>0</v>
      </c>
      <c r="J553" s="10">
        <f t="shared" si="98"/>
        <v>940.07438894792779</v>
      </c>
      <c r="K553" s="10">
        <f t="shared" si="99"/>
        <v>1500.3146290365135</v>
      </c>
      <c r="L553" s="10">
        <f t="shared" si="100"/>
        <v>1641879.5019461424</v>
      </c>
      <c r="M553" s="10"/>
      <c r="N553" s="10">
        <f t="shared" si="90"/>
        <v>1641879.5019461424</v>
      </c>
    </row>
    <row r="554" spans="1:14" x14ac:dyDescent="0.25">
      <c r="A554" s="35"/>
      <c r="B554" s="51" t="s">
        <v>387</v>
      </c>
      <c r="C554" s="35">
        <v>4</v>
      </c>
      <c r="D554" s="55">
        <v>21.5503</v>
      </c>
      <c r="E554" s="100">
        <v>927</v>
      </c>
      <c r="F554" s="120">
        <v>1511670</v>
      </c>
      <c r="G554" s="41">
        <v>100</v>
      </c>
      <c r="H554" s="50">
        <f t="shared" si="97"/>
        <v>1511670</v>
      </c>
      <c r="I554" s="10">
        <f t="shared" si="96"/>
        <v>0</v>
      </c>
      <c r="J554" s="10">
        <f t="shared" si="98"/>
        <v>1630.7119741100323</v>
      </c>
      <c r="K554" s="10">
        <f t="shared" si="99"/>
        <v>809.67704387440881</v>
      </c>
      <c r="L554" s="10">
        <f t="shared" si="100"/>
        <v>1052515.076558429</v>
      </c>
      <c r="M554" s="10"/>
      <c r="N554" s="10">
        <f t="shared" si="90"/>
        <v>1052515.076558429</v>
      </c>
    </row>
    <row r="555" spans="1:14" x14ac:dyDescent="0.25">
      <c r="A555" s="35"/>
      <c r="B555" s="51" t="s">
        <v>388</v>
      </c>
      <c r="C555" s="35">
        <v>4</v>
      </c>
      <c r="D555" s="55">
        <v>14.727999999999998</v>
      </c>
      <c r="E555" s="100">
        <v>747</v>
      </c>
      <c r="F555" s="121">
        <v>517650</v>
      </c>
      <c r="G555" s="41">
        <v>100</v>
      </c>
      <c r="H555" s="50">
        <f t="shared" si="97"/>
        <v>517650</v>
      </c>
      <c r="I555" s="10">
        <f t="shared" si="96"/>
        <v>0</v>
      </c>
      <c r="J555" s="10">
        <f t="shared" si="98"/>
        <v>692.97188755020079</v>
      </c>
      <c r="K555" s="10">
        <f t="shared" si="99"/>
        <v>1747.4171304342403</v>
      </c>
      <c r="L555" s="10">
        <f t="shared" si="100"/>
        <v>1707489.8596442437</v>
      </c>
      <c r="M555" s="10"/>
      <c r="N555" s="10">
        <f t="shared" si="90"/>
        <v>1707489.8596442437</v>
      </c>
    </row>
    <row r="556" spans="1:14" x14ac:dyDescent="0.25">
      <c r="A556" s="35"/>
      <c r="B556" s="51" t="s">
        <v>389</v>
      </c>
      <c r="C556" s="35">
        <v>4</v>
      </c>
      <c r="D556" s="55">
        <v>18.566800000000001</v>
      </c>
      <c r="E556" s="100">
        <v>882</v>
      </c>
      <c r="F556" s="120">
        <v>719540</v>
      </c>
      <c r="G556" s="41">
        <v>100</v>
      </c>
      <c r="H556" s="50">
        <f t="shared" si="97"/>
        <v>719540</v>
      </c>
      <c r="I556" s="10">
        <f t="shared" si="96"/>
        <v>0</v>
      </c>
      <c r="J556" s="10">
        <f t="shared" si="98"/>
        <v>815.80498866213156</v>
      </c>
      <c r="K556" s="10">
        <f t="shared" si="99"/>
        <v>1624.5840293223096</v>
      </c>
      <c r="L556" s="10">
        <f t="shared" si="100"/>
        <v>1672530.4933935388</v>
      </c>
      <c r="M556" s="10"/>
      <c r="N556" s="10">
        <f t="shared" si="90"/>
        <v>1672530.4933935388</v>
      </c>
    </row>
    <row r="557" spans="1:14" x14ac:dyDescent="0.25">
      <c r="A557" s="35"/>
      <c r="B557" s="51" t="s">
        <v>209</v>
      </c>
      <c r="C557" s="35">
        <v>4</v>
      </c>
      <c r="D557" s="55">
        <v>27.703899999999997</v>
      </c>
      <c r="E557" s="100">
        <v>1424</v>
      </c>
      <c r="F557" s="120">
        <v>753220</v>
      </c>
      <c r="G557" s="41">
        <v>100</v>
      </c>
      <c r="H557" s="50">
        <f t="shared" si="97"/>
        <v>753220</v>
      </c>
      <c r="I557" s="10">
        <f t="shared" si="96"/>
        <v>0</v>
      </c>
      <c r="J557" s="10">
        <f t="shared" si="98"/>
        <v>528.94662921348311</v>
      </c>
      <c r="K557" s="10">
        <f t="shared" si="99"/>
        <v>1911.4423887709581</v>
      </c>
      <c r="L557" s="10">
        <f t="shared" si="100"/>
        <v>2118605.327813427</v>
      </c>
      <c r="M557" s="10"/>
      <c r="N557" s="10">
        <f t="shared" si="90"/>
        <v>2118605.327813427</v>
      </c>
    </row>
    <row r="558" spans="1:14" s="31" customFormat="1" x14ac:dyDescent="0.25">
      <c r="A558" s="35"/>
      <c r="B558" s="51" t="s">
        <v>246</v>
      </c>
      <c r="C558" s="35">
        <v>4</v>
      </c>
      <c r="D558" s="55">
        <v>15.173299999999998</v>
      </c>
      <c r="E558" s="100">
        <v>424</v>
      </c>
      <c r="F558" s="121">
        <v>722960</v>
      </c>
      <c r="G558" s="41">
        <v>100</v>
      </c>
      <c r="H558" s="50">
        <f t="shared" si="97"/>
        <v>722960</v>
      </c>
      <c r="I558" s="50">
        <f t="shared" si="96"/>
        <v>0</v>
      </c>
      <c r="J558" s="50">
        <f t="shared" si="98"/>
        <v>1705.0943396226414</v>
      </c>
      <c r="K558" s="50">
        <f t="shared" si="99"/>
        <v>735.2946783617997</v>
      </c>
      <c r="L558" s="50">
        <f t="shared" si="100"/>
        <v>804110.77725026605</v>
      </c>
      <c r="M558" s="50"/>
      <c r="N558" s="50">
        <f t="shared" si="90"/>
        <v>804110.77725026605</v>
      </c>
    </row>
    <row r="559" spans="1:14" x14ac:dyDescent="0.25">
      <c r="A559" s="35"/>
      <c r="B559" s="51" t="s">
        <v>390</v>
      </c>
      <c r="C559" s="35">
        <v>4</v>
      </c>
      <c r="D559" s="55">
        <v>20.418799999999997</v>
      </c>
      <c r="E559" s="100">
        <v>932</v>
      </c>
      <c r="F559" s="120">
        <v>674850</v>
      </c>
      <c r="G559" s="41">
        <v>100</v>
      </c>
      <c r="H559" s="50">
        <f t="shared" si="97"/>
        <v>674850</v>
      </c>
      <c r="I559" s="10">
        <f t="shared" si="96"/>
        <v>0</v>
      </c>
      <c r="J559" s="10">
        <f t="shared" si="98"/>
        <v>724.08798283261808</v>
      </c>
      <c r="K559" s="10">
        <f t="shared" si="99"/>
        <v>1716.301035151823</v>
      </c>
      <c r="L559" s="10">
        <f t="shared" si="100"/>
        <v>1771722.7680076589</v>
      </c>
      <c r="M559" s="10"/>
      <c r="N559" s="10">
        <f t="shared" si="90"/>
        <v>1771722.7680076589</v>
      </c>
    </row>
    <row r="560" spans="1:14" x14ac:dyDescent="0.25">
      <c r="A560" s="35"/>
      <c r="B560" s="51" t="s">
        <v>391</v>
      </c>
      <c r="C560" s="35">
        <v>4</v>
      </c>
      <c r="D560" s="55">
        <v>99.448100000000011</v>
      </c>
      <c r="E560" s="100">
        <v>3752</v>
      </c>
      <c r="F560" s="120">
        <v>3793800</v>
      </c>
      <c r="G560" s="41">
        <v>100</v>
      </c>
      <c r="H560" s="50">
        <f t="shared" si="97"/>
        <v>3793800</v>
      </c>
      <c r="I560" s="10">
        <f t="shared" si="96"/>
        <v>0</v>
      </c>
      <c r="J560" s="10">
        <f t="shared" si="98"/>
        <v>1011.1407249466951</v>
      </c>
      <c r="K560" s="10">
        <f t="shared" si="99"/>
        <v>1429.248293037746</v>
      </c>
      <c r="L560" s="10">
        <f t="shared" si="100"/>
        <v>2855262.2408047449</v>
      </c>
      <c r="M560" s="10"/>
      <c r="N560" s="10">
        <f t="shared" si="90"/>
        <v>2855262.2408047449</v>
      </c>
    </row>
    <row r="561" spans="1:14" x14ac:dyDescent="0.25">
      <c r="A561" s="35"/>
      <c r="B561" s="51" t="s">
        <v>392</v>
      </c>
      <c r="C561" s="35">
        <v>4</v>
      </c>
      <c r="D561" s="55">
        <v>22.054699999999997</v>
      </c>
      <c r="E561" s="100">
        <v>960</v>
      </c>
      <c r="F561" s="120">
        <v>490720</v>
      </c>
      <c r="G561" s="41">
        <v>100</v>
      </c>
      <c r="H561" s="50">
        <f t="shared" si="97"/>
        <v>490720</v>
      </c>
      <c r="I561" s="10">
        <f t="shared" si="96"/>
        <v>0</v>
      </c>
      <c r="J561" s="10">
        <f t="shared" si="98"/>
        <v>511.16666666666669</v>
      </c>
      <c r="K561" s="10">
        <f t="shared" si="99"/>
        <v>1929.2223513177744</v>
      </c>
      <c r="L561" s="10">
        <f t="shared" si="100"/>
        <v>1959850.6277252049</v>
      </c>
      <c r="M561" s="10"/>
      <c r="N561" s="10">
        <f t="shared" si="90"/>
        <v>1959850.6277252049</v>
      </c>
    </row>
    <row r="562" spans="1:14" x14ac:dyDescent="0.25">
      <c r="A562" s="35"/>
      <c r="B562" s="51" t="s">
        <v>250</v>
      </c>
      <c r="C562" s="35">
        <v>4</v>
      </c>
      <c r="D562" s="55">
        <v>13.465299999999999</v>
      </c>
      <c r="E562" s="100">
        <v>629</v>
      </c>
      <c r="F562" s="120">
        <v>339810</v>
      </c>
      <c r="G562" s="41">
        <v>100</v>
      </c>
      <c r="H562" s="50">
        <f t="shared" si="97"/>
        <v>339810</v>
      </c>
      <c r="I562" s="10">
        <f t="shared" si="96"/>
        <v>0</v>
      </c>
      <c r="J562" s="10">
        <f t="shared" si="98"/>
        <v>540.23847376788558</v>
      </c>
      <c r="K562" s="10">
        <f t="shared" si="99"/>
        <v>1900.1505442165555</v>
      </c>
      <c r="L562" s="10">
        <f t="shared" si="100"/>
        <v>1786545.6095691307</v>
      </c>
      <c r="M562" s="10"/>
      <c r="N562" s="10">
        <f t="shared" si="90"/>
        <v>1786545.6095691307</v>
      </c>
    </row>
    <row r="563" spans="1:14" x14ac:dyDescent="0.25">
      <c r="A563" s="35"/>
      <c r="B563" s="51" t="s">
        <v>282</v>
      </c>
      <c r="C563" s="35">
        <v>4</v>
      </c>
      <c r="D563" s="55">
        <v>32.471600000000002</v>
      </c>
      <c r="E563" s="100">
        <v>1111</v>
      </c>
      <c r="F563" s="120">
        <v>625630</v>
      </c>
      <c r="G563" s="41">
        <v>100</v>
      </c>
      <c r="H563" s="50">
        <f t="shared" si="97"/>
        <v>625630</v>
      </c>
      <c r="I563" s="10">
        <f t="shared" si="96"/>
        <v>0</v>
      </c>
      <c r="J563" s="10">
        <f t="shared" si="98"/>
        <v>563.12331233123314</v>
      </c>
      <c r="K563" s="10">
        <f t="shared" si="99"/>
        <v>1877.265705653208</v>
      </c>
      <c r="L563" s="10">
        <f t="shared" si="100"/>
        <v>2024855.024586519</v>
      </c>
      <c r="M563" s="10"/>
      <c r="N563" s="10">
        <f t="shared" ref="N563:N623" si="101">L563+M563</f>
        <v>2024855.024586519</v>
      </c>
    </row>
    <row r="564" spans="1:14" x14ac:dyDescent="0.25">
      <c r="A564" s="35"/>
      <c r="B564" s="51" t="s">
        <v>142</v>
      </c>
      <c r="C564" s="35">
        <v>4</v>
      </c>
      <c r="D564" s="55">
        <v>10.603699999999998</v>
      </c>
      <c r="E564" s="100">
        <v>443</v>
      </c>
      <c r="F564" s="120">
        <v>207200</v>
      </c>
      <c r="G564" s="41">
        <v>100</v>
      </c>
      <c r="H564" s="50">
        <f t="shared" si="97"/>
        <v>207200</v>
      </c>
      <c r="I564" s="10">
        <f t="shared" si="96"/>
        <v>0</v>
      </c>
      <c r="J564" s="10">
        <f t="shared" si="98"/>
        <v>467.72009029345372</v>
      </c>
      <c r="K564" s="10">
        <f t="shared" si="99"/>
        <v>1972.6689276909874</v>
      </c>
      <c r="L564" s="10">
        <f t="shared" si="100"/>
        <v>1771653.7241263811</v>
      </c>
      <c r="M564" s="10"/>
      <c r="N564" s="10">
        <f t="shared" si="101"/>
        <v>1771653.7241263811</v>
      </c>
    </row>
    <row r="565" spans="1:14" x14ac:dyDescent="0.25">
      <c r="A565" s="35"/>
      <c r="B565" s="51" t="s">
        <v>393</v>
      </c>
      <c r="C565" s="35">
        <v>4</v>
      </c>
      <c r="D565" s="55">
        <v>27.763299999999997</v>
      </c>
      <c r="E565" s="100">
        <v>1418</v>
      </c>
      <c r="F565" s="120">
        <v>1457730</v>
      </c>
      <c r="G565" s="41">
        <v>100</v>
      </c>
      <c r="H565" s="50">
        <f t="shared" si="97"/>
        <v>1457730</v>
      </c>
      <c r="I565" s="10">
        <f t="shared" si="96"/>
        <v>0</v>
      </c>
      <c r="J565" s="10">
        <f t="shared" si="98"/>
        <v>1028.0183356840621</v>
      </c>
      <c r="K565" s="10">
        <f t="shared" si="99"/>
        <v>1412.370682300379</v>
      </c>
      <c r="L565" s="10">
        <f t="shared" si="100"/>
        <v>1718423.0037052538</v>
      </c>
      <c r="M565" s="10"/>
      <c r="N565" s="10">
        <f t="shared" si="101"/>
        <v>1718423.0037052538</v>
      </c>
    </row>
    <row r="566" spans="1:14" x14ac:dyDescent="0.25">
      <c r="A566" s="35"/>
      <c r="B566" s="4"/>
      <c r="C566" s="4"/>
      <c r="D566" s="55">
        <v>0</v>
      </c>
      <c r="E566" s="102"/>
      <c r="F566" s="65"/>
      <c r="G566" s="41"/>
      <c r="H566" s="65"/>
      <c r="I566" s="66"/>
      <c r="J566" s="66"/>
      <c r="K566" s="10"/>
      <c r="L566" s="10"/>
      <c r="M566" s="10"/>
      <c r="N566" s="10"/>
    </row>
    <row r="567" spans="1:14" x14ac:dyDescent="0.25">
      <c r="A567" s="30" t="s">
        <v>394</v>
      </c>
      <c r="B567" s="43" t="s">
        <v>2</v>
      </c>
      <c r="C567" s="44"/>
      <c r="D567" s="3">
        <v>783.48569999999995</v>
      </c>
      <c r="E567" s="103">
        <f>E568</f>
        <v>74458</v>
      </c>
      <c r="F567" s="37">
        <v>0</v>
      </c>
      <c r="G567" s="41"/>
      <c r="H567" s="37">
        <f>H569</f>
        <v>15035470</v>
      </c>
      <c r="I567" s="8">
        <f>I569</f>
        <v>-15035470</v>
      </c>
      <c r="J567" s="8"/>
      <c r="K567" s="10"/>
      <c r="L567" s="10"/>
      <c r="M567" s="9">
        <f>M569</f>
        <v>28705476.226938188</v>
      </c>
      <c r="N567" s="8">
        <f t="shared" si="101"/>
        <v>28705476.226938188</v>
      </c>
    </row>
    <row r="568" spans="1:14" x14ac:dyDescent="0.25">
      <c r="A568" s="30" t="s">
        <v>394</v>
      </c>
      <c r="B568" s="43" t="s">
        <v>3</v>
      </c>
      <c r="C568" s="44"/>
      <c r="D568" s="3">
        <v>783.48569999999995</v>
      </c>
      <c r="E568" s="103">
        <f>SUM(E570:E594)</f>
        <v>74458</v>
      </c>
      <c r="F568" s="37">
        <f>SUM(F570:F594)</f>
        <v>125118210</v>
      </c>
      <c r="G568" s="41"/>
      <c r="H568" s="37">
        <f>SUM(H570:H594)</f>
        <v>95047270</v>
      </c>
      <c r="I568" s="8">
        <f>SUM(I570:I594)</f>
        <v>30070940</v>
      </c>
      <c r="J568" s="8"/>
      <c r="K568" s="10"/>
      <c r="L568" s="8">
        <f>SUM(L570:L594)</f>
        <v>54548091.83152011</v>
      </c>
      <c r="M568" s="10"/>
      <c r="N568" s="8">
        <f t="shared" si="101"/>
        <v>54548091.83152011</v>
      </c>
    </row>
    <row r="569" spans="1:14" x14ac:dyDescent="0.25">
      <c r="A569" s="35"/>
      <c r="B569" s="51" t="s">
        <v>26</v>
      </c>
      <c r="C569" s="35">
        <v>2</v>
      </c>
      <c r="D569" s="55">
        <v>0</v>
      </c>
      <c r="E569" s="106"/>
      <c r="F569" s="50">
        <v>0</v>
      </c>
      <c r="G569" s="41">
        <v>25</v>
      </c>
      <c r="H569" s="50">
        <f>F579*G569/100</f>
        <v>15035470</v>
      </c>
      <c r="I569" s="10">
        <f t="shared" ref="I569:I594" si="102">F569-H569</f>
        <v>-15035470</v>
      </c>
      <c r="J569" s="10"/>
      <c r="K569" s="10"/>
      <c r="L569" s="10"/>
      <c r="M569" s="10">
        <f>($L$7*$L$8*E567/$L$10)+($L$7*$L$9*D567/$L$11)</f>
        <v>28705476.226938188</v>
      </c>
      <c r="N569" s="10">
        <f t="shared" si="101"/>
        <v>28705476.226938188</v>
      </c>
    </row>
    <row r="570" spans="1:14" x14ac:dyDescent="0.25">
      <c r="A570" s="35"/>
      <c r="B570" s="51" t="s">
        <v>395</v>
      </c>
      <c r="C570" s="35">
        <v>4</v>
      </c>
      <c r="D570" s="55">
        <v>26.569000000000003</v>
      </c>
      <c r="E570" s="100">
        <v>3763</v>
      </c>
      <c r="F570" s="120">
        <v>7297640</v>
      </c>
      <c r="G570" s="41">
        <v>100</v>
      </c>
      <c r="H570" s="50">
        <f t="shared" ref="H570:H594" si="103">F570*G570/100</f>
        <v>7297640</v>
      </c>
      <c r="I570" s="10">
        <f t="shared" si="102"/>
        <v>0</v>
      </c>
      <c r="J570" s="10">
        <f t="shared" ref="J570:J594" si="104">F570/E570</f>
        <v>1939.3143768269997</v>
      </c>
      <c r="K570" s="10">
        <f t="shared" ref="K570:K594" si="105">$J$11*$J$19-J570</f>
        <v>501.07464115744142</v>
      </c>
      <c r="L570" s="10">
        <f t="shared" ref="L570:L594" si="106">IF(K570&gt;0,$J$7*$J$8*(K570/$K$19),0)+$J$7*$J$9*(E570/$E$19)+$J$7*$J$10*(D570/$D$19)</f>
        <v>1690324.9762773518</v>
      </c>
      <c r="M570" s="10"/>
      <c r="N570" s="10">
        <f t="shared" si="101"/>
        <v>1690324.9762773518</v>
      </c>
    </row>
    <row r="571" spans="1:14" x14ac:dyDescent="0.25">
      <c r="A571" s="35"/>
      <c r="B571" s="51" t="s">
        <v>396</v>
      </c>
      <c r="C571" s="35">
        <v>4</v>
      </c>
      <c r="D571" s="55">
        <v>51.770800000000001</v>
      </c>
      <c r="E571" s="100">
        <v>1251</v>
      </c>
      <c r="F571" s="120">
        <v>942870</v>
      </c>
      <c r="G571" s="41">
        <v>100</v>
      </c>
      <c r="H571" s="50">
        <f t="shared" si="103"/>
        <v>942870</v>
      </c>
      <c r="I571" s="10">
        <f t="shared" si="102"/>
        <v>0</v>
      </c>
      <c r="J571" s="10">
        <f t="shared" si="104"/>
        <v>753.69304556354916</v>
      </c>
      <c r="K571" s="10">
        <f t="shared" si="105"/>
        <v>1686.6959724208918</v>
      </c>
      <c r="L571" s="10">
        <f t="shared" si="106"/>
        <v>2027808.053776083</v>
      </c>
      <c r="M571" s="10"/>
      <c r="N571" s="10">
        <f t="shared" si="101"/>
        <v>2027808.053776083</v>
      </c>
    </row>
    <row r="572" spans="1:14" x14ac:dyDescent="0.25">
      <c r="A572" s="35"/>
      <c r="B572" s="51" t="s">
        <v>789</v>
      </c>
      <c r="C572" s="35">
        <v>4</v>
      </c>
      <c r="D572" s="55">
        <v>58.449799999999996</v>
      </c>
      <c r="E572" s="100">
        <v>1512</v>
      </c>
      <c r="F572" s="120">
        <v>807020</v>
      </c>
      <c r="G572" s="41">
        <v>100</v>
      </c>
      <c r="H572" s="50">
        <f t="shared" si="103"/>
        <v>807020</v>
      </c>
      <c r="I572" s="10">
        <f t="shared" si="102"/>
        <v>0</v>
      </c>
      <c r="J572" s="10">
        <f t="shared" si="104"/>
        <v>533.74338624338623</v>
      </c>
      <c r="K572" s="10">
        <f t="shared" si="105"/>
        <v>1906.6456317410548</v>
      </c>
      <c r="L572" s="10">
        <f t="shared" si="106"/>
        <v>2321321.7485290361</v>
      </c>
      <c r="M572" s="10"/>
      <c r="N572" s="10">
        <f t="shared" si="101"/>
        <v>2321321.7485290361</v>
      </c>
    </row>
    <row r="573" spans="1:14" x14ac:dyDescent="0.25">
      <c r="A573" s="35"/>
      <c r="B573" s="51" t="s">
        <v>397</v>
      </c>
      <c r="C573" s="35">
        <v>4</v>
      </c>
      <c r="D573" s="55">
        <v>69.130799999999994</v>
      </c>
      <c r="E573" s="100">
        <v>8427</v>
      </c>
      <c r="F573" s="120">
        <v>10159640</v>
      </c>
      <c r="G573" s="41">
        <v>100</v>
      </c>
      <c r="H573" s="50">
        <f t="shared" si="103"/>
        <v>10159640</v>
      </c>
      <c r="I573" s="10">
        <f t="shared" si="102"/>
        <v>0</v>
      </c>
      <c r="J573" s="10">
        <f t="shared" si="104"/>
        <v>1205.6057909101696</v>
      </c>
      <c r="K573" s="10">
        <f t="shared" si="105"/>
        <v>1234.7832270742715</v>
      </c>
      <c r="L573" s="10">
        <f t="shared" si="106"/>
        <v>3931772.6081905784</v>
      </c>
      <c r="M573" s="10"/>
      <c r="N573" s="10">
        <f t="shared" si="101"/>
        <v>3931772.6081905784</v>
      </c>
    </row>
    <row r="574" spans="1:14" x14ac:dyDescent="0.25">
      <c r="A574" s="35"/>
      <c r="B574" s="51" t="s">
        <v>398</v>
      </c>
      <c r="C574" s="35">
        <v>4</v>
      </c>
      <c r="D574" s="55">
        <v>13.638200000000001</v>
      </c>
      <c r="E574" s="100">
        <v>1802</v>
      </c>
      <c r="F574" s="120">
        <v>2006940</v>
      </c>
      <c r="G574" s="41">
        <v>100</v>
      </c>
      <c r="H574" s="50">
        <f t="shared" si="103"/>
        <v>2006940</v>
      </c>
      <c r="I574" s="10">
        <f t="shared" si="102"/>
        <v>0</v>
      </c>
      <c r="J574" s="10">
        <f t="shared" si="104"/>
        <v>1113.7291897891232</v>
      </c>
      <c r="K574" s="10">
        <f t="shared" si="105"/>
        <v>1326.6598281953179</v>
      </c>
      <c r="L574" s="10">
        <f t="shared" si="106"/>
        <v>1683008.4473852215</v>
      </c>
      <c r="M574" s="10"/>
      <c r="N574" s="10">
        <f t="shared" si="101"/>
        <v>1683008.4473852215</v>
      </c>
    </row>
    <row r="575" spans="1:14" x14ac:dyDescent="0.25">
      <c r="A575" s="35"/>
      <c r="B575" s="51" t="s">
        <v>399</v>
      </c>
      <c r="C575" s="35">
        <v>4</v>
      </c>
      <c r="D575" s="55">
        <v>52.592100000000002</v>
      </c>
      <c r="E575" s="100">
        <v>1751</v>
      </c>
      <c r="F575" s="120">
        <v>1500030</v>
      </c>
      <c r="G575" s="41">
        <v>100</v>
      </c>
      <c r="H575" s="50">
        <f t="shared" si="103"/>
        <v>1500030</v>
      </c>
      <c r="I575" s="10">
        <f t="shared" si="102"/>
        <v>0</v>
      </c>
      <c r="J575" s="10">
        <f t="shared" si="104"/>
        <v>856.67047401484865</v>
      </c>
      <c r="K575" s="10">
        <f t="shared" si="105"/>
        <v>1583.7185439695925</v>
      </c>
      <c r="L575" s="10">
        <f t="shared" si="106"/>
        <v>2101081.65397128</v>
      </c>
      <c r="M575" s="10"/>
      <c r="N575" s="10">
        <f t="shared" si="101"/>
        <v>2101081.65397128</v>
      </c>
    </row>
    <row r="576" spans="1:14" x14ac:dyDescent="0.25">
      <c r="A576" s="35"/>
      <c r="B576" s="51" t="s">
        <v>400</v>
      </c>
      <c r="C576" s="35">
        <v>4</v>
      </c>
      <c r="D576" s="55">
        <v>7.2299999999999995</v>
      </c>
      <c r="E576" s="100">
        <v>834</v>
      </c>
      <c r="F576" s="120">
        <v>512410</v>
      </c>
      <c r="G576" s="41">
        <v>100</v>
      </c>
      <c r="H576" s="50">
        <f t="shared" si="103"/>
        <v>512410</v>
      </c>
      <c r="I576" s="10">
        <f t="shared" si="102"/>
        <v>0</v>
      </c>
      <c r="J576" s="10">
        <f t="shared" si="104"/>
        <v>614.40047961630694</v>
      </c>
      <c r="K576" s="10">
        <f t="shared" si="105"/>
        <v>1825.9885383681342</v>
      </c>
      <c r="L576" s="10">
        <f t="shared" si="106"/>
        <v>1752589.4359935042</v>
      </c>
      <c r="M576" s="10"/>
      <c r="N576" s="10">
        <f t="shared" si="101"/>
        <v>1752589.4359935042</v>
      </c>
    </row>
    <row r="577" spans="1:14" x14ac:dyDescent="0.25">
      <c r="A577" s="35"/>
      <c r="B577" s="51" t="s">
        <v>298</v>
      </c>
      <c r="C577" s="35">
        <v>4</v>
      </c>
      <c r="D577" s="55">
        <v>40.322299999999998</v>
      </c>
      <c r="E577" s="100">
        <v>2642</v>
      </c>
      <c r="F577" s="120">
        <v>2839780</v>
      </c>
      <c r="G577" s="41">
        <v>100</v>
      </c>
      <c r="H577" s="50">
        <f t="shared" si="103"/>
        <v>2839780</v>
      </c>
      <c r="I577" s="10">
        <f t="shared" si="102"/>
        <v>0</v>
      </c>
      <c r="J577" s="10">
        <f t="shared" si="104"/>
        <v>1074.8599545798638</v>
      </c>
      <c r="K577" s="10">
        <f t="shared" si="105"/>
        <v>1365.5290634045773</v>
      </c>
      <c r="L577" s="10">
        <f t="shared" si="106"/>
        <v>2123535.867565732</v>
      </c>
      <c r="M577" s="10"/>
      <c r="N577" s="10">
        <f t="shared" si="101"/>
        <v>2123535.867565732</v>
      </c>
    </row>
    <row r="578" spans="1:14" x14ac:dyDescent="0.25">
      <c r="A578" s="35"/>
      <c r="B578" s="51" t="s">
        <v>401</v>
      </c>
      <c r="C578" s="35">
        <v>4</v>
      </c>
      <c r="D578" s="55">
        <v>5.835</v>
      </c>
      <c r="E578" s="100">
        <v>713</v>
      </c>
      <c r="F578" s="120">
        <v>371200</v>
      </c>
      <c r="G578" s="41">
        <v>100</v>
      </c>
      <c r="H578" s="50">
        <f t="shared" si="103"/>
        <v>371200</v>
      </c>
      <c r="I578" s="10">
        <f t="shared" si="102"/>
        <v>0</v>
      </c>
      <c r="J578" s="10">
        <f t="shared" si="104"/>
        <v>520.61711079943905</v>
      </c>
      <c r="K578" s="10">
        <f t="shared" si="105"/>
        <v>1919.771907185002</v>
      </c>
      <c r="L578" s="10">
        <f t="shared" si="106"/>
        <v>1782869.4303931817</v>
      </c>
      <c r="M578" s="10"/>
      <c r="N578" s="10">
        <f t="shared" si="101"/>
        <v>1782869.4303931817</v>
      </c>
    </row>
    <row r="579" spans="1:14" x14ac:dyDescent="0.25">
      <c r="A579" s="35"/>
      <c r="B579" s="51" t="s">
        <v>877</v>
      </c>
      <c r="C579" s="35">
        <v>3</v>
      </c>
      <c r="D579" s="55">
        <v>31.644399999999997</v>
      </c>
      <c r="E579" s="100">
        <v>14665</v>
      </c>
      <c r="F579" s="120">
        <v>60141880</v>
      </c>
      <c r="G579" s="41">
        <v>50</v>
      </c>
      <c r="H579" s="50">
        <f t="shared" si="103"/>
        <v>30070940</v>
      </c>
      <c r="I579" s="10">
        <f t="shared" si="102"/>
        <v>30070940</v>
      </c>
      <c r="J579" s="10">
        <f t="shared" si="104"/>
        <v>4101.0487555404025</v>
      </c>
      <c r="K579" s="10">
        <f t="shared" si="105"/>
        <v>-1660.6597375559613</v>
      </c>
      <c r="L579" s="10">
        <f t="shared" si="106"/>
        <v>4606371.6614321303</v>
      </c>
      <c r="M579" s="10"/>
      <c r="N579" s="10">
        <f t="shared" si="101"/>
        <v>4606371.6614321303</v>
      </c>
    </row>
    <row r="580" spans="1:14" x14ac:dyDescent="0.25">
      <c r="A580" s="35"/>
      <c r="B580" s="51" t="s">
        <v>402</v>
      </c>
      <c r="C580" s="35">
        <v>4</v>
      </c>
      <c r="D580" s="55">
        <v>12.1113</v>
      </c>
      <c r="E580" s="100">
        <v>1954</v>
      </c>
      <c r="F580" s="120">
        <v>1116900</v>
      </c>
      <c r="G580" s="41">
        <v>100</v>
      </c>
      <c r="H580" s="50">
        <f t="shared" si="103"/>
        <v>1116900</v>
      </c>
      <c r="I580" s="10">
        <f t="shared" si="102"/>
        <v>0</v>
      </c>
      <c r="J580" s="10">
        <f t="shared" si="104"/>
        <v>571.59672466734901</v>
      </c>
      <c r="K580" s="10">
        <f t="shared" si="105"/>
        <v>1868.7922933170921</v>
      </c>
      <c r="L580" s="10">
        <f t="shared" si="106"/>
        <v>2153015.7834588964</v>
      </c>
      <c r="M580" s="10"/>
      <c r="N580" s="10">
        <f t="shared" si="101"/>
        <v>2153015.7834588964</v>
      </c>
    </row>
    <row r="581" spans="1:14" x14ac:dyDescent="0.25">
      <c r="A581" s="35"/>
      <c r="B581" s="51" t="s">
        <v>403</v>
      </c>
      <c r="C581" s="35">
        <v>4</v>
      </c>
      <c r="D581" s="55">
        <v>21.832999999999998</v>
      </c>
      <c r="E581" s="100">
        <v>3136</v>
      </c>
      <c r="F581" s="120">
        <v>4340970</v>
      </c>
      <c r="G581" s="41">
        <v>100</v>
      </c>
      <c r="H581" s="50">
        <f t="shared" si="103"/>
        <v>4340970</v>
      </c>
      <c r="I581" s="10">
        <f t="shared" si="102"/>
        <v>0</v>
      </c>
      <c r="J581" s="10">
        <f t="shared" si="104"/>
        <v>1384.2378826530612</v>
      </c>
      <c r="K581" s="10">
        <f t="shared" si="105"/>
        <v>1056.1511353313799</v>
      </c>
      <c r="L581" s="10">
        <f t="shared" si="106"/>
        <v>1917037.2082041055</v>
      </c>
      <c r="M581" s="10"/>
      <c r="N581" s="10">
        <f t="shared" si="101"/>
        <v>1917037.2082041055</v>
      </c>
    </row>
    <row r="582" spans="1:14" x14ac:dyDescent="0.25">
      <c r="A582" s="35"/>
      <c r="B582" s="51" t="s">
        <v>404</v>
      </c>
      <c r="C582" s="35">
        <v>4</v>
      </c>
      <c r="D582" s="55">
        <v>25.650599999999997</v>
      </c>
      <c r="E582" s="100">
        <v>1907</v>
      </c>
      <c r="F582" s="120">
        <v>1255870</v>
      </c>
      <c r="G582" s="41">
        <v>100</v>
      </c>
      <c r="H582" s="50">
        <f t="shared" si="103"/>
        <v>1255870</v>
      </c>
      <c r="I582" s="10">
        <f t="shared" si="102"/>
        <v>0</v>
      </c>
      <c r="J582" s="10">
        <f t="shared" si="104"/>
        <v>658.55794441531202</v>
      </c>
      <c r="K582" s="10">
        <f t="shared" si="105"/>
        <v>1781.8310735691291</v>
      </c>
      <c r="L582" s="10">
        <f t="shared" si="106"/>
        <v>2148644.4407995618</v>
      </c>
      <c r="M582" s="10"/>
      <c r="N582" s="10">
        <f t="shared" si="101"/>
        <v>2148644.4407995618</v>
      </c>
    </row>
    <row r="583" spans="1:14" x14ac:dyDescent="0.25">
      <c r="A583" s="35"/>
      <c r="B583" s="51" t="s">
        <v>405</v>
      </c>
      <c r="C583" s="35">
        <v>4</v>
      </c>
      <c r="D583" s="55">
        <v>13.840599999999998</v>
      </c>
      <c r="E583" s="100">
        <v>1594</v>
      </c>
      <c r="F583" s="120">
        <v>2177150</v>
      </c>
      <c r="G583" s="41">
        <v>100</v>
      </c>
      <c r="H583" s="50">
        <f t="shared" si="103"/>
        <v>2177150</v>
      </c>
      <c r="I583" s="10">
        <f t="shared" si="102"/>
        <v>0</v>
      </c>
      <c r="J583" s="10">
        <f t="shared" si="104"/>
        <v>1365.840652446675</v>
      </c>
      <c r="K583" s="10">
        <f t="shared" si="105"/>
        <v>1074.5483655377661</v>
      </c>
      <c r="L583" s="10">
        <f t="shared" si="106"/>
        <v>1420068.9048771113</v>
      </c>
      <c r="M583" s="10"/>
      <c r="N583" s="10">
        <f t="shared" si="101"/>
        <v>1420068.9048771113</v>
      </c>
    </row>
    <row r="584" spans="1:14" x14ac:dyDescent="0.25">
      <c r="A584" s="35"/>
      <c r="B584" s="51" t="s">
        <v>406</v>
      </c>
      <c r="C584" s="35">
        <v>4</v>
      </c>
      <c r="D584" s="55">
        <v>7.8751000000000007</v>
      </c>
      <c r="E584" s="100">
        <v>702</v>
      </c>
      <c r="F584" s="120">
        <v>411070</v>
      </c>
      <c r="G584" s="41">
        <v>100</v>
      </c>
      <c r="H584" s="50">
        <f t="shared" si="103"/>
        <v>411070</v>
      </c>
      <c r="I584" s="10">
        <f t="shared" si="102"/>
        <v>0</v>
      </c>
      <c r="J584" s="10">
        <f t="shared" si="104"/>
        <v>585.56980056980058</v>
      </c>
      <c r="K584" s="10">
        <f t="shared" si="105"/>
        <v>1854.8192174146407</v>
      </c>
      <c r="L584" s="10">
        <f t="shared" si="106"/>
        <v>1739605.7618696461</v>
      </c>
      <c r="M584" s="10"/>
      <c r="N584" s="10">
        <f t="shared" si="101"/>
        <v>1739605.7618696461</v>
      </c>
    </row>
    <row r="585" spans="1:14" x14ac:dyDescent="0.25">
      <c r="A585" s="35"/>
      <c r="B585" s="51" t="s">
        <v>407</v>
      </c>
      <c r="C585" s="35">
        <v>4</v>
      </c>
      <c r="D585" s="55">
        <v>45.59</v>
      </c>
      <c r="E585" s="100">
        <v>4168</v>
      </c>
      <c r="F585" s="120">
        <v>4378340</v>
      </c>
      <c r="G585" s="41">
        <v>100</v>
      </c>
      <c r="H585" s="50">
        <f t="shared" si="103"/>
        <v>4378340</v>
      </c>
      <c r="I585" s="10">
        <f t="shared" si="102"/>
        <v>0</v>
      </c>
      <c r="J585" s="10">
        <f t="shared" si="104"/>
        <v>1050.4654510556622</v>
      </c>
      <c r="K585" s="10">
        <f t="shared" si="105"/>
        <v>1389.9235669287789</v>
      </c>
      <c r="L585" s="10">
        <f t="shared" si="106"/>
        <v>2633914.751542035</v>
      </c>
      <c r="M585" s="10"/>
      <c r="N585" s="10">
        <f t="shared" si="101"/>
        <v>2633914.751542035</v>
      </c>
    </row>
    <row r="586" spans="1:14" x14ac:dyDescent="0.25">
      <c r="A586" s="35"/>
      <c r="B586" s="51" t="s">
        <v>408</v>
      </c>
      <c r="C586" s="35">
        <v>4</v>
      </c>
      <c r="D586" s="55">
        <v>77.631799999999998</v>
      </c>
      <c r="E586" s="100">
        <v>5115</v>
      </c>
      <c r="F586" s="120">
        <v>6567070</v>
      </c>
      <c r="G586" s="41">
        <v>100</v>
      </c>
      <c r="H586" s="50">
        <f t="shared" si="103"/>
        <v>6567070</v>
      </c>
      <c r="I586" s="10">
        <f t="shared" si="102"/>
        <v>0</v>
      </c>
      <c r="J586" s="10">
        <f t="shared" si="104"/>
        <v>1283.8846529814273</v>
      </c>
      <c r="K586" s="10">
        <f t="shared" si="105"/>
        <v>1156.5043650030138</v>
      </c>
      <c r="L586" s="10">
        <f t="shared" si="106"/>
        <v>2920531.1023024642</v>
      </c>
      <c r="M586" s="10"/>
      <c r="N586" s="10">
        <f t="shared" si="101"/>
        <v>2920531.1023024642</v>
      </c>
    </row>
    <row r="587" spans="1:14" x14ac:dyDescent="0.25">
      <c r="A587" s="35"/>
      <c r="B587" s="51" t="s">
        <v>409</v>
      </c>
      <c r="C587" s="35">
        <v>4</v>
      </c>
      <c r="D587" s="55">
        <v>34.059899999999999</v>
      </c>
      <c r="E587" s="100">
        <v>3984</v>
      </c>
      <c r="F587" s="120">
        <v>2575220</v>
      </c>
      <c r="G587" s="41">
        <v>100</v>
      </c>
      <c r="H587" s="50">
        <f t="shared" si="103"/>
        <v>2575220</v>
      </c>
      <c r="I587" s="10">
        <f t="shared" si="102"/>
        <v>0</v>
      </c>
      <c r="J587" s="10">
        <f t="shared" si="104"/>
        <v>646.39056224899593</v>
      </c>
      <c r="K587" s="10">
        <f t="shared" si="105"/>
        <v>1793.9984557354451</v>
      </c>
      <c r="L587" s="10">
        <f t="shared" si="106"/>
        <v>2833760.2762128059</v>
      </c>
      <c r="M587" s="10"/>
      <c r="N587" s="10">
        <f t="shared" si="101"/>
        <v>2833760.2762128059</v>
      </c>
    </row>
    <row r="588" spans="1:14" x14ac:dyDescent="0.25">
      <c r="A588" s="35"/>
      <c r="B588" s="51" t="s">
        <v>410</v>
      </c>
      <c r="C588" s="35">
        <v>4</v>
      </c>
      <c r="D588" s="55">
        <v>8.8218999999999994</v>
      </c>
      <c r="E588" s="100">
        <v>1438</v>
      </c>
      <c r="F588" s="120">
        <v>4069460</v>
      </c>
      <c r="G588" s="41">
        <v>100</v>
      </c>
      <c r="H588" s="50">
        <f t="shared" si="103"/>
        <v>4069460</v>
      </c>
      <c r="I588" s="10">
        <f t="shared" si="102"/>
        <v>0</v>
      </c>
      <c r="J588" s="10">
        <f t="shared" si="104"/>
        <v>2829.9443671766344</v>
      </c>
      <c r="K588" s="10">
        <f t="shared" si="105"/>
        <v>-389.55534919219326</v>
      </c>
      <c r="L588" s="10">
        <f t="shared" si="106"/>
        <v>485169.97589465458</v>
      </c>
      <c r="M588" s="10"/>
      <c r="N588" s="10">
        <f t="shared" si="101"/>
        <v>485169.97589465458</v>
      </c>
    </row>
    <row r="589" spans="1:14" x14ac:dyDescent="0.25">
      <c r="A589" s="35"/>
      <c r="B589" s="51" t="s">
        <v>411</v>
      </c>
      <c r="C589" s="35">
        <v>4</v>
      </c>
      <c r="D589" s="55">
        <v>23.27</v>
      </c>
      <c r="E589" s="100">
        <v>2262</v>
      </c>
      <c r="F589" s="120">
        <v>2692470</v>
      </c>
      <c r="G589" s="41">
        <v>100</v>
      </c>
      <c r="H589" s="50">
        <f t="shared" si="103"/>
        <v>2692470</v>
      </c>
      <c r="I589" s="10">
        <f t="shared" si="102"/>
        <v>0</v>
      </c>
      <c r="J589" s="10">
        <f t="shared" si="104"/>
        <v>1190.3050397877985</v>
      </c>
      <c r="K589" s="10">
        <f t="shared" si="105"/>
        <v>1250.0839781966426</v>
      </c>
      <c r="L589" s="10">
        <f t="shared" si="106"/>
        <v>1816902.0689950103</v>
      </c>
      <c r="M589" s="10"/>
      <c r="N589" s="10">
        <f t="shared" si="101"/>
        <v>1816902.0689950103</v>
      </c>
    </row>
    <row r="590" spans="1:14" x14ac:dyDescent="0.25">
      <c r="A590" s="35"/>
      <c r="B590" s="51" t="s">
        <v>790</v>
      </c>
      <c r="C590" s="35">
        <v>4</v>
      </c>
      <c r="D590" s="55">
        <v>41.862299999999991</v>
      </c>
      <c r="E590" s="100">
        <v>3113</v>
      </c>
      <c r="F590" s="120">
        <v>2057280</v>
      </c>
      <c r="G590" s="41">
        <v>100</v>
      </c>
      <c r="H590" s="50">
        <f t="shared" si="103"/>
        <v>2057280</v>
      </c>
      <c r="I590" s="10">
        <f t="shared" si="102"/>
        <v>0</v>
      </c>
      <c r="J590" s="10">
        <f t="shared" si="104"/>
        <v>660.86733054930937</v>
      </c>
      <c r="K590" s="10">
        <f t="shared" si="105"/>
        <v>1779.5216874351318</v>
      </c>
      <c r="L590" s="10">
        <f t="shared" si="106"/>
        <v>2605295.5339074172</v>
      </c>
      <c r="M590" s="10"/>
      <c r="N590" s="10">
        <f t="shared" si="101"/>
        <v>2605295.5339074172</v>
      </c>
    </row>
    <row r="591" spans="1:14" x14ac:dyDescent="0.25">
      <c r="A591" s="35"/>
      <c r="B591" s="51" t="s">
        <v>412</v>
      </c>
      <c r="C591" s="35">
        <v>4</v>
      </c>
      <c r="D591" s="55">
        <v>27.890700000000002</v>
      </c>
      <c r="E591" s="100">
        <v>2165</v>
      </c>
      <c r="F591" s="120">
        <v>2061610</v>
      </c>
      <c r="G591" s="41">
        <v>100</v>
      </c>
      <c r="H591" s="50">
        <f t="shared" si="103"/>
        <v>2061610</v>
      </c>
      <c r="I591" s="10">
        <f t="shared" si="102"/>
        <v>0</v>
      </c>
      <c r="J591" s="10">
        <f t="shared" si="104"/>
        <v>952.24480369515015</v>
      </c>
      <c r="K591" s="10">
        <f t="shared" si="105"/>
        <v>1488.1442142892911</v>
      </c>
      <c r="L591" s="10">
        <f t="shared" si="106"/>
        <v>2004906.2045253732</v>
      </c>
      <c r="M591" s="10"/>
      <c r="N591" s="10">
        <f t="shared" si="101"/>
        <v>2004906.2045253732</v>
      </c>
    </row>
    <row r="592" spans="1:14" x14ac:dyDescent="0.25">
      <c r="A592" s="35"/>
      <c r="B592" s="51" t="s">
        <v>791</v>
      </c>
      <c r="C592" s="35">
        <v>4</v>
      </c>
      <c r="D592" s="55">
        <v>36.872</v>
      </c>
      <c r="E592" s="100">
        <v>2586</v>
      </c>
      <c r="F592" s="120">
        <v>2592200</v>
      </c>
      <c r="G592" s="41">
        <v>100</v>
      </c>
      <c r="H592" s="50">
        <f t="shared" si="103"/>
        <v>2592200</v>
      </c>
      <c r="I592" s="10">
        <f t="shared" si="102"/>
        <v>0</v>
      </c>
      <c r="J592" s="10">
        <f t="shared" si="104"/>
        <v>1002.3975251353442</v>
      </c>
      <c r="K592" s="10">
        <f t="shared" si="105"/>
        <v>1437.9914928490971</v>
      </c>
      <c r="L592" s="10">
        <f t="shared" si="106"/>
        <v>2144343.8082595454</v>
      </c>
      <c r="M592" s="10"/>
      <c r="N592" s="10">
        <f t="shared" si="101"/>
        <v>2144343.8082595454</v>
      </c>
    </row>
    <row r="593" spans="1:14" x14ac:dyDescent="0.25">
      <c r="A593" s="35"/>
      <c r="B593" s="51" t="s">
        <v>413</v>
      </c>
      <c r="C593" s="35">
        <v>4</v>
      </c>
      <c r="D593" s="55">
        <v>19.46</v>
      </c>
      <c r="E593" s="100">
        <v>860</v>
      </c>
      <c r="F593" s="120">
        <v>963340</v>
      </c>
      <c r="G593" s="41">
        <v>100</v>
      </c>
      <c r="H593" s="50">
        <f t="shared" si="103"/>
        <v>963340</v>
      </c>
      <c r="I593" s="10">
        <f t="shared" si="102"/>
        <v>0</v>
      </c>
      <c r="J593" s="10">
        <f t="shared" si="104"/>
        <v>1120.1627906976744</v>
      </c>
      <c r="K593" s="10">
        <f t="shared" si="105"/>
        <v>1320.2262272867667</v>
      </c>
      <c r="L593" s="10">
        <f t="shared" si="106"/>
        <v>1427968.5305192056</v>
      </c>
      <c r="M593" s="10"/>
      <c r="N593" s="10">
        <f t="shared" si="101"/>
        <v>1427968.5305192056</v>
      </c>
    </row>
    <row r="594" spans="1:14" x14ac:dyDescent="0.25">
      <c r="A594" s="35"/>
      <c r="B594" s="51" t="s">
        <v>792</v>
      </c>
      <c r="C594" s="35">
        <v>4</v>
      </c>
      <c r="D594" s="55">
        <v>29.534099999999999</v>
      </c>
      <c r="E594" s="100">
        <v>2114</v>
      </c>
      <c r="F594" s="120">
        <v>1279850</v>
      </c>
      <c r="G594" s="41">
        <v>100</v>
      </c>
      <c r="H594" s="50">
        <f t="shared" si="103"/>
        <v>1279850</v>
      </c>
      <c r="I594" s="10">
        <f t="shared" si="102"/>
        <v>0</v>
      </c>
      <c r="J594" s="10">
        <f t="shared" si="104"/>
        <v>605.41627246925259</v>
      </c>
      <c r="K594" s="10">
        <f t="shared" si="105"/>
        <v>1834.9727455151885</v>
      </c>
      <c r="L594" s="10">
        <f t="shared" si="106"/>
        <v>2276243.5966381812</v>
      </c>
      <c r="M594" s="10"/>
      <c r="N594" s="10">
        <f t="shared" si="101"/>
        <v>2276243.5966381812</v>
      </c>
    </row>
    <row r="595" spans="1:14" x14ac:dyDescent="0.25">
      <c r="A595" s="35"/>
      <c r="B595" s="4"/>
      <c r="C595" s="4"/>
      <c r="D595" s="55"/>
      <c r="E595" s="102"/>
      <c r="F595" s="65"/>
      <c r="G595" s="41"/>
      <c r="H595" s="65"/>
      <c r="I595" s="66"/>
      <c r="J595" s="66"/>
      <c r="K595" s="10"/>
      <c r="L595" s="10"/>
      <c r="M595" s="10"/>
      <c r="N595" s="10"/>
    </row>
    <row r="596" spans="1:14" x14ac:dyDescent="0.25">
      <c r="A596" s="30" t="s">
        <v>414</v>
      </c>
      <c r="B596" s="43" t="s">
        <v>2</v>
      </c>
      <c r="C596" s="44"/>
      <c r="D596" s="3">
        <v>764.73369999999989</v>
      </c>
      <c r="E596" s="103">
        <f>E597</f>
        <v>28835</v>
      </c>
      <c r="F596" s="37">
        <v>0</v>
      </c>
      <c r="G596" s="41"/>
      <c r="H596" s="37">
        <f>H598</f>
        <v>8502005</v>
      </c>
      <c r="I596" s="8">
        <f>I598</f>
        <v>-8502005</v>
      </c>
      <c r="J596" s="8"/>
      <c r="K596" s="10"/>
      <c r="L596" s="10"/>
      <c r="M596" s="9">
        <f>M598</f>
        <v>15738460.693950551</v>
      </c>
      <c r="N596" s="8">
        <f t="shared" si="101"/>
        <v>15738460.693950551</v>
      </c>
    </row>
    <row r="597" spans="1:14" x14ac:dyDescent="0.25">
      <c r="A597" s="30" t="s">
        <v>414</v>
      </c>
      <c r="B597" s="43" t="s">
        <v>3</v>
      </c>
      <c r="C597" s="44"/>
      <c r="D597" s="3">
        <v>764.73369999999989</v>
      </c>
      <c r="E597" s="103">
        <f>SUM(E599:E620)</f>
        <v>28835</v>
      </c>
      <c r="F597" s="37">
        <f>SUM(F599:F620)</f>
        <v>52586420</v>
      </c>
      <c r="G597" s="41"/>
      <c r="H597" s="37">
        <f>SUM(H599:H620)</f>
        <v>35582410</v>
      </c>
      <c r="I597" s="8">
        <f>SUM(I599:I620)</f>
        <v>17004010</v>
      </c>
      <c r="J597" s="8"/>
      <c r="K597" s="10"/>
      <c r="L597" s="8">
        <f>SUM(L599:L620)</f>
        <v>39136032.746336043</v>
      </c>
      <c r="M597" s="10"/>
      <c r="N597" s="8">
        <f t="shared" si="101"/>
        <v>39136032.746336043</v>
      </c>
    </row>
    <row r="598" spans="1:14" x14ac:dyDescent="0.25">
      <c r="A598" s="35"/>
      <c r="B598" s="51" t="s">
        <v>26</v>
      </c>
      <c r="C598" s="35">
        <v>2</v>
      </c>
      <c r="D598" s="55">
        <v>0</v>
      </c>
      <c r="E598" s="106"/>
      <c r="F598" s="50">
        <v>0</v>
      </c>
      <c r="G598" s="41">
        <v>25</v>
      </c>
      <c r="H598" s="50">
        <f>F611*G598/100</f>
        <v>8502005</v>
      </c>
      <c r="I598" s="10">
        <f t="shared" ref="I598:I620" si="107">F598-H598</f>
        <v>-8502005</v>
      </c>
      <c r="J598" s="10"/>
      <c r="K598" s="10"/>
      <c r="L598" s="10"/>
      <c r="M598" s="10">
        <f>($L$7*$L$8*E596/$L$10)+($L$7*$L$9*D596/$L$11)</f>
        <v>15738460.693950551</v>
      </c>
      <c r="N598" s="10">
        <f t="shared" si="101"/>
        <v>15738460.693950551</v>
      </c>
    </row>
    <row r="599" spans="1:14" x14ac:dyDescent="0.25">
      <c r="A599" s="35"/>
      <c r="B599" s="51" t="s">
        <v>415</v>
      </c>
      <c r="C599" s="35">
        <v>4</v>
      </c>
      <c r="D599" s="55">
        <v>35.596600000000002</v>
      </c>
      <c r="E599" s="100">
        <v>587</v>
      </c>
      <c r="F599" s="120">
        <v>206480</v>
      </c>
      <c r="G599" s="41">
        <v>100</v>
      </c>
      <c r="H599" s="50">
        <f t="shared" ref="H599:H620" si="108">F599*G599/100</f>
        <v>206480</v>
      </c>
      <c r="I599" s="10">
        <f t="shared" si="107"/>
        <v>0</v>
      </c>
      <c r="J599" s="10">
        <f t="shared" ref="J599:J620" si="109">F599/E599</f>
        <v>351.75468483816013</v>
      </c>
      <c r="K599" s="10">
        <f t="shared" ref="K599:K620" si="110">$J$11*$J$19-J599</f>
        <v>2088.6343331462808</v>
      </c>
      <c r="L599" s="10">
        <f t="shared" ref="L599:L620" si="111">IF(K599&gt;0,$J$7*$J$8*(K599/$K$19),0)+$J$7*$J$9*(E599/$E$19)+$J$7*$J$10*(D599/$D$19)</f>
        <v>2054048.4435035964</v>
      </c>
      <c r="M599" s="10"/>
      <c r="N599" s="10">
        <f t="shared" si="101"/>
        <v>2054048.4435035964</v>
      </c>
    </row>
    <row r="600" spans="1:14" x14ac:dyDescent="0.25">
      <c r="A600" s="35"/>
      <c r="B600" s="51" t="s">
        <v>793</v>
      </c>
      <c r="C600" s="35">
        <v>4</v>
      </c>
      <c r="D600" s="55">
        <v>33.409199999999998</v>
      </c>
      <c r="E600" s="100">
        <v>496</v>
      </c>
      <c r="F600" s="120">
        <v>324120</v>
      </c>
      <c r="G600" s="41">
        <v>100</v>
      </c>
      <c r="H600" s="50">
        <f t="shared" si="108"/>
        <v>324120</v>
      </c>
      <c r="I600" s="10">
        <f t="shared" si="107"/>
        <v>0</v>
      </c>
      <c r="J600" s="10">
        <f t="shared" si="109"/>
        <v>653.4677419354839</v>
      </c>
      <c r="K600" s="10">
        <f t="shared" si="110"/>
        <v>1786.9212760489572</v>
      </c>
      <c r="L600" s="10">
        <f t="shared" si="111"/>
        <v>1772760.7448749971</v>
      </c>
      <c r="M600" s="10"/>
      <c r="N600" s="10">
        <f t="shared" si="101"/>
        <v>1772760.7448749971</v>
      </c>
    </row>
    <row r="601" spans="1:14" x14ac:dyDescent="0.25">
      <c r="A601" s="35"/>
      <c r="B601" s="51" t="s">
        <v>416</v>
      </c>
      <c r="C601" s="35">
        <v>4</v>
      </c>
      <c r="D601" s="55">
        <v>65.508599999999987</v>
      </c>
      <c r="E601" s="100">
        <v>2684</v>
      </c>
      <c r="F601" s="120">
        <v>1301720</v>
      </c>
      <c r="G601" s="41">
        <v>100</v>
      </c>
      <c r="H601" s="50">
        <f t="shared" si="108"/>
        <v>1301720</v>
      </c>
      <c r="I601" s="10">
        <f t="shared" si="107"/>
        <v>0</v>
      </c>
      <c r="J601" s="10">
        <f t="shared" si="109"/>
        <v>484.99254843517139</v>
      </c>
      <c r="K601" s="10">
        <f t="shared" si="110"/>
        <v>1955.3964695492698</v>
      </c>
      <c r="L601" s="10">
        <f t="shared" si="111"/>
        <v>2754925.3300305977</v>
      </c>
      <c r="M601" s="10"/>
      <c r="N601" s="10">
        <f t="shared" si="101"/>
        <v>2754925.3300305977</v>
      </c>
    </row>
    <row r="602" spans="1:14" s="31" customFormat="1" x14ac:dyDescent="0.25">
      <c r="A602" s="35"/>
      <c r="B602" s="51" t="s">
        <v>417</v>
      </c>
      <c r="C602" s="35">
        <v>4</v>
      </c>
      <c r="D602" s="55">
        <v>41.834899999999998</v>
      </c>
      <c r="E602" s="100">
        <v>992</v>
      </c>
      <c r="F602" s="122">
        <v>1320910</v>
      </c>
      <c r="G602" s="41">
        <v>100</v>
      </c>
      <c r="H602" s="50">
        <f t="shared" si="108"/>
        <v>1320910</v>
      </c>
      <c r="I602" s="50">
        <f t="shared" si="107"/>
        <v>0</v>
      </c>
      <c r="J602" s="50">
        <f t="shared" si="109"/>
        <v>1331.5625</v>
      </c>
      <c r="K602" s="50">
        <f t="shared" si="110"/>
        <v>1108.8265179844411</v>
      </c>
      <c r="L602" s="50">
        <f t="shared" si="111"/>
        <v>1429876.5849336798</v>
      </c>
      <c r="M602" s="50"/>
      <c r="N602" s="50">
        <f t="shared" si="101"/>
        <v>1429876.5849336798</v>
      </c>
    </row>
    <row r="603" spans="1:14" x14ac:dyDescent="0.25">
      <c r="A603" s="35"/>
      <c r="B603" s="51" t="s">
        <v>794</v>
      </c>
      <c r="C603" s="35">
        <v>4</v>
      </c>
      <c r="D603" s="55">
        <v>17.8841</v>
      </c>
      <c r="E603" s="100">
        <v>740</v>
      </c>
      <c r="F603" s="120">
        <v>588480</v>
      </c>
      <c r="G603" s="41">
        <v>100</v>
      </c>
      <c r="H603" s="50">
        <f t="shared" si="108"/>
        <v>588480</v>
      </c>
      <c r="I603" s="10">
        <f t="shared" si="107"/>
        <v>0</v>
      </c>
      <c r="J603" s="10">
        <f t="shared" si="109"/>
        <v>795.24324324324323</v>
      </c>
      <c r="K603" s="10">
        <f t="shared" si="110"/>
        <v>1645.1457747411978</v>
      </c>
      <c r="L603" s="10">
        <f t="shared" si="111"/>
        <v>1642151.4817138456</v>
      </c>
      <c r="M603" s="10"/>
      <c r="N603" s="10">
        <f t="shared" si="101"/>
        <v>1642151.4817138456</v>
      </c>
    </row>
    <row r="604" spans="1:14" x14ac:dyDescent="0.25">
      <c r="A604" s="35"/>
      <c r="B604" s="51" t="s">
        <v>418</v>
      </c>
      <c r="C604" s="35">
        <v>4</v>
      </c>
      <c r="D604" s="55">
        <v>32.975500000000004</v>
      </c>
      <c r="E604" s="100">
        <v>556</v>
      </c>
      <c r="F604" s="120">
        <v>583840</v>
      </c>
      <c r="G604" s="41">
        <v>100</v>
      </c>
      <c r="H604" s="50">
        <f t="shared" si="108"/>
        <v>583840</v>
      </c>
      <c r="I604" s="10">
        <f t="shared" si="107"/>
        <v>0</v>
      </c>
      <c r="J604" s="10">
        <f t="shared" si="109"/>
        <v>1050.0719424460431</v>
      </c>
      <c r="K604" s="10">
        <f t="shared" si="110"/>
        <v>1390.3170755383981</v>
      </c>
      <c r="L604" s="10">
        <f t="shared" si="111"/>
        <v>1471452.402372051</v>
      </c>
      <c r="M604" s="10"/>
      <c r="N604" s="10">
        <f t="shared" si="101"/>
        <v>1471452.402372051</v>
      </c>
    </row>
    <row r="605" spans="1:14" x14ac:dyDescent="0.25">
      <c r="A605" s="35"/>
      <c r="B605" s="51" t="s">
        <v>419</v>
      </c>
      <c r="C605" s="35">
        <v>4</v>
      </c>
      <c r="D605" s="55">
        <v>20.041899999999998</v>
      </c>
      <c r="E605" s="100">
        <v>533</v>
      </c>
      <c r="F605" s="120">
        <v>351540</v>
      </c>
      <c r="G605" s="41">
        <v>100</v>
      </c>
      <c r="H605" s="50">
        <f t="shared" si="108"/>
        <v>351540</v>
      </c>
      <c r="I605" s="10">
        <f t="shared" si="107"/>
        <v>0</v>
      </c>
      <c r="J605" s="10">
        <f t="shared" si="109"/>
        <v>659.54971857410885</v>
      </c>
      <c r="K605" s="10">
        <f t="shared" si="110"/>
        <v>1780.8392994103324</v>
      </c>
      <c r="L605" s="10">
        <f t="shared" si="111"/>
        <v>1700789.8210899984</v>
      </c>
      <c r="M605" s="10"/>
      <c r="N605" s="10">
        <f t="shared" si="101"/>
        <v>1700789.8210899984</v>
      </c>
    </row>
    <row r="606" spans="1:14" x14ac:dyDescent="0.25">
      <c r="A606" s="35"/>
      <c r="B606" s="51" t="s">
        <v>420</v>
      </c>
      <c r="C606" s="35">
        <v>4</v>
      </c>
      <c r="D606" s="55">
        <v>27.4086</v>
      </c>
      <c r="E606" s="100">
        <v>850</v>
      </c>
      <c r="F606" s="120">
        <v>426240</v>
      </c>
      <c r="G606" s="41">
        <v>100</v>
      </c>
      <c r="H606" s="50">
        <f t="shared" si="108"/>
        <v>426240</v>
      </c>
      <c r="I606" s="10">
        <f t="shared" si="107"/>
        <v>0</v>
      </c>
      <c r="J606" s="10">
        <f t="shared" si="109"/>
        <v>501.45882352941175</v>
      </c>
      <c r="K606" s="10">
        <f t="shared" si="110"/>
        <v>1938.9301944550293</v>
      </c>
      <c r="L606" s="10">
        <f t="shared" si="111"/>
        <v>1965791.9267382177</v>
      </c>
      <c r="M606" s="10"/>
      <c r="N606" s="10">
        <f t="shared" si="101"/>
        <v>1965791.9267382177</v>
      </c>
    </row>
    <row r="607" spans="1:14" x14ac:dyDescent="0.25">
      <c r="A607" s="35"/>
      <c r="B607" s="51" t="s">
        <v>421</v>
      </c>
      <c r="C607" s="35">
        <v>4</v>
      </c>
      <c r="D607" s="55">
        <v>26.490100000000002</v>
      </c>
      <c r="E607" s="100">
        <v>869</v>
      </c>
      <c r="F607" s="120">
        <v>690430</v>
      </c>
      <c r="G607" s="41">
        <v>100</v>
      </c>
      <c r="H607" s="50">
        <f t="shared" si="108"/>
        <v>690430</v>
      </c>
      <c r="I607" s="10">
        <f t="shared" si="107"/>
        <v>0</v>
      </c>
      <c r="J607" s="10">
        <f t="shared" si="109"/>
        <v>794.51093210586885</v>
      </c>
      <c r="K607" s="10">
        <f t="shared" si="110"/>
        <v>1645.8780858785722</v>
      </c>
      <c r="L607" s="10">
        <f t="shared" si="111"/>
        <v>1732015.126841259</v>
      </c>
      <c r="M607" s="10"/>
      <c r="N607" s="10">
        <f t="shared" si="101"/>
        <v>1732015.126841259</v>
      </c>
    </row>
    <row r="608" spans="1:14" x14ac:dyDescent="0.25">
      <c r="A608" s="35"/>
      <c r="B608" s="51" t="s">
        <v>422</v>
      </c>
      <c r="C608" s="35">
        <v>4</v>
      </c>
      <c r="D608" s="55">
        <v>44.840200000000003</v>
      </c>
      <c r="E608" s="100">
        <v>1964</v>
      </c>
      <c r="F608" s="120">
        <v>1103370</v>
      </c>
      <c r="G608" s="41">
        <v>100</v>
      </c>
      <c r="H608" s="50">
        <f t="shared" si="108"/>
        <v>1103370</v>
      </c>
      <c r="I608" s="10">
        <f t="shared" si="107"/>
        <v>0</v>
      </c>
      <c r="J608" s="10">
        <f t="shared" si="109"/>
        <v>561.79735234215889</v>
      </c>
      <c r="K608" s="10">
        <f t="shared" si="110"/>
        <v>1878.5916656422824</v>
      </c>
      <c r="L608" s="10">
        <f t="shared" si="111"/>
        <v>2355489.1721824808</v>
      </c>
      <c r="M608" s="10"/>
      <c r="N608" s="10">
        <f t="shared" si="101"/>
        <v>2355489.1721824808</v>
      </c>
    </row>
    <row r="609" spans="1:14" x14ac:dyDescent="0.25">
      <c r="A609" s="35"/>
      <c r="B609" s="51" t="s">
        <v>795</v>
      </c>
      <c r="C609" s="35">
        <v>4</v>
      </c>
      <c r="D609" s="55">
        <v>19.890900000000002</v>
      </c>
      <c r="E609" s="100">
        <v>614</v>
      </c>
      <c r="F609" s="120">
        <v>418230</v>
      </c>
      <c r="G609" s="41">
        <v>100</v>
      </c>
      <c r="H609" s="50">
        <f t="shared" si="108"/>
        <v>418230</v>
      </c>
      <c r="I609" s="10">
        <f t="shared" si="107"/>
        <v>0</v>
      </c>
      <c r="J609" s="10">
        <f t="shared" si="109"/>
        <v>681.15635179153094</v>
      </c>
      <c r="K609" s="10">
        <f t="shared" si="110"/>
        <v>1759.2326661929101</v>
      </c>
      <c r="L609" s="10">
        <f t="shared" si="111"/>
        <v>1707062.8684827827</v>
      </c>
      <c r="M609" s="10"/>
      <c r="N609" s="10">
        <f t="shared" si="101"/>
        <v>1707062.8684827827</v>
      </c>
    </row>
    <row r="610" spans="1:14" x14ac:dyDescent="0.25">
      <c r="A610" s="35"/>
      <c r="B610" s="51" t="s">
        <v>423</v>
      </c>
      <c r="C610" s="35">
        <v>4</v>
      </c>
      <c r="D610" s="55">
        <v>27.044200000000004</v>
      </c>
      <c r="E610" s="100">
        <v>2536</v>
      </c>
      <c r="F610" s="120">
        <v>4077760</v>
      </c>
      <c r="G610" s="41">
        <v>100</v>
      </c>
      <c r="H610" s="50">
        <f t="shared" si="108"/>
        <v>4077760</v>
      </c>
      <c r="I610" s="10">
        <f t="shared" si="107"/>
        <v>0</v>
      </c>
      <c r="J610" s="10">
        <f t="shared" si="109"/>
        <v>1607.9495268138801</v>
      </c>
      <c r="K610" s="10">
        <f t="shared" si="110"/>
        <v>832.43949117056104</v>
      </c>
      <c r="L610" s="10">
        <f t="shared" si="111"/>
        <v>1587936.6870986852</v>
      </c>
      <c r="M610" s="10"/>
      <c r="N610" s="10">
        <f t="shared" si="101"/>
        <v>1587936.6870986852</v>
      </c>
    </row>
    <row r="611" spans="1:14" x14ac:dyDescent="0.25">
      <c r="A611" s="238"/>
      <c r="B611" s="51" t="s">
        <v>889</v>
      </c>
      <c r="C611" s="35">
        <v>3</v>
      </c>
      <c r="D611" s="55">
        <f>34.1363+21.5315+18.8637+28.9458</f>
        <v>103.47729999999999</v>
      </c>
      <c r="E611" s="100">
        <f>6394+509+639+802</f>
        <v>8344</v>
      </c>
      <c r="F611" s="120">
        <f>32540100+251110+455290+761520</f>
        <v>34008020</v>
      </c>
      <c r="G611" s="41">
        <v>50</v>
      </c>
      <c r="H611" s="50">
        <f>F611*G611/100</f>
        <v>17004010</v>
      </c>
      <c r="I611" s="10">
        <f>F611-H611</f>
        <v>17004010</v>
      </c>
      <c r="J611" s="10">
        <f t="shared" si="109"/>
        <v>4075.7454458293382</v>
      </c>
      <c r="K611" s="10">
        <f t="shared" si="110"/>
        <v>-1635.3564278448971</v>
      </c>
      <c r="L611" s="10">
        <f t="shared" si="111"/>
        <v>3121351.0212344835</v>
      </c>
      <c r="M611" s="10"/>
      <c r="N611" s="10">
        <f t="shared" si="101"/>
        <v>3121351.0212344835</v>
      </c>
    </row>
    <row r="612" spans="1:14" x14ac:dyDescent="0.25">
      <c r="A612" s="35"/>
      <c r="B612" s="51" t="s">
        <v>424</v>
      </c>
      <c r="C612" s="35">
        <v>4</v>
      </c>
      <c r="D612" s="55">
        <v>18.03</v>
      </c>
      <c r="E612" s="100">
        <v>552</v>
      </c>
      <c r="F612" s="120">
        <v>417350</v>
      </c>
      <c r="G612" s="41">
        <v>100</v>
      </c>
      <c r="H612" s="50">
        <f t="shared" si="108"/>
        <v>417350</v>
      </c>
      <c r="I612" s="10">
        <f t="shared" si="107"/>
        <v>0</v>
      </c>
      <c r="J612" s="10">
        <f t="shared" si="109"/>
        <v>756.06884057971013</v>
      </c>
      <c r="K612" s="10">
        <f t="shared" si="110"/>
        <v>1684.3201774047311</v>
      </c>
      <c r="L612" s="10">
        <f t="shared" si="111"/>
        <v>1617626.3786576123</v>
      </c>
      <c r="M612" s="10"/>
      <c r="N612" s="10">
        <f t="shared" si="101"/>
        <v>1617626.3786576123</v>
      </c>
    </row>
    <row r="613" spans="1:14" x14ac:dyDescent="0.25">
      <c r="A613" s="35"/>
      <c r="B613" s="51" t="s">
        <v>425</v>
      </c>
      <c r="C613" s="35">
        <v>4</v>
      </c>
      <c r="D613" s="55">
        <v>19.073699999999999</v>
      </c>
      <c r="E613" s="100">
        <v>304</v>
      </c>
      <c r="F613" s="120">
        <v>351320</v>
      </c>
      <c r="G613" s="41">
        <v>100</v>
      </c>
      <c r="H613" s="50">
        <f t="shared" si="108"/>
        <v>351320</v>
      </c>
      <c r="I613" s="10">
        <f t="shared" si="107"/>
        <v>0</v>
      </c>
      <c r="J613" s="10">
        <f t="shared" si="109"/>
        <v>1155.6578947368421</v>
      </c>
      <c r="K613" s="10">
        <f t="shared" si="110"/>
        <v>1284.731123247599</v>
      </c>
      <c r="L613" s="10">
        <f t="shared" si="111"/>
        <v>1229730.1470895004</v>
      </c>
      <c r="M613" s="10"/>
      <c r="N613" s="10">
        <f t="shared" si="101"/>
        <v>1229730.1470895004</v>
      </c>
    </row>
    <row r="614" spans="1:14" x14ac:dyDescent="0.25">
      <c r="A614" s="35"/>
      <c r="B614" s="51" t="s">
        <v>426</v>
      </c>
      <c r="C614" s="35">
        <v>4</v>
      </c>
      <c r="D614" s="55">
        <v>33.413400000000003</v>
      </c>
      <c r="E614" s="100">
        <v>849</v>
      </c>
      <c r="F614" s="120">
        <v>1624720</v>
      </c>
      <c r="G614" s="41">
        <v>100</v>
      </c>
      <c r="H614" s="50">
        <f t="shared" si="108"/>
        <v>1624720</v>
      </c>
      <c r="I614" s="10">
        <f t="shared" si="107"/>
        <v>0</v>
      </c>
      <c r="J614" s="10">
        <f t="shared" si="109"/>
        <v>1913.6866902237928</v>
      </c>
      <c r="K614" s="10">
        <f t="shared" si="110"/>
        <v>526.70232776064836</v>
      </c>
      <c r="L614" s="10">
        <f t="shared" si="111"/>
        <v>872383.59231773869</v>
      </c>
      <c r="M614" s="10"/>
      <c r="N614" s="10">
        <f t="shared" si="101"/>
        <v>872383.59231773869</v>
      </c>
    </row>
    <row r="615" spans="1:14" x14ac:dyDescent="0.25">
      <c r="A615" s="35"/>
      <c r="B615" s="51" t="s">
        <v>796</v>
      </c>
      <c r="C615" s="35">
        <v>4</v>
      </c>
      <c r="D615" s="55">
        <v>15.958699999999999</v>
      </c>
      <c r="E615" s="100">
        <v>555</v>
      </c>
      <c r="F615" s="120">
        <v>788890</v>
      </c>
      <c r="G615" s="41">
        <v>100</v>
      </c>
      <c r="H615" s="50">
        <f t="shared" si="108"/>
        <v>788890</v>
      </c>
      <c r="I615" s="10">
        <f t="shared" si="107"/>
        <v>0</v>
      </c>
      <c r="J615" s="10">
        <f t="shared" si="109"/>
        <v>1421.4234234234234</v>
      </c>
      <c r="K615" s="10">
        <f t="shared" si="110"/>
        <v>1018.9655945610177</v>
      </c>
      <c r="L615" s="10">
        <f t="shared" si="111"/>
        <v>1074834.2417381387</v>
      </c>
      <c r="M615" s="10"/>
      <c r="N615" s="10">
        <f t="shared" si="101"/>
        <v>1074834.2417381387</v>
      </c>
    </row>
    <row r="616" spans="1:14" x14ac:dyDescent="0.25">
      <c r="A616" s="35"/>
      <c r="B616" s="51" t="s">
        <v>427</v>
      </c>
      <c r="C616" s="35">
        <v>4</v>
      </c>
      <c r="D616" s="55">
        <v>26.119699999999998</v>
      </c>
      <c r="E616" s="100">
        <v>572</v>
      </c>
      <c r="F616" s="120">
        <v>420560</v>
      </c>
      <c r="G616" s="41">
        <v>100</v>
      </c>
      <c r="H616" s="50">
        <f t="shared" si="108"/>
        <v>420560</v>
      </c>
      <c r="I616" s="10">
        <f t="shared" si="107"/>
        <v>0</v>
      </c>
      <c r="J616" s="10">
        <f t="shared" si="109"/>
        <v>735.2447552447552</v>
      </c>
      <c r="K616" s="10">
        <f t="shared" si="110"/>
        <v>1705.1442627396859</v>
      </c>
      <c r="L616" s="10">
        <f t="shared" si="111"/>
        <v>1687658.4090704448</v>
      </c>
      <c r="M616" s="10"/>
      <c r="N616" s="10">
        <f t="shared" si="101"/>
        <v>1687658.4090704448</v>
      </c>
    </row>
    <row r="617" spans="1:14" x14ac:dyDescent="0.25">
      <c r="A617" s="35"/>
      <c r="B617" s="51" t="s">
        <v>428</v>
      </c>
      <c r="C617" s="35">
        <v>4</v>
      </c>
      <c r="D617" s="55">
        <v>38.705500000000001</v>
      </c>
      <c r="E617" s="100">
        <v>1343</v>
      </c>
      <c r="F617" s="120">
        <v>1838820</v>
      </c>
      <c r="G617" s="41">
        <v>100</v>
      </c>
      <c r="H617" s="50">
        <f t="shared" si="108"/>
        <v>1838820</v>
      </c>
      <c r="I617" s="10">
        <f t="shared" si="107"/>
        <v>0</v>
      </c>
      <c r="J617" s="10">
        <f t="shared" si="109"/>
        <v>1369.1883842144453</v>
      </c>
      <c r="K617" s="10">
        <f t="shared" si="110"/>
        <v>1071.2006337699959</v>
      </c>
      <c r="L617" s="10">
        <f t="shared" si="111"/>
        <v>1487310.256491302</v>
      </c>
      <c r="M617" s="10"/>
      <c r="N617" s="10">
        <f t="shared" si="101"/>
        <v>1487310.256491302</v>
      </c>
    </row>
    <row r="618" spans="1:14" x14ac:dyDescent="0.25">
      <c r="A618" s="35"/>
      <c r="B618" s="51" t="s">
        <v>172</v>
      </c>
      <c r="C618" s="35">
        <v>4</v>
      </c>
      <c r="D618" s="55">
        <v>53.652200000000001</v>
      </c>
      <c r="E618" s="100">
        <v>1838</v>
      </c>
      <c r="F618" s="120">
        <v>1107520</v>
      </c>
      <c r="G618" s="41">
        <v>100</v>
      </c>
      <c r="H618" s="50">
        <f t="shared" si="108"/>
        <v>1107520</v>
      </c>
      <c r="I618" s="10">
        <f t="shared" si="107"/>
        <v>0</v>
      </c>
      <c r="J618" s="10">
        <f t="shared" si="109"/>
        <v>602.56800870511427</v>
      </c>
      <c r="K618" s="10">
        <f t="shared" si="110"/>
        <v>1837.821009279327</v>
      </c>
      <c r="L618" s="10">
        <f t="shared" si="111"/>
        <v>2336525.7215386177</v>
      </c>
      <c r="M618" s="10"/>
      <c r="N618" s="10">
        <f t="shared" si="101"/>
        <v>2336525.7215386177</v>
      </c>
    </row>
    <row r="619" spans="1:14" x14ac:dyDescent="0.25">
      <c r="A619" s="35"/>
      <c r="B619" s="51" t="s">
        <v>429</v>
      </c>
      <c r="C619" s="35">
        <v>4</v>
      </c>
      <c r="D619" s="55">
        <v>29.088600000000003</v>
      </c>
      <c r="E619" s="100">
        <v>400</v>
      </c>
      <c r="F619" s="120">
        <v>360040</v>
      </c>
      <c r="G619" s="41">
        <v>100</v>
      </c>
      <c r="H619" s="50">
        <f t="shared" si="108"/>
        <v>360040</v>
      </c>
      <c r="I619" s="10">
        <f t="shared" si="107"/>
        <v>0</v>
      </c>
      <c r="J619" s="10">
        <f t="shared" si="109"/>
        <v>900.1</v>
      </c>
      <c r="K619" s="10">
        <f t="shared" si="110"/>
        <v>1540.2890179844412</v>
      </c>
      <c r="L619" s="10">
        <f t="shared" si="111"/>
        <v>1521481.1427106024</v>
      </c>
      <c r="M619" s="10"/>
      <c r="N619" s="10">
        <f t="shared" si="101"/>
        <v>1521481.1427106024</v>
      </c>
    </row>
    <row r="620" spans="1:14" x14ac:dyDescent="0.25">
      <c r="A620" s="35"/>
      <c r="B620" s="51" t="s">
        <v>797</v>
      </c>
      <c r="C620" s="35">
        <v>4</v>
      </c>
      <c r="D620" s="55">
        <v>34.2898</v>
      </c>
      <c r="E620" s="100">
        <v>657</v>
      </c>
      <c r="F620" s="120">
        <v>276060</v>
      </c>
      <c r="G620" s="41">
        <v>100</v>
      </c>
      <c r="H620" s="50">
        <f t="shared" si="108"/>
        <v>276060</v>
      </c>
      <c r="I620" s="10">
        <f t="shared" si="107"/>
        <v>0</v>
      </c>
      <c r="J620" s="10">
        <f t="shared" si="109"/>
        <v>420.1826484018265</v>
      </c>
      <c r="K620" s="10">
        <f t="shared" si="110"/>
        <v>2020.2063695826146</v>
      </c>
      <c r="L620" s="10">
        <f t="shared" si="111"/>
        <v>2012831.2456254119</v>
      </c>
      <c r="M620" s="10"/>
      <c r="N620" s="10">
        <f t="shared" si="101"/>
        <v>2012831.2456254119</v>
      </c>
    </row>
    <row r="621" spans="1:14" x14ac:dyDescent="0.25">
      <c r="A621" s="35"/>
      <c r="B621" s="4"/>
      <c r="C621" s="4"/>
      <c r="D621" s="55">
        <v>0</v>
      </c>
      <c r="E621" s="102"/>
      <c r="F621" s="65"/>
      <c r="G621" s="41"/>
      <c r="H621" s="65"/>
      <c r="I621" s="66"/>
      <c r="J621" s="66"/>
      <c r="K621" s="10"/>
      <c r="L621" s="10"/>
      <c r="M621" s="10"/>
      <c r="N621" s="10"/>
    </row>
    <row r="622" spans="1:14" x14ac:dyDescent="0.25">
      <c r="A622" s="30" t="s">
        <v>430</v>
      </c>
      <c r="B622" s="43" t="s">
        <v>2</v>
      </c>
      <c r="C622" s="44"/>
      <c r="D622" s="3">
        <v>629.01580000000001</v>
      </c>
      <c r="E622" s="103">
        <f>E623</f>
        <v>36413</v>
      </c>
      <c r="F622" s="37">
        <v>0</v>
      </c>
      <c r="G622" s="41"/>
      <c r="H622" s="37">
        <f>H624</f>
        <v>7536935</v>
      </c>
      <c r="I622" s="8">
        <f>I624</f>
        <v>-7536935</v>
      </c>
      <c r="J622" s="8"/>
      <c r="K622" s="10"/>
      <c r="L622" s="10"/>
      <c r="M622" s="9">
        <f>M624</f>
        <v>16501356.110355651</v>
      </c>
      <c r="N622" s="8">
        <f t="shared" si="101"/>
        <v>16501356.110355651</v>
      </c>
    </row>
    <row r="623" spans="1:14" x14ac:dyDescent="0.25">
      <c r="A623" s="30" t="s">
        <v>430</v>
      </c>
      <c r="B623" s="43" t="s">
        <v>3</v>
      </c>
      <c r="C623" s="44"/>
      <c r="D623" s="3">
        <v>629.01580000000001</v>
      </c>
      <c r="E623" s="103">
        <f>SUM(E625:E647)</f>
        <v>36413</v>
      </c>
      <c r="F623" s="37">
        <f>SUM(F625:F647)</f>
        <v>48568750</v>
      </c>
      <c r="G623" s="41"/>
      <c r="H623" s="37">
        <f>SUM(H625:H647)</f>
        <v>33494880</v>
      </c>
      <c r="I623" s="8">
        <f>SUM(I625:I647)</f>
        <v>15073870</v>
      </c>
      <c r="J623" s="8"/>
      <c r="K623" s="10"/>
      <c r="L623" s="8">
        <f>SUM(L625:L647)</f>
        <v>45438351.466169521</v>
      </c>
      <c r="M623" s="10"/>
      <c r="N623" s="8">
        <f t="shared" si="101"/>
        <v>45438351.466169521</v>
      </c>
    </row>
    <row r="624" spans="1:14" x14ac:dyDescent="0.25">
      <c r="A624" s="35"/>
      <c r="B624" s="51" t="s">
        <v>26</v>
      </c>
      <c r="C624" s="35">
        <v>2</v>
      </c>
      <c r="D624" s="55">
        <v>0</v>
      </c>
      <c r="E624" s="106"/>
      <c r="F624" s="50">
        <v>0</v>
      </c>
      <c r="G624" s="41">
        <v>25</v>
      </c>
      <c r="H624" s="50">
        <f>F640*G624/100</f>
        <v>7536935</v>
      </c>
      <c r="I624" s="10">
        <f t="shared" ref="I624:I647" si="112">F624-H624</f>
        <v>-7536935</v>
      </c>
      <c r="J624" s="10"/>
      <c r="K624" s="10"/>
      <c r="L624" s="10"/>
      <c r="M624" s="10">
        <f>($L$7*$L$8*E622/$L$10)+($L$7*$L$9*D622/$L$11)</f>
        <v>16501356.110355651</v>
      </c>
      <c r="N624" s="10">
        <f t="shared" ref="N624:N687" si="113">L624+M624</f>
        <v>16501356.110355651</v>
      </c>
    </row>
    <row r="625" spans="1:14" x14ac:dyDescent="0.25">
      <c r="A625" s="35"/>
      <c r="B625" s="51" t="s">
        <v>798</v>
      </c>
      <c r="C625" s="35">
        <v>4</v>
      </c>
      <c r="D625" s="55">
        <v>16.8704</v>
      </c>
      <c r="E625" s="100">
        <v>1421</v>
      </c>
      <c r="F625" s="120">
        <v>639130</v>
      </c>
      <c r="G625" s="41">
        <v>100</v>
      </c>
      <c r="H625" s="50">
        <f t="shared" ref="H625:H647" si="114">F625*G625/100</f>
        <v>639130</v>
      </c>
      <c r="I625" s="10">
        <f t="shared" si="112"/>
        <v>0</v>
      </c>
      <c r="J625" s="10">
        <f t="shared" ref="J625:J647" si="115">F625/E625</f>
        <v>449.77480647431389</v>
      </c>
      <c r="K625" s="10">
        <f t="shared" ref="K625:K647" si="116">$J$11*$J$19-J625</f>
        <v>1990.6142115101272</v>
      </c>
      <c r="L625" s="10">
        <f t="shared" ref="L625:L647" si="117">IF(K625&gt;0,$J$7*$J$8*(K625/$K$19),0)+$J$7*$J$9*(E625/$E$19)+$J$7*$J$10*(D625/$D$19)</f>
        <v>2117522.5262751458</v>
      </c>
      <c r="M625" s="10"/>
      <c r="N625" s="10">
        <f t="shared" si="113"/>
        <v>2117522.5262751458</v>
      </c>
    </row>
    <row r="626" spans="1:14" x14ac:dyDescent="0.25">
      <c r="A626" s="35"/>
      <c r="B626" s="51" t="s">
        <v>431</v>
      </c>
      <c r="C626" s="35">
        <v>4</v>
      </c>
      <c r="D626" s="55">
        <v>26.722299999999997</v>
      </c>
      <c r="E626" s="100">
        <v>1390</v>
      </c>
      <c r="F626" s="120">
        <v>802830</v>
      </c>
      <c r="G626" s="41">
        <v>100</v>
      </c>
      <c r="H626" s="50">
        <f t="shared" si="114"/>
        <v>802830</v>
      </c>
      <c r="I626" s="10">
        <f t="shared" si="112"/>
        <v>0</v>
      </c>
      <c r="J626" s="10">
        <f t="shared" si="115"/>
        <v>577.57553956834533</v>
      </c>
      <c r="K626" s="10">
        <f t="shared" si="116"/>
        <v>1862.8134784160957</v>
      </c>
      <c r="L626" s="10">
        <f t="shared" si="117"/>
        <v>2063757.0480455952</v>
      </c>
      <c r="M626" s="10"/>
      <c r="N626" s="10">
        <f t="shared" si="113"/>
        <v>2063757.0480455952</v>
      </c>
    </row>
    <row r="627" spans="1:14" x14ac:dyDescent="0.25">
      <c r="A627" s="35"/>
      <c r="B627" s="51" t="s">
        <v>432</v>
      </c>
      <c r="C627" s="35">
        <v>4</v>
      </c>
      <c r="D627" s="55">
        <v>13.170299999999999</v>
      </c>
      <c r="E627" s="100">
        <v>592</v>
      </c>
      <c r="F627" s="120">
        <v>496770</v>
      </c>
      <c r="G627" s="41">
        <v>100</v>
      </c>
      <c r="H627" s="50">
        <f t="shared" si="114"/>
        <v>496770</v>
      </c>
      <c r="I627" s="10">
        <f t="shared" si="112"/>
        <v>0</v>
      </c>
      <c r="J627" s="10">
        <f t="shared" si="115"/>
        <v>839.13851351351354</v>
      </c>
      <c r="K627" s="10">
        <f t="shared" si="116"/>
        <v>1601.2505044709276</v>
      </c>
      <c r="L627" s="10">
        <f t="shared" si="117"/>
        <v>1534864.9259531398</v>
      </c>
      <c r="M627" s="10"/>
      <c r="N627" s="10">
        <f t="shared" si="113"/>
        <v>1534864.9259531398</v>
      </c>
    </row>
    <row r="628" spans="1:14" x14ac:dyDescent="0.25">
      <c r="A628" s="35"/>
      <c r="B628" s="51" t="s">
        <v>433</v>
      </c>
      <c r="C628" s="35">
        <v>4</v>
      </c>
      <c r="D628" s="55">
        <v>49.860100000000003</v>
      </c>
      <c r="E628" s="100">
        <v>1960</v>
      </c>
      <c r="F628" s="120">
        <v>901720</v>
      </c>
      <c r="G628" s="41">
        <v>100</v>
      </c>
      <c r="H628" s="50">
        <f t="shared" si="114"/>
        <v>901720</v>
      </c>
      <c r="I628" s="10">
        <f t="shared" si="112"/>
        <v>0</v>
      </c>
      <c r="J628" s="10">
        <f t="shared" si="115"/>
        <v>460.0612244897959</v>
      </c>
      <c r="K628" s="10">
        <f t="shared" si="116"/>
        <v>1980.3277934946452</v>
      </c>
      <c r="L628" s="10">
        <f t="shared" si="117"/>
        <v>2464954.7227455229</v>
      </c>
      <c r="M628" s="10"/>
      <c r="N628" s="10">
        <f t="shared" si="113"/>
        <v>2464954.7227455229</v>
      </c>
    </row>
    <row r="629" spans="1:14" x14ac:dyDescent="0.25">
      <c r="A629" s="35"/>
      <c r="B629" s="51" t="s">
        <v>434</v>
      </c>
      <c r="C629" s="35">
        <v>4</v>
      </c>
      <c r="D629" s="55">
        <v>15.717600000000001</v>
      </c>
      <c r="E629" s="100">
        <v>614</v>
      </c>
      <c r="F629" s="120">
        <v>382330</v>
      </c>
      <c r="G629" s="41">
        <v>100</v>
      </c>
      <c r="H629" s="50">
        <f t="shared" si="114"/>
        <v>382330</v>
      </c>
      <c r="I629" s="10">
        <f t="shared" si="112"/>
        <v>0</v>
      </c>
      <c r="J629" s="10">
        <f t="shared" si="115"/>
        <v>622.68729641693812</v>
      </c>
      <c r="K629" s="10">
        <f t="shared" si="116"/>
        <v>1817.701721567503</v>
      </c>
      <c r="L629" s="10">
        <f t="shared" si="117"/>
        <v>1729340.3829726654</v>
      </c>
      <c r="M629" s="10"/>
      <c r="N629" s="10">
        <f t="shared" si="113"/>
        <v>1729340.3829726654</v>
      </c>
    </row>
    <row r="630" spans="1:14" x14ac:dyDescent="0.25">
      <c r="A630" s="35"/>
      <c r="B630" s="51" t="s">
        <v>435</v>
      </c>
      <c r="C630" s="35">
        <v>4</v>
      </c>
      <c r="D630" s="55">
        <v>28.387500000000003</v>
      </c>
      <c r="E630" s="100">
        <v>1111</v>
      </c>
      <c r="F630" s="120">
        <v>564840</v>
      </c>
      <c r="G630" s="41">
        <v>100</v>
      </c>
      <c r="H630" s="50">
        <f t="shared" si="114"/>
        <v>564840</v>
      </c>
      <c r="I630" s="10">
        <f t="shared" si="112"/>
        <v>0</v>
      </c>
      <c r="J630" s="10">
        <f t="shared" si="115"/>
        <v>508.40684068406841</v>
      </c>
      <c r="K630" s="10">
        <f t="shared" si="116"/>
        <v>1931.9821773003728</v>
      </c>
      <c r="L630" s="10">
        <f t="shared" si="117"/>
        <v>2044656.7743895215</v>
      </c>
      <c r="M630" s="10"/>
      <c r="N630" s="10">
        <f t="shared" si="113"/>
        <v>2044656.7743895215</v>
      </c>
    </row>
    <row r="631" spans="1:14" x14ac:dyDescent="0.25">
      <c r="A631" s="35"/>
      <c r="B631" s="51" t="s">
        <v>436</v>
      </c>
      <c r="C631" s="35">
        <v>4</v>
      </c>
      <c r="D631" s="55">
        <v>5.9548000000000005</v>
      </c>
      <c r="E631" s="100">
        <v>709</v>
      </c>
      <c r="F631" s="120">
        <v>326710</v>
      </c>
      <c r="G631" s="41">
        <v>100</v>
      </c>
      <c r="H631" s="50">
        <f t="shared" si="114"/>
        <v>326710</v>
      </c>
      <c r="I631" s="10">
        <f t="shared" si="112"/>
        <v>0</v>
      </c>
      <c r="J631" s="10">
        <f t="shared" si="115"/>
        <v>460.8039492242595</v>
      </c>
      <c r="K631" s="10">
        <f t="shared" si="116"/>
        <v>1979.5850687601817</v>
      </c>
      <c r="L631" s="10">
        <f t="shared" si="117"/>
        <v>1830151.257480867</v>
      </c>
      <c r="M631" s="10"/>
      <c r="N631" s="10">
        <f t="shared" si="113"/>
        <v>1830151.257480867</v>
      </c>
    </row>
    <row r="632" spans="1:14" x14ac:dyDescent="0.25">
      <c r="A632" s="35"/>
      <c r="B632" s="51" t="s">
        <v>437</v>
      </c>
      <c r="C632" s="35">
        <v>4</v>
      </c>
      <c r="D632" s="55">
        <v>8.7255999999999982</v>
      </c>
      <c r="E632" s="100">
        <v>575</v>
      </c>
      <c r="F632" s="120">
        <v>363910</v>
      </c>
      <c r="G632" s="41">
        <v>100</v>
      </c>
      <c r="H632" s="50">
        <f t="shared" si="114"/>
        <v>363910</v>
      </c>
      <c r="I632" s="10">
        <f t="shared" si="112"/>
        <v>0</v>
      </c>
      <c r="J632" s="10">
        <f t="shared" si="115"/>
        <v>632.88695652173908</v>
      </c>
      <c r="K632" s="10">
        <f t="shared" si="116"/>
        <v>1807.5020614627019</v>
      </c>
      <c r="L632" s="10">
        <f t="shared" si="117"/>
        <v>1668495.6060739569</v>
      </c>
      <c r="M632" s="10"/>
      <c r="N632" s="10">
        <f t="shared" si="113"/>
        <v>1668495.6060739569</v>
      </c>
    </row>
    <row r="633" spans="1:14" x14ac:dyDescent="0.25">
      <c r="A633" s="35"/>
      <c r="B633" s="51" t="s">
        <v>438</v>
      </c>
      <c r="C633" s="35">
        <v>4</v>
      </c>
      <c r="D633" s="55">
        <v>37.560200000000002</v>
      </c>
      <c r="E633" s="100">
        <v>2165</v>
      </c>
      <c r="F633" s="120">
        <v>1507980</v>
      </c>
      <c r="G633" s="41">
        <v>100</v>
      </c>
      <c r="H633" s="50">
        <f t="shared" si="114"/>
        <v>1507980</v>
      </c>
      <c r="I633" s="10">
        <f t="shared" si="112"/>
        <v>0</v>
      </c>
      <c r="J633" s="10">
        <f t="shared" si="115"/>
        <v>696.52655889145501</v>
      </c>
      <c r="K633" s="10">
        <f t="shared" si="116"/>
        <v>1743.8624590929862</v>
      </c>
      <c r="L633" s="10">
        <f t="shared" si="117"/>
        <v>2265821.625935263</v>
      </c>
      <c r="M633" s="10"/>
      <c r="N633" s="10">
        <f t="shared" si="113"/>
        <v>2265821.625935263</v>
      </c>
    </row>
    <row r="634" spans="1:14" x14ac:dyDescent="0.25">
      <c r="A634" s="35"/>
      <c r="B634" s="51" t="s">
        <v>439</v>
      </c>
      <c r="C634" s="35">
        <v>4</v>
      </c>
      <c r="D634" s="55">
        <v>16.395299999999999</v>
      </c>
      <c r="E634" s="100">
        <v>894</v>
      </c>
      <c r="F634" s="120">
        <v>807010</v>
      </c>
      <c r="G634" s="41">
        <v>100</v>
      </c>
      <c r="H634" s="50">
        <f t="shared" si="114"/>
        <v>807010</v>
      </c>
      <c r="I634" s="10">
        <f t="shared" si="112"/>
        <v>0</v>
      </c>
      <c r="J634" s="10">
        <f t="shared" si="115"/>
        <v>902.69574944071587</v>
      </c>
      <c r="K634" s="10">
        <f t="shared" si="116"/>
        <v>1537.6932685437253</v>
      </c>
      <c r="L634" s="10">
        <f t="shared" si="117"/>
        <v>1594014.623496308</v>
      </c>
      <c r="M634" s="10"/>
      <c r="N634" s="10">
        <f t="shared" si="113"/>
        <v>1594014.623496308</v>
      </c>
    </row>
    <row r="635" spans="1:14" x14ac:dyDescent="0.25">
      <c r="A635" s="35"/>
      <c r="B635" s="51" t="s">
        <v>440</v>
      </c>
      <c r="C635" s="35">
        <v>4</v>
      </c>
      <c r="D635" s="55">
        <v>13.850899999999999</v>
      </c>
      <c r="E635" s="100">
        <v>659</v>
      </c>
      <c r="F635" s="120">
        <v>681150</v>
      </c>
      <c r="G635" s="41">
        <v>100</v>
      </c>
      <c r="H635" s="50">
        <f t="shared" si="114"/>
        <v>681150</v>
      </c>
      <c r="I635" s="10">
        <f t="shared" si="112"/>
        <v>0</v>
      </c>
      <c r="J635" s="10">
        <f t="shared" si="115"/>
        <v>1033.6115326251897</v>
      </c>
      <c r="K635" s="10">
        <f t="shared" si="116"/>
        <v>1406.7774853592514</v>
      </c>
      <c r="L635" s="10">
        <f t="shared" si="117"/>
        <v>1403679.0070805149</v>
      </c>
      <c r="M635" s="10"/>
      <c r="N635" s="10">
        <f t="shared" si="113"/>
        <v>1403679.0070805149</v>
      </c>
    </row>
    <row r="636" spans="1:14" x14ac:dyDescent="0.25">
      <c r="A636" s="35"/>
      <c r="B636" s="51" t="s">
        <v>441</v>
      </c>
      <c r="C636" s="35">
        <v>4</v>
      </c>
      <c r="D636" s="55">
        <v>23.948</v>
      </c>
      <c r="E636" s="100">
        <v>1294</v>
      </c>
      <c r="F636" s="120">
        <v>1282560</v>
      </c>
      <c r="G636" s="41">
        <v>100</v>
      </c>
      <c r="H636" s="50">
        <f t="shared" si="114"/>
        <v>1282560</v>
      </c>
      <c r="I636" s="10">
        <f t="shared" si="112"/>
        <v>0</v>
      </c>
      <c r="J636" s="10">
        <f t="shared" si="115"/>
        <v>991.15919629057191</v>
      </c>
      <c r="K636" s="10">
        <f t="shared" si="116"/>
        <v>1449.2298216938693</v>
      </c>
      <c r="L636" s="10">
        <f t="shared" si="117"/>
        <v>1688149.3402498183</v>
      </c>
      <c r="M636" s="10"/>
      <c r="N636" s="10">
        <f t="shared" si="113"/>
        <v>1688149.3402498183</v>
      </c>
    </row>
    <row r="637" spans="1:14" x14ac:dyDescent="0.25">
      <c r="A637" s="35"/>
      <c r="B637" s="51" t="s">
        <v>442</v>
      </c>
      <c r="C637" s="35">
        <v>4</v>
      </c>
      <c r="D637" s="55">
        <v>21.0716</v>
      </c>
      <c r="E637" s="100">
        <v>1066</v>
      </c>
      <c r="F637" s="120">
        <v>679310</v>
      </c>
      <c r="G637" s="41">
        <v>100</v>
      </c>
      <c r="H637" s="50">
        <f t="shared" si="114"/>
        <v>679310</v>
      </c>
      <c r="I637" s="10">
        <f t="shared" si="112"/>
        <v>0</v>
      </c>
      <c r="J637" s="10">
        <f t="shared" si="115"/>
        <v>637.25140712945586</v>
      </c>
      <c r="K637" s="10">
        <f t="shared" si="116"/>
        <v>1803.1376108549853</v>
      </c>
      <c r="L637" s="10">
        <f t="shared" si="117"/>
        <v>1885318.2282720522</v>
      </c>
      <c r="M637" s="10"/>
      <c r="N637" s="10">
        <f t="shared" si="113"/>
        <v>1885318.2282720522</v>
      </c>
    </row>
    <row r="638" spans="1:14" x14ac:dyDescent="0.25">
      <c r="A638" s="35"/>
      <c r="B638" s="51" t="s">
        <v>443</v>
      </c>
      <c r="C638" s="35">
        <v>4</v>
      </c>
      <c r="D638" s="55">
        <v>22.115600000000001</v>
      </c>
      <c r="E638" s="100">
        <v>1333</v>
      </c>
      <c r="F638" s="120">
        <v>1073370</v>
      </c>
      <c r="G638" s="41">
        <v>100</v>
      </c>
      <c r="H638" s="50">
        <f t="shared" si="114"/>
        <v>1073370</v>
      </c>
      <c r="I638" s="10">
        <f t="shared" si="112"/>
        <v>0</v>
      </c>
      <c r="J638" s="10">
        <f t="shared" si="115"/>
        <v>805.22880720180046</v>
      </c>
      <c r="K638" s="10">
        <f t="shared" si="116"/>
        <v>1635.1602107826407</v>
      </c>
      <c r="L638" s="10">
        <f t="shared" si="117"/>
        <v>1837722.5398818613</v>
      </c>
      <c r="M638" s="10"/>
      <c r="N638" s="10">
        <f t="shared" si="113"/>
        <v>1837722.5398818613</v>
      </c>
    </row>
    <row r="639" spans="1:14" x14ac:dyDescent="0.25">
      <c r="A639" s="35"/>
      <c r="B639" s="51" t="s">
        <v>444</v>
      </c>
      <c r="C639" s="35">
        <v>4</v>
      </c>
      <c r="D639" s="55">
        <v>43.943700000000007</v>
      </c>
      <c r="E639" s="100">
        <v>1575</v>
      </c>
      <c r="F639" s="120">
        <v>831510</v>
      </c>
      <c r="G639" s="41">
        <v>100</v>
      </c>
      <c r="H639" s="50">
        <f t="shared" si="114"/>
        <v>831510</v>
      </c>
      <c r="I639" s="10">
        <f t="shared" si="112"/>
        <v>0</v>
      </c>
      <c r="J639" s="10">
        <f t="shared" si="115"/>
        <v>527.94285714285718</v>
      </c>
      <c r="K639" s="10">
        <f t="shared" si="116"/>
        <v>1912.4461608415841</v>
      </c>
      <c r="L639" s="10">
        <f t="shared" si="117"/>
        <v>2260014.6032356238</v>
      </c>
      <c r="M639" s="10"/>
      <c r="N639" s="10">
        <f t="shared" si="113"/>
        <v>2260014.6032356238</v>
      </c>
    </row>
    <row r="640" spans="1:14" x14ac:dyDescent="0.25">
      <c r="A640" s="35"/>
      <c r="B640" s="51" t="s">
        <v>890</v>
      </c>
      <c r="C640" s="35">
        <v>3</v>
      </c>
      <c r="D640" s="55">
        <v>92.032000000000011</v>
      </c>
      <c r="E640" s="100">
        <v>9140</v>
      </c>
      <c r="F640" s="120">
        <v>30147740</v>
      </c>
      <c r="G640" s="41">
        <v>50</v>
      </c>
      <c r="H640" s="50">
        <f t="shared" si="114"/>
        <v>15073870</v>
      </c>
      <c r="I640" s="10">
        <f t="shared" si="112"/>
        <v>15073870</v>
      </c>
      <c r="J640" s="10">
        <f t="shared" si="115"/>
        <v>3298.4398249452952</v>
      </c>
      <c r="K640" s="10">
        <f t="shared" si="116"/>
        <v>-858.05080696085406</v>
      </c>
      <c r="L640" s="10">
        <f t="shared" si="117"/>
        <v>3294310.073900715</v>
      </c>
      <c r="M640" s="10"/>
      <c r="N640" s="10">
        <f t="shared" si="113"/>
        <v>3294310.073900715</v>
      </c>
    </row>
    <row r="641" spans="1:14" x14ac:dyDescent="0.25">
      <c r="A641" s="35"/>
      <c r="B641" s="51" t="s">
        <v>445</v>
      </c>
      <c r="C641" s="35">
        <v>4</v>
      </c>
      <c r="D641" s="55">
        <v>38.2607</v>
      </c>
      <c r="E641" s="100">
        <v>1740</v>
      </c>
      <c r="F641" s="120">
        <v>1164740</v>
      </c>
      <c r="G641" s="41">
        <v>100</v>
      </c>
      <c r="H641" s="50">
        <f t="shared" si="114"/>
        <v>1164740</v>
      </c>
      <c r="I641" s="10">
        <f t="shared" si="112"/>
        <v>0</v>
      </c>
      <c r="J641" s="10">
        <f t="shared" si="115"/>
        <v>669.39080459770116</v>
      </c>
      <c r="K641" s="10">
        <f t="shared" si="116"/>
        <v>1770.99821338674</v>
      </c>
      <c r="L641" s="10">
        <f t="shared" si="117"/>
        <v>2163476.8090732149</v>
      </c>
      <c r="M641" s="10"/>
      <c r="N641" s="10">
        <f t="shared" si="113"/>
        <v>2163476.8090732149</v>
      </c>
    </row>
    <row r="642" spans="1:14" x14ac:dyDescent="0.25">
      <c r="A642" s="35"/>
      <c r="B642" s="51" t="s">
        <v>446</v>
      </c>
      <c r="C642" s="35">
        <v>4</v>
      </c>
      <c r="D642" s="55">
        <v>12.4343</v>
      </c>
      <c r="E642" s="100">
        <v>965</v>
      </c>
      <c r="F642" s="120">
        <v>1359360</v>
      </c>
      <c r="G642" s="41">
        <v>100</v>
      </c>
      <c r="H642" s="50">
        <f t="shared" si="114"/>
        <v>1359360</v>
      </c>
      <c r="I642" s="10">
        <f t="shared" si="112"/>
        <v>0</v>
      </c>
      <c r="J642" s="10">
        <f t="shared" si="115"/>
        <v>1408.6632124352332</v>
      </c>
      <c r="K642" s="10">
        <f t="shared" si="116"/>
        <v>1031.725805549208</v>
      </c>
      <c r="L642" s="10">
        <f t="shared" si="117"/>
        <v>1187996.7853388775</v>
      </c>
      <c r="M642" s="10"/>
      <c r="N642" s="10">
        <f t="shared" si="113"/>
        <v>1187996.7853388775</v>
      </c>
    </row>
    <row r="643" spans="1:14" x14ac:dyDescent="0.25">
      <c r="A643" s="35"/>
      <c r="B643" s="51" t="s">
        <v>447</v>
      </c>
      <c r="C643" s="35">
        <v>4</v>
      </c>
      <c r="D643" s="55">
        <v>31.216500000000003</v>
      </c>
      <c r="E643" s="100">
        <v>1291</v>
      </c>
      <c r="F643" s="120">
        <v>678500</v>
      </c>
      <c r="G643" s="41">
        <v>100</v>
      </c>
      <c r="H643" s="50">
        <f t="shared" si="114"/>
        <v>678500</v>
      </c>
      <c r="I643" s="10">
        <f t="shared" si="112"/>
        <v>0</v>
      </c>
      <c r="J643" s="10">
        <f t="shared" si="115"/>
        <v>525.56158017041048</v>
      </c>
      <c r="K643" s="10">
        <f t="shared" si="116"/>
        <v>1914.8274378140306</v>
      </c>
      <c r="L643" s="10">
        <f t="shared" si="117"/>
        <v>2101780.3964509843</v>
      </c>
      <c r="M643" s="10"/>
      <c r="N643" s="10">
        <f t="shared" si="113"/>
        <v>2101780.3964509843</v>
      </c>
    </row>
    <row r="644" spans="1:14" x14ac:dyDescent="0.25">
      <c r="A644" s="35"/>
      <c r="B644" s="51" t="s">
        <v>448</v>
      </c>
      <c r="C644" s="35">
        <v>4</v>
      </c>
      <c r="D644" s="55">
        <v>21.7347</v>
      </c>
      <c r="E644" s="100">
        <v>1175</v>
      </c>
      <c r="F644" s="120">
        <v>598700</v>
      </c>
      <c r="G644" s="41">
        <v>100</v>
      </c>
      <c r="H644" s="50">
        <f t="shared" si="114"/>
        <v>598700</v>
      </c>
      <c r="I644" s="10">
        <f t="shared" si="112"/>
        <v>0</v>
      </c>
      <c r="J644" s="10">
        <f t="shared" si="115"/>
        <v>509.531914893617</v>
      </c>
      <c r="K644" s="10">
        <f t="shared" si="116"/>
        <v>1930.8571030908242</v>
      </c>
      <c r="L644" s="10">
        <f t="shared" si="117"/>
        <v>2024099.6056066654</v>
      </c>
      <c r="M644" s="10"/>
      <c r="N644" s="10">
        <f t="shared" si="113"/>
        <v>2024099.6056066654</v>
      </c>
    </row>
    <row r="645" spans="1:14" x14ac:dyDescent="0.25">
      <c r="A645" s="35"/>
      <c r="B645" s="51" t="s">
        <v>799</v>
      </c>
      <c r="C645" s="35">
        <v>4</v>
      </c>
      <c r="D645" s="55">
        <v>56.6937</v>
      </c>
      <c r="E645" s="100">
        <v>3208</v>
      </c>
      <c r="F645" s="120">
        <v>2446340</v>
      </c>
      <c r="G645" s="41">
        <v>100</v>
      </c>
      <c r="H645" s="50">
        <f t="shared" si="114"/>
        <v>2446340</v>
      </c>
      <c r="I645" s="10">
        <f t="shared" si="112"/>
        <v>0</v>
      </c>
      <c r="J645" s="10">
        <f t="shared" si="115"/>
        <v>762.57481296758101</v>
      </c>
      <c r="K645" s="10">
        <f t="shared" si="116"/>
        <v>1677.8142050168601</v>
      </c>
      <c r="L645" s="10">
        <f t="shared" si="117"/>
        <v>2639517.4162930287</v>
      </c>
      <c r="M645" s="10"/>
      <c r="N645" s="10">
        <f t="shared" si="113"/>
        <v>2639517.4162930287</v>
      </c>
    </row>
    <row r="646" spans="1:14" x14ac:dyDescent="0.25">
      <c r="A646" s="35"/>
      <c r="B646" s="51" t="s">
        <v>449</v>
      </c>
      <c r="C646" s="35">
        <v>4</v>
      </c>
      <c r="D646" s="55">
        <v>13.955799999999998</v>
      </c>
      <c r="E646" s="100">
        <v>511</v>
      </c>
      <c r="F646" s="120">
        <v>337320</v>
      </c>
      <c r="G646" s="41">
        <v>100</v>
      </c>
      <c r="H646" s="50">
        <f t="shared" si="114"/>
        <v>337320</v>
      </c>
      <c r="I646" s="10">
        <f t="shared" si="112"/>
        <v>0</v>
      </c>
      <c r="J646" s="10">
        <f t="shared" si="115"/>
        <v>660.11741682974559</v>
      </c>
      <c r="K646" s="10">
        <f t="shared" si="116"/>
        <v>1780.2716011546954</v>
      </c>
      <c r="L646" s="10">
        <f t="shared" si="117"/>
        <v>1658069.3964718336</v>
      </c>
      <c r="M646" s="10"/>
      <c r="N646" s="10">
        <f t="shared" si="113"/>
        <v>1658069.3964718336</v>
      </c>
    </row>
    <row r="647" spans="1:14" x14ac:dyDescent="0.25">
      <c r="A647" s="35"/>
      <c r="B647" s="51" t="s">
        <v>450</v>
      </c>
      <c r="C647" s="35">
        <v>4</v>
      </c>
      <c r="D647" s="55">
        <v>18.394200000000001</v>
      </c>
      <c r="E647" s="100">
        <v>1025</v>
      </c>
      <c r="F647" s="120">
        <v>494920</v>
      </c>
      <c r="G647" s="41">
        <v>100</v>
      </c>
      <c r="H647" s="50">
        <f t="shared" si="114"/>
        <v>494920</v>
      </c>
      <c r="I647" s="10">
        <f t="shared" si="112"/>
        <v>0</v>
      </c>
      <c r="J647" s="10">
        <f t="shared" si="115"/>
        <v>482.8487804878049</v>
      </c>
      <c r="K647" s="10">
        <f t="shared" si="116"/>
        <v>1957.5402374966361</v>
      </c>
      <c r="L647" s="10">
        <f t="shared" si="117"/>
        <v>1980637.7709463453</v>
      </c>
      <c r="M647" s="10"/>
      <c r="N647" s="10">
        <f t="shared" si="113"/>
        <v>1980637.7709463453</v>
      </c>
    </row>
    <row r="648" spans="1:14" x14ac:dyDescent="0.25">
      <c r="A648" s="35"/>
      <c r="B648" s="4"/>
      <c r="C648" s="4"/>
      <c r="D648" s="55">
        <v>0</v>
      </c>
      <c r="E648" s="102"/>
      <c r="F648" s="65"/>
      <c r="G648" s="41"/>
      <c r="H648" s="65"/>
      <c r="I648" s="66"/>
      <c r="J648" s="66"/>
      <c r="K648" s="10"/>
      <c r="L648" s="10"/>
      <c r="M648" s="10"/>
      <c r="N648" s="10"/>
    </row>
    <row r="649" spans="1:14" x14ac:dyDescent="0.25">
      <c r="A649" s="30" t="s">
        <v>451</v>
      </c>
      <c r="B649" s="43" t="s">
        <v>2</v>
      </c>
      <c r="C649" s="44"/>
      <c r="D649" s="3">
        <v>597.46979999999985</v>
      </c>
      <c r="E649" s="103">
        <f>E650</f>
        <v>31610</v>
      </c>
      <c r="F649" s="37">
        <v>0</v>
      </c>
      <c r="G649" s="41"/>
      <c r="H649" s="37">
        <f>H651</f>
        <v>5920380</v>
      </c>
      <c r="I649" s="8">
        <f>I651</f>
        <v>-5920380</v>
      </c>
      <c r="J649" s="8"/>
      <c r="K649" s="10"/>
      <c r="L649" s="10"/>
      <c r="M649" s="9">
        <f>M651</f>
        <v>14839968.944083001</v>
      </c>
      <c r="N649" s="8">
        <f t="shared" si="113"/>
        <v>14839968.944083001</v>
      </c>
    </row>
    <row r="650" spans="1:14" x14ac:dyDescent="0.25">
      <c r="A650" s="30" t="s">
        <v>451</v>
      </c>
      <c r="B650" s="43" t="s">
        <v>3</v>
      </c>
      <c r="C650" s="44"/>
      <c r="D650" s="3">
        <v>597.46979999999985</v>
      </c>
      <c r="E650" s="103">
        <f>SUM(E652:E672)</f>
        <v>31610</v>
      </c>
      <c r="F650" s="37">
        <f>SUM(F652:F672)</f>
        <v>49073750</v>
      </c>
      <c r="G650" s="41"/>
      <c r="H650" s="37">
        <f>SUM(H652:H672)</f>
        <v>37232990</v>
      </c>
      <c r="I650" s="8">
        <f>SUM(I652:I672)</f>
        <v>11840760</v>
      </c>
      <c r="J650" s="8"/>
      <c r="K650" s="10"/>
      <c r="L650" s="8">
        <f>SUM(L652:L672)</f>
        <v>38228469.867078327</v>
      </c>
      <c r="M650" s="10"/>
      <c r="N650" s="8">
        <f t="shared" si="113"/>
        <v>38228469.867078327</v>
      </c>
    </row>
    <row r="651" spans="1:14" x14ac:dyDescent="0.25">
      <c r="A651" s="35"/>
      <c r="B651" s="51" t="s">
        <v>26</v>
      </c>
      <c r="C651" s="35">
        <v>2</v>
      </c>
      <c r="D651" s="55">
        <v>0</v>
      </c>
      <c r="E651" s="106"/>
      <c r="F651" s="50">
        <v>0</v>
      </c>
      <c r="G651" s="41">
        <v>25</v>
      </c>
      <c r="H651" s="50">
        <f>F668*G651/100</f>
        <v>5920380</v>
      </c>
      <c r="I651" s="10">
        <f t="shared" ref="I651:I672" si="118">F651-H651</f>
        <v>-5920380</v>
      </c>
      <c r="J651" s="10"/>
      <c r="K651" s="10"/>
      <c r="L651" s="10"/>
      <c r="M651" s="10">
        <f>($L$7*$L$8*E649/$L$10)+($L$7*$L$9*D649/$L$11)</f>
        <v>14839968.944083001</v>
      </c>
      <c r="N651" s="10">
        <f t="shared" si="113"/>
        <v>14839968.944083001</v>
      </c>
    </row>
    <row r="652" spans="1:14" x14ac:dyDescent="0.25">
      <c r="A652" s="35"/>
      <c r="B652" s="51" t="s">
        <v>452</v>
      </c>
      <c r="C652" s="35">
        <v>4</v>
      </c>
      <c r="D652" s="55">
        <v>54.386200000000002</v>
      </c>
      <c r="E652" s="100">
        <v>1778</v>
      </c>
      <c r="F652" s="121">
        <v>3015540</v>
      </c>
      <c r="G652" s="41">
        <v>100</v>
      </c>
      <c r="H652" s="50">
        <f t="shared" ref="H652:H672" si="119">F652*G652/100</f>
        <v>3015540</v>
      </c>
      <c r="I652" s="10">
        <f t="shared" si="118"/>
        <v>0</v>
      </c>
      <c r="J652" s="10">
        <f t="shared" ref="J652:J672" si="120">F652/E652</f>
        <v>1696.029246344207</v>
      </c>
      <c r="K652" s="10">
        <f t="shared" ref="K652:K672" si="121">$J$11*$J$19-J652</f>
        <v>744.35977164023416</v>
      </c>
      <c r="L652" s="10">
        <f t="shared" ref="L652:L672" si="122">IF(K652&gt;0,$J$7*$J$8*(K652/$K$19),0)+$J$7*$J$9*(E652/$E$19)+$J$7*$J$10*(D652/$D$19)</f>
        <v>1449140.5617197875</v>
      </c>
      <c r="M652" s="10"/>
      <c r="N652" s="10">
        <f t="shared" si="113"/>
        <v>1449140.5617197875</v>
      </c>
    </row>
    <row r="653" spans="1:14" x14ac:dyDescent="0.25">
      <c r="A653" s="35"/>
      <c r="B653" s="51" t="s">
        <v>453</v>
      </c>
      <c r="C653" s="35">
        <v>4</v>
      </c>
      <c r="D653" s="55">
        <v>33.314799999999998</v>
      </c>
      <c r="E653" s="100">
        <v>1498</v>
      </c>
      <c r="F653" s="120">
        <v>1051630</v>
      </c>
      <c r="G653" s="41">
        <v>100</v>
      </c>
      <c r="H653" s="50">
        <f t="shared" si="119"/>
        <v>1051630</v>
      </c>
      <c r="I653" s="10">
        <f t="shared" si="118"/>
        <v>0</v>
      </c>
      <c r="J653" s="10">
        <f t="shared" si="120"/>
        <v>702.02269692923903</v>
      </c>
      <c r="K653" s="10">
        <f t="shared" si="121"/>
        <v>1738.3663210552022</v>
      </c>
      <c r="L653" s="10">
        <f t="shared" si="122"/>
        <v>2035491.4979716663</v>
      </c>
      <c r="M653" s="10"/>
      <c r="N653" s="10">
        <f t="shared" si="113"/>
        <v>2035491.4979716663</v>
      </c>
    </row>
    <row r="654" spans="1:14" x14ac:dyDescent="0.25">
      <c r="A654" s="35"/>
      <c r="B654" s="51" t="s">
        <v>800</v>
      </c>
      <c r="C654" s="35">
        <v>4</v>
      </c>
      <c r="D654" s="55">
        <v>25.285499999999999</v>
      </c>
      <c r="E654" s="100">
        <v>1571</v>
      </c>
      <c r="F654" s="120">
        <v>1509920</v>
      </c>
      <c r="G654" s="41">
        <v>100</v>
      </c>
      <c r="H654" s="50">
        <f t="shared" si="119"/>
        <v>1509920</v>
      </c>
      <c r="I654" s="10">
        <f t="shared" si="118"/>
        <v>0</v>
      </c>
      <c r="J654" s="10">
        <f t="shared" si="120"/>
        <v>961.12030553787395</v>
      </c>
      <c r="K654" s="10">
        <f t="shared" si="121"/>
        <v>1479.2687124465672</v>
      </c>
      <c r="L654" s="10">
        <f t="shared" si="122"/>
        <v>1803487.1663376647</v>
      </c>
      <c r="M654" s="10"/>
      <c r="N654" s="10">
        <f t="shared" si="113"/>
        <v>1803487.1663376647</v>
      </c>
    </row>
    <row r="655" spans="1:14" x14ac:dyDescent="0.25">
      <c r="A655" s="35"/>
      <c r="B655" s="51" t="s">
        <v>454</v>
      </c>
      <c r="C655" s="35">
        <v>4</v>
      </c>
      <c r="D655" s="55">
        <v>31.523400000000002</v>
      </c>
      <c r="E655" s="100">
        <v>1365</v>
      </c>
      <c r="F655" s="120">
        <v>939390</v>
      </c>
      <c r="G655" s="41">
        <v>100</v>
      </c>
      <c r="H655" s="50">
        <f t="shared" si="119"/>
        <v>939390</v>
      </c>
      <c r="I655" s="10">
        <f t="shared" si="118"/>
        <v>0</v>
      </c>
      <c r="J655" s="10">
        <f t="shared" si="120"/>
        <v>688.19780219780216</v>
      </c>
      <c r="K655" s="10">
        <f t="shared" si="121"/>
        <v>1752.1912157866391</v>
      </c>
      <c r="L655" s="10">
        <f t="shared" si="122"/>
        <v>1995951.9875135599</v>
      </c>
      <c r="M655" s="10"/>
      <c r="N655" s="10">
        <f t="shared" si="113"/>
        <v>1995951.9875135599</v>
      </c>
    </row>
    <row r="656" spans="1:14" x14ac:dyDescent="0.25">
      <c r="A656" s="35"/>
      <c r="B656" s="51" t="s">
        <v>455</v>
      </c>
      <c r="C656" s="35">
        <v>4</v>
      </c>
      <c r="D656" s="55">
        <v>26.426500000000001</v>
      </c>
      <c r="E656" s="100">
        <v>674</v>
      </c>
      <c r="F656" s="120">
        <v>476600</v>
      </c>
      <c r="G656" s="41">
        <v>100</v>
      </c>
      <c r="H656" s="50">
        <f t="shared" si="119"/>
        <v>476600</v>
      </c>
      <c r="I656" s="10">
        <f t="shared" si="118"/>
        <v>0</v>
      </c>
      <c r="J656" s="10">
        <f t="shared" si="120"/>
        <v>707.12166172106822</v>
      </c>
      <c r="K656" s="10">
        <f t="shared" si="121"/>
        <v>1733.2673562633729</v>
      </c>
      <c r="L656" s="10">
        <f t="shared" si="122"/>
        <v>1742673.1857843017</v>
      </c>
      <c r="M656" s="10"/>
      <c r="N656" s="10">
        <f t="shared" si="113"/>
        <v>1742673.1857843017</v>
      </c>
    </row>
    <row r="657" spans="1:14" x14ac:dyDescent="0.25">
      <c r="A657" s="35"/>
      <c r="B657" s="51" t="s">
        <v>801</v>
      </c>
      <c r="C657" s="35">
        <v>4</v>
      </c>
      <c r="D657" s="55">
        <v>34.857799999999997</v>
      </c>
      <c r="E657" s="100">
        <v>1011</v>
      </c>
      <c r="F657" s="120">
        <v>942130</v>
      </c>
      <c r="G657" s="41">
        <v>100</v>
      </c>
      <c r="H657" s="50">
        <f t="shared" si="119"/>
        <v>942130</v>
      </c>
      <c r="I657" s="10">
        <f t="shared" si="118"/>
        <v>0</v>
      </c>
      <c r="J657" s="10">
        <f t="shared" si="120"/>
        <v>931.87932739861526</v>
      </c>
      <c r="K657" s="10">
        <f t="shared" si="121"/>
        <v>1508.5096905858259</v>
      </c>
      <c r="L657" s="10">
        <f t="shared" si="122"/>
        <v>1714070.4289223766</v>
      </c>
      <c r="M657" s="10"/>
      <c r="N657" s="10">
        <f t="shared" si="113"/>
        <v>1714070.4289223766</v>
      </c>
    </row>
    <row r="658" spans="1:14" x14ac:dyDescent="0.25">
      <c r="A658" s="35"/>
      <c r="B658" s="51" t="s">
        <v>802</v>
      </c>
      <c r="C658" s="35">
        <v>4</v>
      </c>
      <c r="D658" s="55">
        <v>3.2065000000000001</v>
      </c>
      <c r="E658" s="100">
        <v>581</v>
      </c>
      <c r="F658" s="120">
        <v>403910</v>
      </c>
      <c r="G658" s="41">
        <v>100</v>
      </c>
      <c r="H658" s="50">
        <f t="shared" si="119"/>
        <v>403910</v>
      </c>
      <c r="I658" s="10">
        <f t="shared" si="118"/>
        <v>0</v>
      </c>
      <c r="J658" s="10">
        <f t="shared" si="120"/>
        <v>695.197934595525</v>
      </c>
      <c r="K658" s="10">
        <f t="shared" si="121"/>
        <v>1745.191083388916</v>
      </c>
      <c r="L658" s="10">
        <f t="shared" si="122"/>
        <v>1588207.9246928971</v>
      </c>
      <c r="M658" s="10"/>
      <c r="N658" s="10">
        <f t="shared" si="113"/>
        <v>1588207.9246928971</v>
      </c>
    </row>
    <row r="659" spans="1:14" x14ac:dyDescent="0.25">
      <c r="A659" s="35"/>
      <c r="B659" s="51" t="s">
        <v>803</v>
      </c>
      <c r="C659" s="35">
        <v>4</v>
      </c>
      <c r="D659" s="55">
        <v>27.879099999999998</v>
      </c>
      <c r="E659" s="100">
        <v>873</v>
      </c>
      <c r="F659" s="120">
        <v>720970</v>
      </c>
      <c r="G659" s="41">
        <v>100</v>
      </c>
      <c r="H659" s="50">
        <f t="shared" si="119"/>
        <v>720970</v>
      </c>
      <c r="I659" s="10">
        <f t="shared" si="118"/>
        <v>0</v>
      </c>
      <c r="J659" s="10">
        <f t="shared" si="120"/>
        <v>825.85337915234823</v>
      </c>
      <c r="K659" s="10">
        <f t="shared" si="121"/>
        <v>1614.5356388320929</v>
      </c>
      <c r="L659" s="10">
        <f t="shared" si="122"/>
        <v>1716313.4046511003</v>
      </c>
      <c r="M659" s="10"/>
      <c r="N659" s="10">
        <f t="shared" si="113"/>
        <v>1716313.4046511003</v>
      </c>
    </row>
    <row r="660" spans="1:14" x14ac:dyDescent="0.25">
      <c r="A660" s="35"/>
      <c r="B660" s="51" t="s">
        <v>804</v>
      </c>
      <c r="C660" s="35">
        <v>4</v>
      </c>
      <c r="D660" s="55">
        <v>37.349699999999999</v>
      </c>
      <c r="E660" s="100">
        <v>1246</v>
      </c>
      <c r="F660" s="120">
        <v>1303260</v>
      </c>
      <c r="G660" s="41">
        <v>100</v>
      </c>
      <c r="H660" s="50">
        <f t="shared" si="119"/>
        <v>1303260</v>
      </c>
      <c r="I660" s="10">
        <f t="shared" si="118"/>
        <v>0</v>
      </c>
      <c r="J660" s="10">
        <f t="shared" si="120"/>
        <v>1045.9550561797753</v>
      </c>
      <c r="K660" s="10">
        <f t="shared" si="121"/>
        <v>1394.4339618046658</v>
      </c>
      <c r="L660" s="10">
        <f t="shared" si="122"/>
        <v>1708368.6059548759</v>
      </c>
      <c r="M660" s="10"/>
      <c r="N660" s="10">
        <f t="shared" si="113"/>
        <v>1708368.6059548759</v>
      </c>
    </row>
    <row r="661" spans="1:14" x14ac:dyDescent="0.25">
      <c r="A661" s="35"/>
      <c r="B661" s="51" t="s">
        <v>456</v>
      </c>
      <c r="C661" s="35">
        <v>4</v>
      </c>
      <c r="D661" s="55">
        <v>31.619699999999998</v>
      </c>
      <c r="E661" s="100">
        <v>1128</v>
      </c>
      <c r="F661" s="120">
        <v>768480</v>
      </c>
      <c r="G661" s="41">
        <v>100</v>
      </c>
      <c r="H661" s="50">
        <f t="shared" si="119"/>
        <v>768480</v>
      </c>
      <c r="I661" s="10">
        <f t="shared" si="118"/>
        <v>0</v>
      </c>
      <c r="J661" s="10">
        <f t="shared" si="120"/>
        <v>681.27659574468089</v>
      </c>
      <c r="K661" s="10">
        <f t="shared" si="121"/>
        <v>1759.1124222397602</v>
      </c>
      <c r="L661" s="10">
        <f t="shared" si="122"/>
        <v>1930596.4173034737</v>
      </c>
      <c r="M661" s="10"/>
      <c r="N661" s="10">
        <f t="shared" si="113"/>
        <v>1930596.4173034737</v>
      </c>
    </row>
    <row r="662" spans="1:14" x14ac:dyDescent="0.25">
      <c r="A662" s="35"/>
      <c r="B662" s="51" t="s">
        <v>457</v>
      </c>
      <c r="C662" s="35">
        <v>4</v>
      </c>
      <c r="D662" s="55">
        <v>31.804299999999998</v>
      </c>
      <c r="E662" s="100">
        <v>1042</v>
      </c>
      <c r="F662" s="120">
        <v>516310</v>
      </c>
      <c r="G662" s="41">
        <v>100</v>
      </c>
      <c r="H662" s="50">
        <f t="shared" si="119"/>
        <v>516310</v>
      </c>
      <c r="I662" s="10">
        <f t="shared" si="118"/>
        <v>0</v>
      </c>
      <c r="J662" s="10">
        <f t="shared" si="120"/>
        <v>495.49904030710172</v>
      </c>
      <c r="K662" s="10">
        <f t="shared" si="121"/>
        <v>1944.8899776773394</v>
      </c>
      <c r="L662" s="10">
        <f t="shared" si="122"/>
        <v>2054173.129685936</v>
      </c>
      <c r="M662" s="10"/>
      <c r="N662" s="10">
        <f t="shared" si="113"/>
        <v>2054173.129685936</v>
      </c>
    </row>
    <row r="663" spans="1:14" x14ac:dyDescent="0.25">
      <c r="A663" s="35"/>
      <c r="B663" s="51" t="s">
        <v>458</v>
      </c>
      <c r="C663" s="35">
        <v>4</v>
      </c>
      <c r="D663" s="55">
        <v>35.480600000000003</v>
      </c>
      <c r="E663" s="100">
        <v>2077</v>
      </c>
      <c r="F663" s="120">
        <v>767530</v>
      </c>
      <c r="G663" s="41">
        <v>100</v>
      </c>
      <c r="H663" s="50">
        <f t="shared" si="119"/>
        <v>767530</v>
      </c>
      <c r="I663" s="10">
        <f t="shared" si="118"/>
        <v>0</v>
      </c>
      <c r="J663" s="10">
        <f t="shared" si="120"/>
        <v>369.53779489648531</v>
      </c>
      <c r="K663" s="10">
        <f t="shared" si="121"/>
        <v>2070.851223087956</v>
      </c>
      <c r="L663" s="10">
        <f t="shared" si="122"/>
        <v>2488355.6483442476</v>
      </c>
      <c r="M663" s="10"/>
      <c r="N663" s="10">
        <f t="shared" si="113"/>
        <v>2488355.6483442476</v>
      </c>
    </row>
    <row r="664" spans="1:14" x14ac:dyDescent="0.25">
      <c r="A664" s="35"/>
      <c r="B664" s="51" t="s">
        <v>459</v>
      </c>
      <c r="C664" s="35">
        <v>4</v>
      </c>
      <c r="D664" s="55">
        <v>20.279299999999999</v>
      </c>
      <c r="E664" s="100">
        <v>762</v>
      </c>
      <c r="F664" s="120">
        <v>469040</v>
      </c>
      <c r="G664" s="41">
        <v>100</v>
      </c>
      <c r="H664" s="50">
        <f t="shared" si="119"/>
        <v>469040</v>
      </c>
      <c r="I664" s="10">
        <f t="shared" si="118"/>
        <v>0</v>
      </c>
      <c r="J664" s="10">
        <f t="shared" si="120"/>
        <v>615.53805774278214</v>
      </c>
      <c r="K664" s="10">
        <f t="shared" si="121"/>
        <v>1824.8509602416589</v>
      </c>
      <c r="L664" s="10">
        <f t="shared" si="122"/>
        <v>1806379.0299713258</v>
      </c>
      <c r="M664" s="10"/>
      <c r="N664" s="10">
        <f t="shared" si="113"/>
        <v>1806379.0299713258</v>
      </c>
    </row>
    <row r="665" spans="1:14" x14ac:dyDescent="0.25">
      <c r="A665" s="35"/>
      <c r="B665" s="51" t="s">
        <v>460</v>
      </c>
      <c r="C665" s="35">
        <v>4</v>
      </c>
      <c r="D665" s="55">
        <v>29.5458</v>
      </c>
      <c r="E665" s="100">
        <v>906</v>
      </c>
      <c r="F665" s="120">
        <v>1057760</v>
      </c>
      <c r="G665" s="41">
        <v>100</v>
      </c>
      <c r="H665" s="50">
        <f t="shared" si="119"/>
        <v>1057760</v>
      </c>
      <c r="I665" s="10">
        <f t="shared" si="118"/>
        <v>0</v>
      </c>
      <c r="J665" s="10">
        <f t="shared" si="120"/>
        <v>1167.505518763797</v>
      </c>
      <c r="K665" s="10">
        <f t="shared" si="121"/>
        <v>1272.8834992206441</v>
      </c>
      <c r="L665" s="10">
        <f t="shared" si="122"/>
        <v>1463065.8996952551</v>
      </c>
      <c r="M665" s="10"/>
      <c r="N665" s="10">
        <f t="shared" si="113"/>
        <v>1463065.8996952551</v>
      </c>
    </row>
    <row r="666" spans="1:14" x14ac:dyDescent="0.25">
      <c r="A666" s="35"/>
      <c r="B666" s="51" t="s">
        <v>461</v>
      </c>
      <c r="C666" s="35">
        <v>4</v>
      </c>
      <c r="D666" s="55">
        <v>29.537800000000001</v>
      </c>
      <c r="E666" s="100">
        <v>426</v>
      </c>
      <c r="F666" s="120">
        <v>423610</v>
      </c>
      <c r="G666" s="41">
        <v>100</v>
      </c>
      <c r="H666" s="50">
        <f t="shared" si="119"/>
        <v>423610</v>
      </c>
      <c r="I666" s="10">
        <f t="shared" si="118"/>
        <v>0</v>
      </c>
      <c r="J666" s="10">
        <f t="shared" si="120"/>
        <v>994.38967136150234</v>
      </c>
      <c r="K666" s="10">
        <f t="shared" si="121"/>
        <v>1445.9993466229389</v>
      </c>
      <c r="L666" s="10">
        <f t="shared" si="122"/>
        <v>1456619.0620399737</v>
      </c>
      <c r="M666" s="10"/>
      <c r="N666" s="10">
        <f t="shared" si="113"/>
        <v>1456619.0620399737</v>
      </c>
    </row>
    <row r="667" spans="1:14" x14ac:dyDescent="0.25">
      <c r="A667" s="35"/>
      <c r="B667" s="51" t="s">
        <v>451</v>
      </c>
      <c r="C667" s="35">
        <v>4</v>
      </c>
      <c r="D667" s="55">
        <v>47.218299999999999</v>
      </c>
      <c r="E667" s="100">
        <v>2054</v>
      </c>
      <c r="F667" s="120">
        <v>1450970</v>
      </c>
      <c r="G667" s="41">
        <v>100</v>
      </c>
      <c r="H667" s="50">
        <f t="shared" si="119"/>
        <v>1450970</v>
      </c>
      <c r="I667" s="10">
        <f t="shared" si="118"/>
        <v>0</v>
      </c>
      <c r="J667" s="10">
        <f t="shared" si="120"/>
        <v>706.41187925998054</v>
      </c>
      <c r="K667" s="10">
        <f t="shared" si="121"/>
        <v>1733.9771387244605</v>
      </c>
      <c r="L667" s="10">
        <f t="shared" si="122"/>
        <v>2281009.3200016012</v>
      </c>
      <c r="M667" s="10"/>
      <c r="N667" s="10">
        <f t="shared" si="113"/>
        <v>2281009.3200016012</v>
      </c>
    </row>
    <row r="668" spans="1:14" x14ac:dyDescent="0.25">
      <c r="A668" s="35"/>
      <c r="B668" s="51" t="s">
        <v>462</v>
      </c>
      <c r="C668" s="35">
        <v>3</v>
      </c>
      <c r="D668" s="55">
        <v>6.2233000000000001</v>
      </c>
      <c r="E668" s="100">
        <v>5187</v>
      </c>
      <c r="F668" s="120">
        <v>23681520</v>
      </c>
      <c r="G668" s="41">
        <v>50</v>
      </c>
      <c r="H668" s="50">
        <f t="shared" si="119"/>
        <v>11840760</v>
      </c>
      <c r="I668" s="10">
        <f t="shared" si="118"/>
        <v>11840760</v>
      </c>
      <c r="J668" s="10">
        <f t="shared" si="120"/>
        <v>4565.5523423944478</v>
      </c>
      <c r="K668" s="10">
        <f t="shared" si="121"/>
        <v>-2125.1633244100067</v>
      </c>
      <c r="L668" s="10">
        <f t="shared" si="122"/>
        <v>1600174.7962708443</v>
      </c>
      <c r="M668" s="10"/>
      <c r="N668" s="10">
        <f t="shared" si="113"/>
        <v>1600174.7962708443</v>
      </c>
    </row>
    <row r="669" spans="1:14" x14ac:dyDescent="0.25">
      <c r="A669" s="35"/>
      <c r="B669" s="51" t="s">
        <v>463</v>
      </c>
      <c r="C669" s="35">
        <v>4</v>
      </c>
      <c r="D669" s="55">
        <v>6.9349000000000007</v>
      </c>
      <c r="E669" s="100">
        <v>3598</v>
      </c>
      <c r="F669" s="120">
        <v>6564520</v>
      </c>
      <c r="G669" s="41">
        <v>100</v>
      </c>
      <c r="H669" s="50">
        <f t="shared" si="119"/>
        <v>6564520</v>
      </c>
      <c r="I669" s="10">
        <f t="shared" si="118"/>
        <v>0</v>
      </c>
      <c r="J669" s="10">
        <f t="shared" si="120"/>
        <v>1824.491384102279</v>
      </c>
      <c r="K669" s="10">
        <f t="shared" si="121"/>
        <v>615.89763388216215</v>
      </c>
      <c r="L669" s="10">
        <f t="shared" si="122"/>
        <v>1617358.2508867271</v>
      </c>
      <c r="M669" s="10"/>
      <c r="N669" s="10">
        <f t="shared" si="113"/>
        <v>1617358.2508867271</v>
      </c>
    </row>
    <row r="670" spans="1:14" x14ac:dyDescent="0.25">
      <c r="A670" s="35"/>
      <c r="B670" s="51" t="s">
        <v>805</v>
      </c>
      <c r="C670" s="35">
        <v>4</v>
      </c>
      <c r="D670" s="55">
        <v>33.140799999999999</v>
      </c>
      <c r="E670" s="100">
        <v>1082</v>
      </c>
      <c r="F670" s="120">
        <v>618780</v>
      </c>
      <c r="G670" s="41">
        <v>100</v>
      </c>
      <c r="H670" s="50">
        <f t="shared" si="119"/>
        <v>618780</v>
      </c>
      <c r="I670" s="10">
        <f t="shared" si="118"/>
        <v>0</v>
      </c>
      <c r="J670" s="10">
        <f t="shared" si="120"/>
        <v>571.88539741219961</v>
      </c>
      <c r="K670" s="10">
        <f t="shared" si="121"/>
        <v>1868.5036205722415</v>
      </c>
      <c r="L670" s="10">
        <f t="shared" si="122"/>
        <v>2013030.2773088894</v>
      </c>
      <c r="M670" s="10"/>
      <c r="N670" s="10">
        <f t="shared" si="113"/>
        <v>2013030.2773088894</v>
      </c>
    </row>
    <row r="671" spans="1:14" x14ac:dyDescent="0.25">
      <c r="A671" s="35"/>
      <c r="B671" s="51" t="s">
        <v>464</v>
      </c>
      <c r="C671" s="35">
        <v>4</v>
      </c>
      <c r="D671" s="55">
        <v>20.0916</v>
      </c>
      <c r="E671" s="100">
        <v>999</v>
      </c>
      <c r="F671" s="120">
        <v>509970</v>
      </c>
      <c r="G671" s="41">
        <v>100</v>
      </c>
      <c r="H671" s="50">
        <f t="shared" si="119"/>
        <v>509970</v>
      </c>
      <c r="I671" s="10">
        <f t="shared" si="118"/>
        <v>0</v>
      </c>
      <c r="J671" s="10">
        <f t="shared" si="120"/>
        <v>510.48048048048048</v>
      </c>
      <c r="K671" s="10">
        <f t="shared" si="121"/>
        <v>1929.9085375039606</v>
      </c>
      <c r="L671" s="10">
        <f t="shared" si="122"/>
        <v>1960662.1911215866</v>
      </c>
      <c r="M671" s="10"/>
      <c r="N671" s="10">
        <f t="shared" si="113"/>
        <v>1960662.1911215866</v>
      </c>
    </row>
    <row r="672" spans="1:14" x14ac:dyDescent="0.25">
      <c r="A672" s="35"/>
      <c r="B672" s="51" t="s">
        <v>145</v>
      </c>
      <c r="C672" s="35">
        <v>4</v>
      </c>
      <c r="D672" s="55">
        <v>31.363900000000001</v>
      </c>
      <c r="E672" s="100">
        <v>1752</v>
      </c>
      <c r="F672" s="120">
        <v>1881910</v>
      </c>
      <c r="G672" s="41">
        <v>100</v>
      </c>
      <c r="H672" s="50">
        <f t="shared" si="119"/>
        <v>1881910</v>
      </c>
      <c r="I672" s="10">
        <f t="shared" si="118"/>
        <v>0</v>
      </c>
      <c r="J672" s="10">
        <f t="shared" si="120"/>
        <v>1074.1495433789955</v>
      </c>
      <c r="K672" s="10">
        <f t="shared" si="121"/>
        <v>1366.2394746054456</v>
      </c>
      <c r="L672" s="10">
        <f t="shared" si="122"/>
        <v>1803341.0809002318</v>
      </c>
      <c r="M672" s="10"/>
      <c r="N672" s="10">
        <f t="shared" si="113"/>
        <v>1803341.0809002318</v>
      </c>
    </row>
    <row r="673" spans="1:14" x14ac:dyDescent="0.25">
      <c r="A673" s="35"/>
      <c r="B673" s="4"/>
      <c r="C673" s="4"/>
      <c r="D673" s="55">
        <v>0</v>
      </c>
      <c r="E673" s="102"/>
      <c r="F673" s="65">
        <v>0</v>
      </c>
      <c r="G673" s="41"/>
      <c r="H673" s="65"/>
      <c r="I673" s="66"/>
      <c r="J673" s="66"/>
      <c r="K673" s="10"/>
      <c r="L673" s="10"/>
      <c r="M673" s="10"/>
      <c r="N673" s="10"/>
    </row>
    <row r="674" spans="1:14" x14ac:dyDescent="0.25">
      <c r="A674" s="30" t="s">
        <v>465</v>
      </c>
      <c r="B674" s="43" t="s">
        <v>2</v>
      </c>
      <c r="C674" s="44"/>
      <c r="D674" s="3">
        <v>1228.3134999999997</v>
      </c>
      <c r="E674" s="103">
        <f>E675</f>
        <v>79242</v>
      </c>
      <c r="F674" s="37">
        <v>0</v>
      </c>
      <c r="G674" s="41"/>
      <c r="H674" s="37">
        <f>H676</f>
        <v>34894740</v>
      </c>
      <c r="I674" s="8">
        <f>I676</f>
        <v>-34894740</v>
      </c>
      <c r="J674" s="8"/>
      <c r="K674" s="10"/>
      <c r="L674" s="10"/>
      <c r="M674" s="9">
        <f>M676</f>
        <v>34502115.011988655</v>
      </c>
      <c r="N674" s="8">
        <f t="shared" si="113"/>
        <v>34502115.011988655</v>
      </c>
    </row>
    <row r="675" spans="1:14" x14ac:dyDescent="0.25">
      <c r="A675" s="30" t="s">
        <v>465</v>
      </c>
      <c r="B675" s="43" t="s">
        <v>3</v>
      </c>
      <c r="C675" s="44"/>
      <c r="D675" s="3">
        <v>1228.3134999999997</v>
      </c>
      <c r="E675" s="103">
        <f>SUM(E677:E714)</f>
        <v>79242</v>
      </c>
      <c r="F675" s="37">
        <f>SUM(F677:F714)</f>
        <v>195180580</v>
      </c>
      <c r="G675" s="41"/>
      <c r="H675" s="37">
        <f>SUM(H677:H714)</f>
        <v>125391100</v>
      </c>
      <c r="I675" s="8">
        <f>SUM(I677:I714)</f>
        <v>69789480</v>
      </c>
      <c r="J675" s="8"/>
      <c r="K675" s="10"/>
      <c r="L675" s="8">
        <f>SUM(L677:L714)</f>
        <v>77213793.268913895</v>
      </c>
      <c r="M675" s="10"/>
      <c r="N675" s="8">
        <f t="shared" si="113"/>
        <v>77213793.268913895</v>
      </c>
    </row>
    <row r="676" spans="1:14" x14ac:dyDescent="0.25">
      <c r="A676" s="35"/>
      <c r="B676" s="51" t="s">
        <v>26</v>
      </c>
      <c r="C676" s="35">
        <v>2</v>
      </c>
      <c r="D676" s="55">
        <v>0</v>
      </c>
      <c r="E676" s="106"/>
      <c r="F676" s="50">
        <v>0</v>
      </c>
      <c r="G676" s="41">
        <v>25</v>
      </c>
      <c r="H676" s="50">
        <f>F697*G676/100</f>
        <v>34894740</v>
      </c>
      <c r="I676" s="10">
        <f t="shared" ref="I676:I714" si="123">F676-H676</f>
        <v>-34894740</v>
      </c>
      <c r="J676" s="10"/>
      <c r="K676" s="10"/>
      <c r="L676" s="10"/>
      <c r="M676" s="10">
        <f>($L$7*$L$8*E674/$L$10)+($L$7*$L$9*D674/$L$11)</f>
        <v>34502115.011988655</v>
      </c>
      <c r="N676" s="10">
        <f t="shared" si="113"/>
        <v>34502115.011988655</v>
      </c>
    </row>
    <row r="677" spans="1:14" x14ac:dyDescent="0.25">
      <c r="A677" s="35"/>
      <c r="B677" s="51" t="s">
        <v>466</v>
      </c>
      <c r="C677" s="35">
        <v>4</v>
      </c>
      <c r="D677" s="55">
        <v>28.536100000000001</v>
      </c>
      <c r="E677" s="100">
        <v>1292</v>
      </c>
      <c r="F677" s="120">
        <v>735300</v>
      </c>
      <c r="G677" s="41">
        <v>100</v>
      </c>
      <c r="H677" s="50">
        <f>F677*G677/100</f>
        <v>735300</v>
      </c>
      <c r="I677" s="10">
        <f t="shared" si="123"/>
        <v>0</v>
      </c>
      <c r="J677" s="10">
        <f t="shared" ref="J677:J714" si="124">F677/E677</f>
        <v>569.11764705882354</v>
      </c>
      <c r="K677" s="10">
        <f t="shared" ref="K677:K714" si="125">$J$11*$J$19-J677</f>
        <v>1871.2713709256177</v>
      </c>
      <c r="L677" s="10">
        <f t="shared" ref="L677:L714" si="126">IF(K677&gt;0,$J$7*$J$8*(K677/$K$19),0)+$J$7*$J$9*(E677/$E$19)+$J$7*$J$10*(D677/$D$19)</f>
        <v>2051589.8971038701</v>
      </c>
      <c r="M677" s="10"/>
      <c r="N677" s="10">
        <f t="shared" si="113"/>
        <v>2051589.8971038701</v>
      </c>
    </row>
    <row r="678" spans="1:14" x14ac:dyDescent="0.25">
      <c r="A678" s="35"/>
      <c r="B678" s="51" t="s">
        <v>467</v>
      </c>
      <c r="C678" s="35">
        <v>4</v>
      </c>
      <c r="D678" s="55">
        <v>47.4878</v>
      </c>
      <c r="E678" s="100">
        <v>1675</v>
      </c>
      <c r="F678" s="120">
        <v>1289810</v>
      </c>
      <c r="G678" s="41">
        <v>100</v>
      </c>
      <c r="H678" s="50">
        <f t="shared" ref="H678:H714" si="127">F678*G678/100</f>
        <v>1289810</v>
      </c>
      <c r="I678" s="10">
        <f t="shared" si="123"/>
        <v>0</v>
      </c>
      <c r="J678" s="10">
        <f t="shared" si="124"/>
        <v>770.03582089552242</v>
      </c>
      <c r="K678" s="10">
        <f t="shared" si="125"/>
        <v>1670.3531970889187</v>
      </c>
      <c r="L678" s="10">
        <f t="shared" si="126"/>
        <v>2117498.4333679145</v>
      </c>
      <c r="M678" s="10"/>
      <c r="N678" s="10">
        <f t="shared" si="113"/>
        <v>2117498.4333679145</v>
      </c>
    </row>
    <row r="679" spans="1:14" x14ac:dyDescent="0.25">
      <c r="A679" s="35"/>
      <c r="B679" s="51" t="s">
        <v>468</v>
      </c>
      <c r="C679" s="35">
        <v>4</v>
      </c>
      <c r="D679" s="55">
        <v>24.181699999999999</v>
      </c>
      <c r="E679" s="100">
        <v>977</v>
      </c>
      <c r="F679" s="120">
        <v>692460</v>
      </c>
      <c r="G679" s="41">
        <v>100</v>
      </c>
      <c r="H679" s="50">
        <f t="shared" si="127"/>
        <v>692460</v>
      </c>
      <c r="I679" s="10">
        <f t="shared" si="123"/>
        <v>0</v>
      </c>
      <c r="J679" s="10">
        <f t="shared" si="124"/>
        <v>708.76151484135107</v>
      </c>
      <c r="K679" s="10">
        <f t="shared" si="125"/>
        <v>1731.6275031430901</v>
      </c>
      <c r="L679" s="10">
        <f t="shared" si="126"/>
        <v>1819565.7419322878</v>
      </c>
      <c r="M679" s="10"/>
      <c r="N679" s="10">
        <f t="shared" si="113"/>
        <v>1819565.7419322878</v>
      </c>
    </row>
    <row r="680" spans="1:14" x14ac:dyDescent="0.25">
      <c r="A680" s="35"/>
      <c r="B680" s="51" t="s">
        <v>806</v>
      </c>
      <c r="C680" s="35">
        <v>4</v>
      </c>
      <c r="D680" s="55">
        <v>30.626899999999999</v>
      </c>
      <c r="E680" s="100">
        <v>1384</v>
      </c>
      <c r="F680" s="120">
        <v>1209390</v>
      </c>
      <c r="G680" s="41">
        <v>100</v>
      </c>
      <c r="H680" s="50">
        <f t="shared" si="127"/>
        <v>1209390</v>
      </c>
      <c r="I680" s="10">
        <f t="shared" si="123"/>
        <v>0</v>
      </c>
      <c r="J680" s="10">
        <f t="shared" si="124"/>
        <v>873.83670520231215</v>
      </c>
      <c r="K680" s="10">
        <f t="shared" si="125"/>
        <v>1566.5523127821289</v>
      </c>
      <c r="L680" s="10">
        <f t="shared" si="126"/>
        <v>1848119.1840928528</v>
      </c>
      <c r="M680" s="10"/>
      <c r="N680" s="10">
        <f t="shared" si="113"/>
        <v>1848119.1840928528</v>
      </c>
    </row>
    <row r="681" spans="1:14" x14ac:dyDescent="0.25">
      <c r="A681" s="35"/>
      <c r="B681" s="51" t="s">
        <v>469</v>
      </c>
      <c r="C681" s="35">
        <v>4</v>
      </c>
      <c r="D681" s="55">
        <v>27.559699999999996</v>
      </c>
      <c r="E681" s="100">
        <v>1067</v>
      </c>
      <c r="F681" s="120">
        <v>738480</v>
      </c>
      <c r="G681" s="41">
        <v>100</v>
      </c>
      <c r="H681" s="50">
        <f t="shared" si="127"/>
        <v>738480</v>
      </c>
      <c r="I681" s="10">
        <f t="shared" si="123"/>
        <v>0</v>
      </c>
      <c r="J681" s="10">
        <f t="shared" si="124"/>
        <v>692.10871602624184</v>
      </c>
      <c r="K681" s="10">
        <f t="shared" si="125"/>
        <v>1748.2803019581993</v>
      </c>
      <c r="L681" s="10">
        <f t="shared" si="126"/>
        <v>1879780.9980251044</v>
      </c>
      <c r="M681" s="10"/>
      <c r="N681" s="10">
        <f t="shared" si="113"/>
        <v>1879780.9980251044</v>
      </c>
    </row>
    <row r="682" spans="1:14" x14ac:dyDescent="0.25">
      <c r="A682" s="35"/>
      <c r="B682" s="51" t="s">
        <v>470</v>
      </c>
      <c r="C682" s="35">
        <v>4</v>
      </c>
      <c r="D682" s="55">
        <v>52.490699999999997</v>
      </c>
      <c r="E682" s="100">
        <v>1982</v>
      </c>
      <c r="F682" s="120">
        <v>1576040</v>
      </c>
      <c r="G682" s="41">
        <v>100</v>
      </c>
      <c r="H682" s="50">
        <f t="shared" si="127"/>
        <v>1576040</v>
      </c>
      <c r="I682" s="10">
        <f t="shared" si="123"/>
        <v>0</v>
      </c>
      <c r="J682" s="10">
        <f t="shared" si="124"/>
        <v>795.17658930373364</v>
      </c>
      <c r="K682" s="10">
        <f t="shared" si="125"/>
        <v>1645.2124286807075</v>
      </c>
      <c r="L682" s="10">
        <f t="shared" si="126"/>
        <v>2219257.1133235916</v>
      </c>
      <c r="M682" s="10"/>
      <c r="N682" s="10">
        <f t="shared" si="113"/>
        <v>2219257.1133235916</v>
      </c>
    </row>
    <row r="683" spans="1:14" x14ac:dyDescent="0.25">
      <c r="A683" s="35"/>
      <c r="B683" s="51" t="s">
        <v>471</v>
      </c>
      <c r="C683" s="35">
        <v>4</v>
      </c>
      <c r="D683" s="55">
        <v>42.161599999999993</v>
      </c>
      <c r="E683" s="100">
        <v>1847</v>
      </c>
      <c r="F683" s="120">
        <v>1278370</v>
      </c>
      <c r="G683" s="41">
        <v>100</v>
      </c>
      <c r="H683" s="50">
        <f t="shared" si="127"/>
        <v>1278370</v>
      </c>
      <c r="I683" s="10">
        <f t="shared" si="123"/>
        <v>0</v>
      </c>
      <c r="J683" s="10">
        <f t="shared" si="124"/>
        <v>692.13318895506222</v>
      </c>
      <c r="K683" s="10">
        <f t="shared" si="125"/>
        <v>1748.2558290293789</v>
      </c>
      <c r="L683" s="10">
        <f t="shared" si="126"/>
        <v>2200404.8763664756</v>
      </c>
      <c r="M683" s="10"/>
      <c r="N683" s="10">
        <f t="shared" si="113"/>
        <v>2200404.8763664756</v>
      </c>
    </row>
    <row r="684" spans="1:14" x14ac:dyDescent="0.25">
      <c r="A684" s="35"/>
      <c r="B684" s="51" t="s">
        <v>807</v>
      </c>
      <c r="C684" s="35">
        <v>4</v>
      </c>
      <c r="D684" s="55">
        <v>21.990200000000002</v>
      </c>
      <c r="E684" s="100">
        <v>679</v>
      </c>
      <c r="F684" s="120">
        <v>498060</v>
      </c>
      <c r="G684" s="41">
        <v>100</v>
      </c>
      <c r="H684" s="50">
        <f t="shared" si="127"/>
        <v>498060</v>
      </c>
      <c r="I684" s="10">
        <f t="shared" si="123"/>
        <v>0</v>
      </c>
      <c r="J684" s="10">
        <f t="shared" si="124"/>
        <v>733.51988217967596</v>
      </c>
      <c r="K684" s="10">
        <f t="shared" si="125"/>
        <v>1706.8691358047652</v>
      </c>
      <c r="L684" s="10">
        <f t="shared" si="126"/>
        <v>1697115.5216410751</v>
      </c>
      <c r="M684" s="10"/>
      <c r="N684" s="10">
        <f t="shared" si="113"/>
        <v>1697115.5216410751</v>
      </c>
    </row>
    <row r="685" spans="1:14" x14ac:dyDescent="0.25">
      <c r="A685" s="35"/>
      <c r="B685" s="51" t="s">
        <v>472</v>
      </c>
      <c r="C685" s="35">
        <v>4</v>
      </c>
      <c r="D685" s="55">
        <v>24.766200000000001</v>
      </c>
      <c r="E685" s="100">
        <v>652</v>
      </c>
      <c r="F685" s="120">
        <v>419420</v>
      </c>
      <c r="G685" s="41">
        <v>100</v>
      </c>
      <c r="H685" s="50">
        <f t="shared" si="127"/>
        <v>419420</v>
      </c>
      <c r="I685" s="10">
        <f t="shared" si="123"/>
        <v>0</v>
      </c>
      <c r="J685" s="10">
        <f t="shared" si="124"/>
        <v>643.28220858895702</v>
      </c>
      <c r="K685" s="10">
        <f t="shared" si="125"/>
        <v>1797.1068093954841</v>
      </c>
      <c r="L685" s="10">
        <f t="shared" si="126"/>
        <v>1777322.625791396</v>
      </c>
      <c r="M685" s="10"/>
      <c r="N685" s="10">
        <f t="shared" si="113"/>
        <v>1777322.625791396</v>
      </c>
    </row>
    <row r="686" spans="1:14" x14ac:dyDescent="0.25">
      <c r="A686" s="35"/>
      <c r="B686" s="51" t="s">
        <v>473</v>
      </c>
      <c r="C686" s="35">
        <v>4</v>
      </c>
      <c r="D686" s="55">
        <v>37.430100000000003</v>
      </c>
      <c r="E686" s="100">
        <v>1350</v>
      </c>
      <c r="F686" s="120">
        <v>826870</v>
      </c>
      <c r="G686" s="41">
        <v>100</v>
      </c>
      <c r="H686" s="50">
        <f t="shared" si="127"/>
        <v>826870</v>
      </c>
      <c r="I686" s="10">
        <f t="shared" si="123"/>
        <v>0</v>
      </c>
      <c r="J686" s="10">
        <f t="shared" si="124"/>
        <v>612.49629629629635</v>
      </c>
      <c r="K686" s="10">
        <f t="shared" si="125"/>
        <v>1827.8927216881448</v>
      </c>
      <c r="L686" s="10">
        <f t="shared" si="126"/>
        <v>2086493.8780342243</v>
      </c>
      <c r="M686" s="10"/>
      <c r="N686" s="10">
        <f t="shared" si="113"/>
        <v>2086493.8780342243</v>
      </c>
    </row>
    <row r="687" spans="1:14" x14ac:dyDescent="0.25">
      <c r="A687" s="35"/>
      <c r="B687" s="51" t="s">
        <v>474</v>
      </c>
      <c r="C687" s="35">
        <v>4</v>
      </c>
      <c r="D687" s="55">
        <v>28.086300000000001</v>
      </c>
      <c r="E687" s="100">
        <v>1227</v>
      </c>
      <c r="F687" s="120">
        <v>665640</v>
      </c>
      <c r="G687" s="41">
        <v>100</v>
      </c>
      <c r="H687" s="50">
        <f t="shared" si="127"/>
        <v>665640</v>
      </c>
      <c r="I687" s="10">
        <f t="shared" si="123"/>
        <v>0</v>
      </c>
      <c r="J687" s="10">
        <f t="shared" si="124"/>
        <v>542.49388753056235</v>
      </c>
      <c r="K687" s="10">
        <f t="shared" si="125"/>
        <v>1897.8951304538787</v>
      </c>
      <c r="L687" s="10">
        <f t="shared" si="126"/>
        <v>2050630.9984716638</v>
      </c>
      <c r="M687" s="10"/>
      <c r="N687" s="10">
        <f t="shared" si="113"/>
        <v>2050630.9984716638</v>
      </c>
    </row>
    <row r="688" spans="1:14" x14ac:dyDescent="0.25">
      <c r="A688" s="35"/>
      <c r="B688" s="51" t="s">
        <v>475</v>
      </c>
      <c r="C688" s="35">
        <v>4</v>
      </c>
      <c r="D688" s="55">
        <v>32.892899999999997</v>
      </c>
      <c r="E688" s="100">
        <v>1553</v>
      </c>
      <c r="F688" s="120">
        <v>1083340</v>
      </c>
      <c r="G688" s="41">
        <v>100</v>
      </c>
      <c r="H688" s="50">
        <f t="shared" si="127"/>
        <v>1083340</v>
      </c>
      <c r="I688" s="10">
        <f t="shared" si="123"/>
        <v>0</v>
      </c>
      <c r="J688" s="10">
        <f t="shared" si="124"/>
        <v>697.57887958789445</v>
      </c>
      <c r="K688" s="10">
        <f t="shared" si="125"/>
        <v>1742.8101383965468</v>
      </c>
      <c r="L688" s="10">
        <f t="shared" si="126"/>
        <v>2053152.5067634084</v>
      </c>
      <c r="M688" s="10"/>
      <c r="N688" s="10">
        <f t="shared" ref="N688:N751" si="128">L688+M688</f>
        <v>2053152.5067634084</v>
      </c>
    </row>
    <row r="689" spans="1:14" x14ac:dyDescent="0.25">
      <c r="A689" s="35"/>
      <c r="B689" s="51" t="s">
        <v>476</v>
      </c>
      <c r="C689" s="35">
        <v>4</v>
      </c>
      <c r="D689" s="55">
        <v>24.770500000000002</v>
      </c>
      <c r="E689" s="100">
        <v>1102</v>
      </c>
      <c r="F689" s="120">
        <v>847350</v>
      </c>
      <c r="G689" s="41">
        <v>100</v>
      </c>
      <c r="H689" s="50">
        <f t="shared" si="127"/>
        <v>847350</v>
      </c>
      <c r="I689" s="10">
        <f t="shared" si="123"/>
        <v>0</v>
      </c>
      <c r="J689" s="10">
        <f t="shared" si="124"/>
        <v>768.92014519056261</v>
      </c>
      <c r="K689" s="10">
        <f t="shared" si="125"/>
        <v>1671.4688727938785</v>
      </c>
      <c r="L689" s="10">
        <f t="shared" si="126"/>
        <v>1812634.9593112851</v>
      </c>
      <c r="M689" s="10"/>
      <c r="N689" s="10">
        <f t="shared" si="128"/>
        <v>1812634.9593112851</v>
      </c>
    </row>
    <row r="690" spans="1:14" x14ac:dyDescent="0.25">
      <c r="A690" s="35"/>
      <c r="B690" s="51" t="s">
        <v>477</v>
      </c>
      <c r="C690" s="35">
        <v>4</v>
      </c>
      <c r="D690" s="55">
        <v>72.553400000000011</v>
      </c>
      <c r="E690" s="100">
        <v>3624</v>
      </c>
      <c r="F690" s="120">
        <v>6117980</v>
      </c>
      <c r="G690" s="41">
        <v>100</v>
      </c>
      <c r="H690" s="50">
        <f t="shared" si="127"/>
        <v>6117980</v>
      </c>
      <c r="I690" s="10">
        <f t="shared" si="123"/>
        <v>0</v>
      </c>
      <c r="J690" s="10">
        <f t="shared" si="124"/>
        <v>1688.1843267108168</v>
      </c>
      <c r="K690" s="10">
        <f t="shared" si="125"/>
        <v>752.20469127362435</v>
      </c>
      <c r="L690" s="10">
        <f t="shared" si="126"/>
        <v>2118296.0569968885</v>
      </c>
      <c r="M690" s="10"/>
      <c r="N690" s="10">
        <f t="shared" si="128"/>
        <v>2118296.0569968885</v>
      </c>
    </row>
    <row r="691" spans="1:14" x14ac:dyDescent="0.25">
      <c r="A691" s="35"/>
      <c r="B691" s="51" t="s">
        <v>478</v>
      </c>
      <c r="C691" s="35">
        <v>4</v>
      </c>
      <c r="D691" s="55">
        <v>47.782899999999998</v>
      </c>
      <c r="E691" s="100">
        <v>2289</v>
      </c>
      <c r="F691" s="120">
        <v>1627680</v>
      </c>
      <c r="G691" s="41">
        <v>100</v>
      </c>
      <c r="H691" s="50">
        <f t="shared" si="127"/>
        <v>1627680</v>
      </c>
      <c r="I691" s="10">
        <f t="shared" si="123"/>
        <v>0</v>
      </c>
      <c r="J691" s="10">
        <f t="shared" si="124"/>
        <v>711.08781127129748</v>
      </c>
      <c r="K691" s="10">
        <f t="shared" si="125"/>
        <v>1729.3012067131435</v>
      </c>
      <c r="L691" s="10">
        <f t="shared" si="126"/>
        <v>2351425.3628717014</v>
      </c>
      <c r="M691" s="10"/>
      <c r="N691" s="10">
        <f t="shared" si="128"/>
        <v>2351425.3628717014</v>
      </c>
    </row>
    <row r="692" spans="1:14" x14ac:dyDescent="0.25">
      <c r="A692" s="35"/>
      <c r="B692" s="51" t="s">
        <v>479</v>
      </c>
      <c r="C692" s="35">
        <v>4</v>
      </c>
      <c r="D692" s="55">
        <v>27.6252</v>
      </c>
      <c r="E692" s="100">
        <v>897</v>
      </c>
      <c r="F692" s="120">
        <v>1108910</v>
      </c>
      <c r="G692" s="41">
        <v>100</v>
      </c>
      <c r="H692" s="50">
        <f t="shared" si="127"/>
        <v>1108910</v>
      </c>
      <c r="I692" s="10">
        <f t="shared" si="123"/>
        <v>0</v>
      </c>
      <c r="J692" s="10">
        <f t="shared" si="124"/>
        <v>1236.2430323299889</v>
      </c>
      <c r="K692" s="10">
        <f t="shared" si="125"/>
        <v>1204.1459856544523</v>
      </c>
      <c r="L692" s="10">
        <f t="shared" si="126"/>
        <v>1394191.2437097162</v>
      </c>
      <c r="M692" s="10"/>
      <c r="N692" s="10">
        <f t="shared" si="128"/>
        <v>1394191.2437097162</v>
      </c>
    </row>
    <row r="693" spans="1:14" x14ac:dyDescent="0.25">
      <c r="A693" s="35"/>
      <c r="B693" s="51" t="s">
        <v>480</v>
      </c>
      <c r="C693" s="35">
        <v>4</v>
      </c>
      <c r="D693" s="55">
        <v>17.765000000000001</v>
      </c>
      <c r="E693" s="100">
        <v>1800</v>
      </c>
      <c r="F693" s="120">
        <v>1195770</v>
      </c>
      <c r="G693" s="41">
        <v>100</v>
      </c>
      <c r="H693" s="50">
        <f t="shared" si="127"/>
        <v>1195770</v>
      </c>
      <c r="I693" s="10">
        <f t="shared" si="123"/>
        <v>0</v>
      </c>
      <c r="J693" s="10">
        <f t="shared" si="124"/>
        <v>664.31666666666672</v>
      </c>
      <c r="K693" s="10">
        <f t="shared" si="125"/>
        <v>1776.0723513177745</v>
      </c>
      <c r="L693" s="10">
        <f t="shared" si="126"/>
        <v>2065615.4429926153</v>
      </c>
      <c r="M693" s="10"/>
      <c r="N693" s="10">
        <f t="shared" si="128"/>
        <v>2065615.4429926153</v>
      </c>
    </row>
    <row r="694" spans="1:14" x14ac:dyDescent="0.25">
      <c r="A694" s="35"/>
      <c r="B694" s="51" t="s">
        <v>481</v>
      </c>
      <c r="C694" s="35">
        <v>4</v>
      </c>
      <c r="D694" s="55">
        <v>21.602600000000002</v>
      </c>
      <c r="E694" s="100">
        <v>816</v>
      </c>
      <c r="F694" s="120">
        <v>529770</v>
      </c>
      <c r="G694" s="41">
        <v>100</v>
      </c>
      <c r="H694" s="50">
        <f t="shared" si="127"/>
        <v>529770</v>
      </c>
      <c r="I694" s="10">
        <f t="shared" si="123"/>
        <v>0</v>
      </c>
      <c r="J694" s="10">
        <f t="shared" si="124"/>
        <v>649.22794117647061</v>
      </c>
      <c r="K694" s="10">
        <f t="shared" si="125"/>
        <v>1791.1610768079704</v>
      </c>
      <c r="L694" s="10">
        <f t="shared" si="126"/>
        <v>1803490.8194282188</v>
      </c>
      <c r="M694" s="10"/>
      <c r="N694" s="10">
        <f t="shared" si="128"/>
        <v>1803490.8194282188</v>
      </c>
    </row>
    <row r="695" spans="1:14" x14ac:dyDescent="0.25">
      <c r="A695" s="35"/>
      <c r="B695" s="51" t="s">
        <v>482</v>
      </c>
      <c r="C695" s="35">
        <v>4</v>
      </c>
      <c r="D695" s="55">
        <v>32.780200000000001</v>
      </c>
      <c r="E695" s="100">
        <v>1143</v>
      </c>
      <c r="F695" s="120">
        <v>949530</v>
      </c>
      <c r="G695" s="41">
        <v>100</v>
      </c>
      <c r="H695" s="50">
        <f t="shared" si="127"/>
        <v>949530</v>
      </c>
      <c r="I695" s="10">
        <f t="shared" si="123"/>
        <v>0</v>
      </c>
      <c r="J695" s="10">
        <f t="shared" si="124"/>
        <v>830.73490813648289</v>
      </c>
      <c r="K695" s="10">
        <f t="shared" si="125"/>
        <v>1609.6541098479584</v>
      </c>
      <c r="L695" s="10">
        <f t="shared" si="126"/>
        <v>1822507.1928792722</v>
      </c>
      <c r="M695" s="10"/>
      <c r="N695" s="10">
        <f t="shared" si="128"/>
        <v>1822507.1928792722</v>
      </c>
    </row>
    <row r="696" spans="1:14" x14ac:dyDescent="0.25">
      <c r="A696" s="35"/>
      <c r="B696" s="51" t="s">
        <v>808</v>
      </c>
      <c r="C696" s="35">
        <v>4</v>
      </c>
      <c r="D696" s="55">
        <v>14.616600000000002</v>
      </c>
      <c r="E696" s="100">
        <v>817</v>
      </c>
      <c r="F696" s="120">
        <v>481260</v>
      </c>
      <c r="G696" s="41">
        <v>100</v>
      </c>
      <c r="H696" s="50">
        <f t="shared" si="127"/>
        <v>481260</v>
      </c>
      <c r="I696" s="10">
        <f t="shared" si="123"/>
        <v>0</v>
      </c>
      <c r="J696" s="10">
        <f t="shared" si="124"/>
        <v>589.0575275397797</v>
      </c>
      <c r="K696" s="10">
        <f t="shared" si="125"/>
        <v>1851.3314904446615</v>
      </c>
      <c r="L696" s="10">
        <f t="shared" si="126"/>
        <v>1810960.5363092439</v>
      </c>
      <c r="M696" s="10"/>
      <c r="N696" s="10">
        <f t="shared" si="128"/>
        <v>1810960.5363092439</v>
      </c>
    </row>
    <row r="697" spans="1:14" x14ac:dyDescent="0.25">
      <c r="A697" s="35"/>
      <c r="B697" s="51" t="s">
        <v>878</v>
      </c>
      <c r="C697" s="35">
        <v>3</v>
      </c>
      <c r="D697" s="55">
        <v>20.187100000000001</v>
      </c>
      <c r="E697" s="100">
        <v>22183</v>
      </c>
      <c r="F697" s="120">
        <v>139578960</v>
      </c>
      <c r="G697" s="41">
        <v>50</v>
      </c>
      <c r="H697" s="50">
        <f t="shared" si="127"/>
        <v>69789480</v>
      </c>
      <c r="I697" s="10">
        <f t="shared" si="123"/>
        <v>69789480</v>
      </c>
      <c r="J697" s="10">
        <f t="shared" si="124"/>
        <v>6292.1588603885857</v>
      </c>
      <c r="K697" s="10">
        <f t="shared" si="125"/>
        <v>-3851.7698424041446</v>
      </c>
      <c r="L697" s="10">
        <f t="shared" si="126"/>
        <v>6805757.4838581122</v>
      </c>
      <c r="M697" s="10"/>
      <c r="N697" s="10">
        <f t="shared" si="128"/>
        <v>6805757.4838581122</v>
      </c>
    </row>
    <row r="698" spans="1:14" x14ac:dyDescent="0.25">
      <c r="A698" s="35"/>
      <c r="B698" s="51" t="s">
        <v>483</v>
      </c>
      <c r="C698" s="35">
        <v>4</v>
      </c>
      <c r="D698" s="55">
        <v>27.260100000000001</v>
      </c>
      <c r="E698" s="100">
        <v>2397</v>
      </c>
      <c r="F698" s="120">
        <v>2815070</v>
      </c>
      <c r="G698" s="41">
        <v>100</v>
      </c>
      <c r="H698" s="50">
        <f t="shared" si="127"/>
        <v>2815070</v>
      </c>
      <c r="I698" s="10">
        <f t="shared" si="123"/>
        <v>0</v>
      </c>
      <c r="J698" s="10">
        <f t="shared" si="124"/>
        <v>1174.4138506466415</v>
      </c>
      <c r="K698" s="10">
        <f t="shared" si="125"/>
        <v>1265.9751673377996</v>
      </c>
      <c r="L698" s="10">
        <f t="shared" si="126"/>
        <v>1893658.9930884948</v>
      </c>
      <c r="M698" s="10"/>
      <c r="N698" s="10">
        <f t="shared" si="128"/>
        <v>1893658.9930884948</v>
      </c>
    </row>
    <row r="699" spans="1:14" x14ac:dyDescent="0.25">
      <c r="A699" s="35"/>
      <c r="B699" s="51" t="s">
        <v>484</v>
      </c>
      <c r="C699" s="35">
        <v>4</v>
      </c>
      <c r="D699" s="55">
        <v>52.570299999999996</v>
      </c>
      <c r="E699" s="100">
        <v>6076</v>
      </c>
      <c r="F699" s="120">
        <v>7985950</v>
      </c>
      <c r="G699" s="41">
        <v>100</v>
      </c>
      <c r="H699" s="50">
        <f t="shared" si="127"/>
        <v>7985950</v>
      </c>
      <c r="I699" s="10">
        <f t="shared" si="123"/>
        <v>0</v>
      </c>
      <c r="J699" s="10">
        <f t="shared" si="124"/>
        <v>1314.3433179723502</v>
      </c>
      <c r="K699" s="10">
        <f t="shared" si="125"/>
        <v>1126.0457000120909</v>
      </c>
      <c r="L699" s="10">
        <f t="shared" si="126"/>
        <v>3039175.1992322351</v>
      </c>
      <c r="M699" s="10"/>
      <c r="N699" s="10">
        <f t="shared" si="128"/>
        <v>3039175.1992322351</v>
      </c>
    </row>
    <row r="700" spans="1:14" x14ac:dyDescent="0.25">
      <c r="A700" s="35"/>
      <c r="B700" s="51" t="s">
        <v>485</v>
      </c>
      <c r="C700" s="35">
        <v>4</v>
      </c>
      <c r="D700" s="55">
        <v>29.513199999999998</v>
      </c>
      <c r="E700" s="100">
        <v>1832</v>
      </c>
      <c r="F700" s="120">
        <v>1806910</v>
      </c>
      <c r="G700" s="41">
        <v>100</v>
      </c>
      <c r="H700" s="50">
        <f t="shared" si="127"/>
        <v>1806910</v>
      </c>
      <c r="I700" s="10">
        <f t="shared" si="123"/>
        <v>0</v>
      </c>
      <c r="J700" s="10">
        <f t="shared" si="124"/>
        <v>986.3045851528384</v>
      </c>
      <c r="K700" s="10">
        <f t="shared" si="125"/>
        <v>1454.0844328316027</v>
      </c>
      <c r="L700" s="10">
        <f t="shared" si="126"/>
        <v>1886804.5136974261</v>
      </c>
      <c r="M700" s="10"/>
      <c r="N700" s="10">
        <f t="shared" si="128"/>
        <v>1886804.5136974261</v>
      </c>
    </row>
    <row r="701" spans="1:14" x14ac:dyDescent="0.25">
      <c r="A701" s="35"/>
      <c r="B701" s="51" t="s">
        <v>486</v>
      </c>
      <c r="C701" s="35">
        <v>4</v>
      </c>
      <c r="D701" s="55">
        <v>20.736699999999999</v>
      </c>
      <c r="E701" s="100">
        <v>644</v>
      </c>
      <c r="F701" s="120">
        <v>346510</v>
      </c>
      <c r="G701" s="41">
        <v>100</v>
      </c>
      <c r="H701" s="50">
        <f t="shared" si="127"/>
        <v>346510</v>
      </c>
      <c r="I701" s="10">
        <f t="shared" si="123"/>
        <v>0</v>
      </c>
      <c r="J701" s="10">
        <f t="shared" si="124"/>
        <v>538.05900621118008</v>
      </c>
      <c r="K701" s="10">
        <f t="shared" si="125"/>
        <v>1902.330011773261</v>
      </c>
      <c r="L701" s="10">
        <f t="shared" si="126"/>
        <v>1835383.4153427128</v>
      </c>
      <c r="M701" s="10"/>
      <c r="N701" s="10">
        <f t="shared" si="128"/>
        <v>1835383.4153427128</v>
      </c>
    </row>
    <row r="702" spans="1:14" x14ac:dyDescent="0.25">
      <c r="A702" s="35"/>
      <c r="B702" s="51" t="s">
        <v>487</v>
      </c>
      <c r="C702" s="35">
        <v>4</v>
      </c>
      <c r="D702" s="55">
        <v>31.492699999999999</v>
      </c>
      <c r="E702" s="100">
        <v>847</v>
      </c>
      <c r="F702" s="120">
        <v>1104460</v>
      </c>
      <c r="G702" s="41">
        <v>100</v>
      </c>
      <c r="H702" s="50">
        <f t="shared" si="127"/>
        <v>1104460</v>
      </c>
      <c r="I702" s="10">
        <f t="shared" si="123"/>
        <v>0</v>
      </c>
      <c r="J702" s="10">
        <f t="shared" si="124"/>
        <v>1303.9669421487604</v>
      </c>
      <c r="K702" s="10">
        <f t="shared" si="125"/>
        <v>1136.4220758356807</v>
      </c>
      <c r="L702" s="10">
        <f t="shared" si="126"/>
        <v>1347655.6926400766</v>
      </c>
      <c r="M702" s="10"/>
      <c r="N702" s="10">
        <f t="shared" si="128"/>
        <v>1347655.6926400766</v>
      </c>
    </row>
    <row r="703" spans="1:14" x14ac:dyDescent="0.25">
      <c r="A703" s="35"/>
      <c r="B703" s="51" t="s">
        <v>488</v>
      </c>
      <c r="C703" s="35">
        <v>4</v>
      </c>
      <c r="D703" s="55">
        <v>46.429200000000002</v>
      </c>
      <c r="E703" s="100">
        <v>1861</v>
      </c>
      <c r="F703" s="120">
        <v>1505100</v>
      </c>
      <c r="G703" s="41">
        <v>100</v>
      </c>
      <c r="H703" s="50">
        <f t="shared" si="127"/>
        <v>1505100</v>
      </c>
      <c r="I703" s="10">
        <f t="shared" si="123"/>
        <v>0</v>
      </c>
      <c r="J703" s="10">
        <f t="shared" si="124"/>
        <v>808.75873186458898</v>
      </c>
      <c r="K703" s="10">
        <f t="shared" si="125"/>
        <v>1631.6302861198521</v>
      </c>
      <c r="L703" s="10">
        <f t="shared" si="126"/>
        <v>2136437.3863043045</v>
      </c>
      <c r="M703" s="10"/>
      <c r="N703" s="10">
        <f t="shared" si="128"/>
        <v>2136437.3863043045</v>
      </c>
    </row>
    <row r="704" spans="1:14" x14ac:dyDescent="0.25">
      <c r="A704" s="35"/>
      <c r="B704" s="51" t="s">
        <v>489</v>
      </c>
      <c r="C704" s="35">
        <v>4</v>
      </c>
      <c r="D704" s="55">
        <v>39.315799999999996</v>
      </c>
      <c r="E704" s="100">
        <v>1382</v>
      </c>
      <c r="F704" s="120">
        <v>739750</v>
      </c>
      <c r="G704" s="41">
        <v>100</v>
      </c>
      <c r="H704" s="50">
        <f t="shared" si="127"/>
        <v>739750</v>
      </c>
      <c r="I704" s="10">
        <f t="shared" si="123"/>
        <v>0</v>
      </c>
      <c r="J704" s="10">
        <f t="shared" si="124"/>
        <v>535.27496382054994</v>
      </c>
      <c r="K704" s="10">
        <f t="shared" si="125"/>
        <v>1905.1140541638911</v>
      </c>
      <c r="L704" s="10">
        <f t="shared" si="126"/>
        <v>2168875.998211964</v>
      </c>
      <c r="M704" s="10"/>
      <c r="N704" s="10">
        <f t="shared" si="128"/>
        <v>2168875.998211964</v>
      </c>
    </row>
    <row r="705" spans="1:14" x14ac:dyDescent="0.25">
      <c r="A705" s="35"/>
      <c r="B705" s="51" t="s">
        <v>809</v>
      </c>
      <c r="C705" s="35">
        <v>4</v>
      </c>
      <c r="D705" s="55">
        <v>6.89</v>
      </c>
      <c r="E705" s="100">
        <v>619</v>
      </c>
      <c r="F705" s="120">
        <v>418850</v>
      </c>
      <c r="G705" s="41">
        <v>100</v>
      </c>
      <c r="H705" s="50">
        <f t="shared" si="127"/>
        <v>418850</v>
      </c>
      <c r="I705" s="10">
        <f t="shared" si="123"/>
        <v>0</v>
      </c>
      <c r="J705" s="10">
        <f t="shared" si="124"/>
        <v>676.65589660743137</v>
      </c>
      <c r="K705" s="10">
        <f t="shared" si="125"/>
        <v>1763.7331213770099</v>
      </c>
      <c r="L705" s="10">
        <f t="shared" si="126"/>
        <v>1636044.7024150419</v>
      </c>
      <c r="M705" s="10"/>
      <c r="N705" s="10">
        <f t="shared" si="128"/>
        <v>1636044.7024150419</v>
      </c>
    </row>
    <row r="706" spans="1:14" x14ac:dyDescent="0.25">
      <c r="A706" s="35"/>
      <c r="B706" s="51" t="s">
        <v>445</v>
      </c>
      <c r="C706" s="35">
        <v>4</v>
      </c>
      <c r="D706" s="55">
        <v>48.782800000000002</v>
      </c>
      <c r="E706" s="100">
        <v>2822</v>
      </c>
      <c r="F706" s="120">
        <v>4292140</v>
      </c>
      <c r="G706" s="41">
        <v>100</v>
      </c>
      <c r="H706" s="50">
        <f t="shared" si="127"/>
        <v>4292140</v>
      </c>
      <c r="I706" s="10">
        <f t="shared" si="123"/>
        <v>0</v>
      </c>
      <c r="J706" s="10">
        <f t="shared" si="124"/>
        <v>1520.9567682494685</v>
      </c>
      <c r="K706" s="10">
        <f t="shared" si="125"/>
        <v>919.43224973497263</v>
      </c>
      <c r="L706" s="10">
        <f t="shared" si="126"/>
        <v>1870939.357983547</v>
      </c>
      <c r="M706" s="10"/>
      <c r="N706" s="10">
        <f t="shared" si="128"/>
        <v>1870939.357983547</v>
      </c>
    </row>
    <row r="707" spans="1:14" x14ac:dyDescent="0.25">
      <c r="A707" s="35"/>
      <c r="B707" s="51" t="s">
        <v>490</v>
      </c>
      <c r="C707" s="35">
        <v>4</v>
      </c>
      <c r="D707" s="55">
        <v>49.431499999999993</v>
      </c>
      <c r="E707" s="100">
        <v>2669</v>
      </c>
      <c r="F707" s="120">
        <v>2890380</v>
      </c>
      <c r="G707" s="41">
        <v>100</v>
      </c>
      <c r="H707" s="50">
        <f t="shared" si="127"/>
        <v>2890380</v>
      </c>
      <c r="I707" s="10">
        <f t="shared" si="123"/>
        <v>0</v>
      </c>
      <c r="J707" s="10">
        <f t="shared" si="124"/>
        <v>1082.9449231922067</v>
      </c>
      <c r="K707" s="10">
        <f t="shared" si="125"/>
        <v>1357.4440947922344</v>
      </c>
      <c r="L707" s="10">
        <f t="shared" si="126"/>
        <v>2178551.2485085214</v>
      </c>
      <c r="M707" s="10"/>
      <c r="N707" s="10">
        <f t="shared" si="128"/>
        <v>2178551.2485085214</v>
      </c>
    </row>
    <row r="708" spans="1:14" x14ac:dyDescent="0.25">
      <c r="A708" s="35"/>
      <c r="B708" s="51" t="s">
        <v>491</v>
      </c>
      <c r="C708" s="35">
        <v>4</v>
      </c>
      <c r="D708" s="55">
        <v>25.671500000000002</v>
      </c>
      <c r="E708" s="100">
        <v>1673</v>
      </c>
      <c r="F708" s="120">
        <v>1221420</v>
      </c>
      <c r="G708" s="41">
        <v>100</v>
      </c>
      <c r="H708" s="50">
        <f t="shared" si="127"/>
        <v>1221420</v>
      </c>
      <c r="I708" s="10">
        <f t="shared" si="123"/>
        <v>0</v>
      </c>
      <c r="J708" s="10">
        <f t="shared" si="124"/>
        <v>730.07770472205618</v>
      </c>
      <c r="K708" s="10">
        <f t="shared" si="125"/>
        <v>1710.3113132623848</v>
      </c>
      <c r="L708" s="10">
        <f t="shared" si="126"/>
        <v>2021083.3010147787</v>
      </c>
      <c r="M708" s="10"/>
      <c r="N708" s="10">
        <f t="shared" si="128"/>
        <v>2021083.3010147787</v>
      </c>
    </row>
    <row r="709" spans="1:14" x14ac:dyDescent="0.25">
      <c r="A709" s="35"/>
      <c r="B709" s="51" t="s">
        <v>492</v>
      </c>
      <c r="C709" s="35">
        <v>4</v>
      </c>
      <c r="D709" s="55">
        <v>30.351900000000001</v>
      </c>
      <c r="E709" s="100">
        <v>978</v>
      </c>
      <c r="F709" s="120">
        <v>1139490</v>
      </c>
      <c r="G709" s="41">
        <v>100</v>
      </c>
      <c r="H709" s="50">
        <f t="shared" si="127"/>
        <v>1139490</v>
      </c>
      <c r="I709" s="10">
        <f t="shared" si="123"/>
        <v>0</v>
      </c>
      <c r="J709" s="10">
        <f t="shared" si="124"/>
        <v>1165.122699386503</v>
      </c>
      <c r="K709" s="10">
        <f t="shared" si="125"/>
        <v>1275.2663185979382</v>
      </c>
      <c r="L709" s="10">
        <f t="shared" si="126"/>
        <v>1491395.3680912533</v>
      </c>
      <c r="M709" s="10"/>
      <c r="N709" s="10">
        <f t="shared" si="128"/>
        <v>1491395.3680912533</v>
      </c>
    </row>
    <row r="710" spans="1:14" x14ac:dyDescent="0.25">
      <c r="A710" s="35"/>
      <c r="B710" s="51" t="s">
        <v>493</v>
      </c>
      <c r="C710" s="35">
        <v>4</v>
      </c>
      <c r="D710" s="55">
        <v>40.031199999999998</v>
      </c>
      <c r="E710" s="100">
        <v>1169</v>
      </c>
      <c r="F710" s="120">
        <v>1679680</v>
      </c>
      <c r="G710" s="41">
        <v>100</v>
      </c>
      <c r="H710" s="50">
        <f t="shared" si="127"/>
        <v>1679680</v>
      </c>
      <c r="I710" s="10">
        <f t="shared" si="123"/>
        <v>0</v>
      </c>
      <c r="J710" s="10">
        <f t="shared" si="124"/>
        <v>1436.8520102651839</v>
      </c>
      <c r="K710" s="10">
        <f t="shared" si="125"/>
        <v>1003.5370077192572</v>
      </c>
      <c r="L710" s="10">
        <f t="shared" si="126"/>
        <v>1388557.905147474</v>
      </c>
      <c r="M710" s="10"/>
      <c r="N710" s="10">
        <f t="shared" si="128"/>
        <v>1388557.905147474</v>
      </c>
    </row>
    <row r="711" spans="1:14" x14ac:dyDescent="0.25">
      <c r="A711" s="35"/>
      <c r="B711" s="51" t="s">
        <v>494</v>
      </c>
      <c r="C711" s="35">
        <v>4</v>
      </c>
      <c r="D711" s="55">
        <v>33.610399999999998</v>
      </c>
      <c r="E711" s="100">
        <v>1513</v>
      </c>
      <c r="F711" s="120">
        <v>1545470</v>
      </c>
      <c r="G711" s="41">
        <v>100</v>
      </c>
      <c r="H711" s="50">
        <f t="shared" si="127"/>
        <v>1545470</v>
      </c>
      <c r="I711" s="10">
        <f t="shared" si="123"/>
        <v>0</v>
      </c>
      <c r="J711" s="10">
        <f>F711/E711</f>
        <v>1021.4606741573034</v>
      </c>
      <c r="K711" s="10">
        <f t="shared" si="125"/>
        <v>1418.9283438271377</v>
      </c>
      <c r="L711" s="10">
        <f t="shared" si="126"/>
        <v>1786537.0856495476</v>
      </c>
      <c r="M711" s="10"/>
      <c r="N711" s="10">
        <f t="shared" si="128"/>
        <v>1786537.0856495476</v>
      </c>
    </row>
    <row r="712" spans="1:14" x14ac:dyDescent="0.25">
      <c r="A712" s="35"/>
      <c r="B712" s="51" t="s">
        <v>810</v>
      </c>
      <c r="C712" s="35">
        <v>4</v>
      </c>
      <c r="D712" s="55">
        <v>26.089300000000001</v>
      </c>
      <c r="E712" s="100">
        <v>876</v>
      </c>
      <c r="F712" s="120">
        <v>1060180</v>
      </c>
      <c r="G712" s="41">
        <v>100</v>
      </c>
      <c r="H712" s="50">
        <f t="shared" si="127"/>
        <v>1060180</v>
      </c>
      <c r="I712" s="10">
        <f t="shared" si="123"/>
        <v>0</v>
      </c>
      <c r="J712" s="10">
        <f t="shared" si="124"/>
        <v>1210.2511415525114</v>
      </c>
      <c r="K712" s="10">
        <f t="shared" si="125"/>
        <v>1230.1378764319297</v>
      </c>
      <c r="L712" s="10">
        <f t="shared" si="126"/>
        <v>1399633.1301684296</v>
      </c>
      <c r="M712" s="10"/>
      <c r="N712" s="10">
        <f t="shared" si="128"/>
        <v>1399633.1301684296</v>
      </c>
    </row>
    <row r="713" spans="1:14" x14ac:dyDescent="0.25">
      <c r="A713" s="35"/>
      <c r="B713" s="51" t="s">
        <v>495</v>
      </c>
      <c r="C713" s="35">
        <v>4</v>
      </c>
      <c r="D713" s="55">
        <v>25.745800000000003</v>
      </c>
      <c r="E713" s="100">
        <v>855</v>
      </c>
      <c r="F713" s="120">
        <v>551200</v>
      </c>
      <c r="G713" s="41">
        <v>100</v>
      </c>
      <c r="H713" s="50">
        <f t="shared" si="127"/>
        <v>551200</v>
      </c>
      <c r="I713" s="10">
        <f t="shared" si="123"/>
        <v>0</v>
      </c>
      <c r="J713" s="10">
        <f t="shared" si="124"/>
        <v>644.67836257309943</v>
      </c>
      <c r="K713" s="10">
        <f t="shared" si="125"/>
        <v>1795.7106554113416</v>
      </c>
      <c r="L713" s="10">
        <f t="shared" si="126"/>
        <v>1843141.7035307586</v>
      </c>
      <c r="M713" s="10"/>
      <c r="N713" s="10">
        <f t="shared" si="128"/>
        <v>1843141.7035307586</v>
      </c>
    </row>
    <row r="714" spans="1:14" x14ac:dyDescent="0.25">
      <c r="A714" s="35"/>
      <c r="B714" s="51" t="s">
        <v>496</v>
      </c>
      <c r="C714" s="35">
        <v>4</v>
      </c>
      <c r="D714" s="55">
        <v>16.497399999999999</v>
      </c>
      <c r="E714" s="100">
        <v>673</v>
      </c>
      <c r="F714" s="120">
        <v>627630</v>
      </c>
      <c r="G714" s="41">
        <v>100</v>
      </c>
      <c r="H714" s="50">
        <f t="shared" si="127"/>
        <v>627630</v>
      </c>
      <c r="I714" s="10">
        <f t="shared" si="123"/>
        <v>0</v>
      </c>
      <c r="J714" s="10">
        <f t="shared" si="124"/>
        <v>932.58543833580984</v>
      </c>
      <c r="K714" s="10">
        <f t="shared" si="125"/>
        <v>1507.8035796486313</v>
      </c>
      <c r="L714" s="10">
        <f t="shared" si="126"/>
        <v>1504107.3946164225</v>
      </c>
      <c r="M714" s="10"/>
      <c r="N714" s="10">
        <f t="shared" si="128"/>
        <v>1504107.3946164225</v>
      </c>
    </row>
    <row r="715" spans="1:14" x14ac:dyDescent="0.25">
      <c r="A715" s="35"/>
      <c r="B715" s="4"/>
      <c r="C715" s="4"/>
      <c r="D715" s="55">
        <v>0</v>
      </c>
      <c r="E715" s="102"/>
      <c r="F715" s="65"/>
      <c r="G715" s="41"/>
      <c r="H715" s="65"/>
      <c r="I715" s="66"/>
      <c r="J715" s="66"/>
      <c r="K715" s="10"/>
      <c r="L715" s="10"/>
      <c r="M715" s="10"/>
      <c r="N715" s="10"/>
    </row>
    <row r="716" spans="1:14" x14ac:dyDescent="0.25">
      <c r="A716" s="30" t="s">
        <v>497</v>
      </c>
      <c r="B716" s="43" t="s">
        <v>2</v>
      </c>
      <c r="C716" s="44"/>
      <c r="D716" s="3">
        <v>621.79470000000015</v>
      </c>
      <c r="E716" s="103">
        <f>E717</f>
        <v>30243</v>
      </c>
      <c r="F716" s="37">
        <v>0</v>
      </c>
      <c r="G716" s="41"/>
      <c r="H716" s="37">
        <f>H718</f>
        <v>10803370</v>
      </c>
      <c r="I716" s="8">
        <f>I718</f>
        <v>-10803370</v>
      </c>
      <c r="J716" s="8"/>
      <c r="K716" s="10"/>
      <c r="L716" s="10"/>
      <c r="M716" s="9">
        <f>M718</f>
        <v>14700773.486270934</v>
      </c>
      <c r="N716" s="8">
        <f t="shared" si="128"/>
        <v>14700773.486270934</v>
      </c>
    </row>
    <row r="717" spans="1:14" x14ac:dyDescent="0.25">
      <c r="A717" s="30" t="s">
        <v>497</v>
      </c>
      <c r="B717" s="43" t="s">
        <v>3</v>
      </c>
      <c r="C717" s="44"/>
      <c r="D717" s="3">
        <v>621.79470000000015</v>
      </c>
      <c r="E717" s="103">
        <f>SUM(E719:E743)</f>
        <v>30243</v>
      </c>
      <c r="F717" s="37">
        <f>SUM(F719:F743)</f>
        <v>61679820</v>
      </c>
      <c r="G717" s="41"/>
      <c r="H717" s="37">
        <f>SUM(H719:H743)</f>
        <v>40073080</v>
      </c>
      <c r="I717" s="8">
        <f>SUM(I719:I743)</f>
        <v>21606740</v>
      </c>
      <c r="J717" s="8"/>
      <c r="K717" s="10"/>
      <c r="L717" s="8">
        <f>SUM(L719:L743)</f>
        <v>43354424.40799652</v>
      </c>
      <c r="M717" s="10"/>
      <c r="N717" s="8">
        <f t="shared" si="128"/>
        <v>43354424.40799652</v>
      </c>
    </row>
    <row r="718" spans="1:14" x14ac:dyDescent="0.25">
      <c r="A718" s="35"/>
      <c r="B718" s="51" t="s">
        <v>26</v>
      </c>
      <c r="C718" s="35">
        <v>2</v>
      </c>
      <c r="D718" s="55">
        <v>0</v>
      </c>
      <c r="E718" s="106"/>
      <c r="F718" s="50">
        <v>0</v>
      </c>
      <c r="G718" s="41">
        <v>25</v>
      </c>
      <c r="H718" s="50">
        <f>F738*G718/100</f>
        <v>10803370</v>
      </c>
      <c r="I718" s="10">
        <f t="shared" ref="I718:I743" si="129">F718-H718</f>
        <v>-10803370</v>
      </c>
      <c r="J718" s="10"/>
      <c r="K718" s="10"/>
      <c r="L718" s="10"/>
      <c r="M718" s="10">
        <f>($L$7*$L$8*E716/$L$10)+($L$7*$L$9*D716/$L$11)</f>
        <v>14700773.486270934</v>
      </c>
      <c r="N718" s="10">
        <f t="shared" si="128"/>
        <v>14700773.486270934</v>
      </c>
    </row>
    <row r="719" spans="1:14" x14ac:dyDescent="0.25">
      <c r="A719" s="35"/>
      <c r="B719" s="51" t="s">
        <v>811</v>
      </c>
      <c r="C719" s="35">
        <v>4</v>
      </c>
      <c r="D719" s="55">
        <v>22.4053</v>
      </c>
      <c r="E719" s="100">
        <v>611</v>
      </c>
      <c r="F719" s="120">
        <v>343480</v>
      </c>
      <c r="G719" s="41">
        <v>100</v>
      </c>
      <c r="H719" s="50">
        <f t="shared" ref="H719:H743" si="130">F719*G719/100</f>
        <v>343480</v>
      </c>
      <c r="I719" s="10">
        <f t="shared" si="129"/>
        <v>0</v>
      </c>
      <c r="J719" s="10">
        <f t="shared" ref="J719:J743" si="131">F719/E719</f>
        <v>562.16039279869062</v>
      </c>
      <c r="K719" s="10">
        <f t="shared" ref="K719:K743" si="132">$J$11*$J$19-J719</f>
        <v>1878.2286251857504</v>
      </c>
      <c r="L719" s="10">
        <f t="shared" ref="L719:L743" si="133">IF(K719&gt;0,$J$7*$J$8*(K719/$K$19),0)+$J$7*$J$9*(E719/$E$19)+$J$7*$J$10*(D719/$D$19)</f>
        <v>1815949.3620239056</v>
      </c>
      <c r="M719" s="10"/>
      <c r="N719" s="10">
        <f t="shared" si="128"/>
        <v>1815949.3620239056</v>
      </c>
    </row>
    <row r="720" spans="1:14" x14ac:dyDescent="0.25">
      <c r="A720" s="35"/>
      <c r="B720" s="51" t="s">
        <v>498</v>
      </c>
      <c r="C720" s="35">
        <v>4</v>
      </c>
      <c r="D720" s="55">
        <v>36.141799999999996</v>
      </c>
      <c r="E720" s="100">
        <v>1920</v>
      </c>
      <c r="F720" s="120">
        <v>3701740</v>
      </c>
      <c r="G720" s="41">
        <v>100</v>
      </c>
      <c r="H720" s="50">
        <f t="shared" si="130"/>
        <v>3701740</v>
      </c>
      <c r="I720" s="10">
        <f t="shared" si="129"/>
        <v>0</v>
      </c>
      <c r="J720" s="10">
        <f t="shared" si="131"/>
        <v>1927.9895833333333</v>
      </c>
      <c r="K720" s="10">
        <f t="shared" si="132"/>
        <v>512.39943465110787</v>
      </c>
      <c r="L720" s="10">
        <f t="shared" si="133"/>
        <v>1199808.4588049203</v>
      </c>
      <c r="M720" s="10"/>
      <c r="N720" s="10">
        <f t="shared" si="128"/>
        <v>1199808.4588049203</v>
      </c>
    </row>
    <row r="721" spans="1:14" x14ac:dyDescent="0.25">
      <c r="A721" s="35"/>
      <c r="B721" s="51" t="s">
        <v>499</v>
      </c>
      <c r="C721" s="35">
        <v>4</v>
      </c>
      <c r="D721" s="55">
        <v>14.616099999999999</v>
      </c>
      <c r="E721" s="100">
        <v>339</v>
      </c>
      <c r="F721" s="120">
        <v>169720</v>
      </c>
      <c r="G721" s="41">
        <v>100</v>
      </c>
      <c r="H721" s="50">
        <f t="shared" si="130"/>
        <v>169720</v>
      </c>
      <c r="I721" s="10">
        <f t="shared" si="129"/>
        <v>0</v>
      </c>
      <c r="J721" s="10">
        <f t="shared" si="131"/>
        <v>500.64896755162243</v>
      </c>
      <c r="K721" s="10">
        <f t="shared" si="132"/>
        <v>1939.7400504328186</v>
      </c>
      <c r="L721" s="10">
        <f t="shared" si="133"/>
        <v>1737485.7157985389</v>
      </c>
      <c r="M721" s="10"/>
      <c r="N721" s="10">
        <f t="shared" si="128"/>
        <v>1737485.7157985389</v>
      </c>
    </row>
    <row r="722" spans="1:14" x14ac:dyDescent="0.25">
      <c r="A722" s="35"/>
      <c r="B722" s="51" t="s">
        <v>812</v>
      </c>
      <c r="C722" s="35">
        <v>4</v>
      </c>
      <c r="D722" s="55">
        <v>24.534499999999998</v>
      </c>
      <c r="E722" s="100">
        <v>839</v>
      </c>
      <c r="F722" s="120">
        <v>1083630</v>
      </c>
      <c r="G722" s="41">
        <v>100</v>
      </c>
      <c r="H722" s="50">
        <f t="shared" si="130"/>
        <v>1083630</v>
      </c>
      <c r="I722" s="10">
        <f t="shared" si="129"/>
        <v>0</v>
      </c>
      <c r="J722" s="10">
        <f t="shared" si="131"/>
        <v>1291.5733015494636</v>
      </c>
      <c r="K722" s="10">
        <f t="shared" si="132"/>
        <v>1148.8157164349775</v>
      </c>
      <c r="L722" s="10">
        <f t="shared" si="133"/>
        <v>1314404.830821214</v>
      </c>
      <c r="M722" s="10"/>
      <c r="N722" s="10">
        <f t="shared" si="128"/>
        <v>1314404.830821214</v>
      </c>
    </row>
    <row r="723" spans="1:14" x14ac:dyDescent="0.25">
      <c r="A723" s="35"/>
      <c r="B723" s="51" t="s">
        <v>500</v>
      </c>
      <c r="C723" s="35">
        <v>4</v>
      </c>
      <c r="D723" s="55">
        <v>26.725200000000001</v>
      </c>
      <c r="E723" s="100">
        <v>1130</v>
      </c>
      <c r="F723" s="120">
        <v>808060</v>
      </c>
      <c r="G723" s="41">
        <v>100</v>
      </c>
      <c r="H723" s="50">
        <f t="shared" si="130"/>
        <v>808060</v>
      </c>
      <c r="I723" s="10">
        <f t="shared" si="129"/>
        <v>0</v>
      </c>
      <c r="J723" s="10">
        <f t="shared" si="131"/>
        <v>715.09734513274338</v>
      </c>
      <c r="K723" s="10">
        <f t="shared" si="132"/>
        <v>1725.2916728516977</v>
      </c>
      <c r="L723" s="10">
        <f t="shared" si="133"/>
        <v>1875521.4972439026</v>
      </c>
      <c r="M723" s="10"/>
      <c r="N723" s="10">
        <f t="shared" si="128"/>
        <v>1875521.4972439026</v>
      </c>
    </row>
    <row r="724" spans="1:14" x14ac:dyDescent="0.25">
      <c r="A724" s="35"/>
      <c r="B724" s="51" t="s">
        <v>501</v>
      </c>
      <c r="C724" s="35">
        <v>4</v>
      </c>
      <c r="D724" s="55">
        <v>26.397100000000002</v>
      </c>
      <c r="E724" s="100">
        <v>695</v>
      </c>
      <c r="F724" s="120">
        <v>391460</v>
      </c>
      <c r="G724" s="41">
        <v>100</v>
      </c>
      <c r="H724" s="50">
        <f t="shared" si="130"/>
        <v>391460</v>
      </c>
      <c r="I724" s="10">
        <f t="shared" si="129"/>
        <v>0</v>
      </c>
      <c r="J724" s="10">
        <f t="shared" si="131"/>
        <v>563.25179856115108</v>
      </c>
      <c r="K724" s="10">
        <f t="shared" si="132"/>
        <v>1877.1372194232899</v>
      </c>
      <c r="L724" s="10">
        <f t="shared" si="133"/>
        <v>1863773.3168322626</v>
      </c>
      <c r="M724" s="10"/>
      <c r="N724" s="10">
        <f t="shared" si="128"/>
        <v>1863773.3168322626</v>
      </c>
    </row>
    <row r="725" spans="1:14" x14ac:dyDescent="0.25">
      <c r="A725" s="35"/>
      <c r="B725" s="51" t="s">
        <v>277</v>
      </c>
      <c r="C725" s="35">
        <v>4</v>
      </c>
      <c r="D725" s="55">
        <v>16.529200000000003</v>
      </c>
      <c r="E725" s="100">
        <v>567</v>
      </c>
      <c r="F725" s="120">
        <v>359470</v>
      </c>
      <c r="G725" s="41">
        <v>100</v>
      </c>
      <c r="H725" s="50">
        <f t="shared" si="130"/>
        <v>359470</v>
      </c>
      <c r="I725" s="10">
        <f t="shared" si="129"/>
        <v>0</v>
      </c>
      <c r="J725" s="10">
        <f t="shared" si="131"/>
        <v>633.98589065255737</v>
      </c>
      <c r="K725" s="10">
        <f t="shared" si="132"/>
        <v>1806.4031273318838</v>
      </c>
      <c r="L725" s="10">
        <f t="shared" si="133"/>
        <v>1710896.4116133882</v>
      </c>
      <c r="M725" s="10"/>
      <c r="N725" s="10">
        <f t="shared" si="128"/>
        <v>1710896.4116133882</v>
      </c>
    </row>
    <row r="726" spans="1:14" x14ac:dyDescent="0.25">
      <c r="A726" s="35"/>
      <c r="B726" s="51" t="s">
        <v>132</v>
      </c>
      <c r="C726" s="35">
        <v>4</v>
      </c>
      <c r="D726" s="55">
        <v>30.114800000000002</v>
      </c>
      <c r="E726" s="100">
        <v>833</v>
      </c>
      <c r="F726" s="120">
        <v>801500</v>
      </c>
      <c r="G726" s="41">
        <v>100</v>
      </c>
      <c r="H726" s="50">
        <f t="shared" si="130"/>
        <v>801500</v>
      </c>
      <c r="I726" s="10">
        <f t="shared" si="129"/>
        <v>0</v>
      </c>
      <c r="J726" s="10">
        <f t="shared" si="131"/>
        <v>962.18487394957981</v>
      </c>
      <c r="K726" s="10">
        <f t="shared" si="132"/>
        <v>1478.2041440348612</v>
      </c>
      <c r="L726" s="10">
        <f t="shared" si="133"/>
        <v>1608425.9167595047</v>
      </c>
      <c r="M726" s="10"/>
      <c r="N726" s="10">
        <f t="shared" si="128"/>
        <v>1608425.9167595047</v>
      </c>
    </row>
    <row r="727" spans="1:14" x14ac:dyDescent="0.25">
      <c r="A727" s="35"/>
      <c r="B727" s="51" t="s">
        <v>813</v>
      </c>
      <c r="C727" s="35">
        <v>4</v>
      </c>
      <c r="D727" s="55">
        <v>35.5075</v>
      </c>
      <c r="E727" s="100">
        <v>1432</v>
      </c>
      <c r="F727" s="120">
        <v>1342890</v>
      </c>
      <c r="G727" s="41">
        <v>100</v>
      </c>
      <c r="H727" s="50">
        <f t="shared" si="130"/>
        <v>1342890</v>
      </c>
      <c r="I727" s="10">
        <f t="shared" si="129"/>
        <v>0</v>
      </c>
      <c r="J727" s="10">
        <f t="shared" si="131"/>
        <v>937.77234636871503</v>
      </c>
      <c r="K727" s="10">
        <f t="shared" si="132"/>
        <v>1502.6166716157261</v>
      </c>
      <c r="L727" s="10">
        <f t="shared" si="133"/>
        <v>1840086.2293956333</v>
      </c>
      <c r="M727" s="10"/>
      <c r="N727" s="10">
        <f t="shared" si="128"/>
        <v>1840086.2293956333</v>
      </c>
    </row>
    <row r="728" spans="1:14" x14ac:dyDescent="0.25">
      <c r="A728" s="35"/>
      <c r="B728" s="51" t="s">
        <v>502</v>
      </c>
      <c r="C728" s="35">
        <v>4</v>
      </c>
      <c r="D728" s="55">
        <v>39.1021</v>
      </c>
      <c r="E728" s="100">
        <v>682</v>
      </c>
      <c r="F728" s="120">
        <v>958580</v>
      </c>
      <c r="G728" s="41">
        <v>100</v>
      </c>
      <c r="H728" s="50">
        <f t="shared" si="130"/>
        <v>958580</v>
      </c>
      <c r="I728" s="10">
        <f t="shared" si="129"/>
        <v>0</v>
      </c>
      <c r="J728" s="10">
        <f t="shared" si="131"/>
        <v>1405.5425219941349</v>
      </c>
      <c r="K728" s="10">
        <f t="shared" si="132"/>
        <v>1034.8464959903063</v>
      </c>
      <c r="L728" s="10">
        <f t="shared" si="133"/>
        <v>1261314.9006830007</v>
      </c>
      <c r="M728" s="10"/>
      <c r="N728" s="10">
        <f t="shared" si="128"/>
        <v>1261314.9006830007</v>
      </c>
    </row>
    <row r="729" spans="1:14" x14ac:dyDescent="0.25">
      <c r="A729" s="35"/>
      <c r="B729" s="51" t="s">
        <v>503</v>
      </c>
      <c r="C729" s="35">
        <v>4</v>
      </c>
      <c r="D729" s="55">
        <v>10.784200000000002</v>
      </c>
      <c r="E729" s="100">
        <v>367</v>
      </c>
      <c r="F729" s="120">
        <v>159570</v>
      </c>
      <c r="G729" s="41">
        <v>100</v>
      </c>
      <c r="H729" s="50">
        <f t="shared" si="130"/>
        <v>159570</v>
      </c>
      <c r="I729" s="10">
        <f t="shared" si="129"/>
        <v>0</v>
      </c>
      <c r="J729" s="10">
        <f t="shared" si="131"/>
        <v>434.7956403269755</v>
      </c>
      <c r="K729" s="10">
        <f t="shared" si="132"/>
        <v>2005.5933776574657</v>
      </c>
      <c r="L729" s="10">
        <f t="shared" si="133"/>
        <v>1776102.8589097266</v>
      </c>
      <c r="M729" s="10"/>
      <c r="N729" s="10">
        <f t="shared" si="128"/>
        <v>1776102.8589097266</v>
      </c>
    </row>
    <row r="730" spans="1:14" x14ac:dyDescent="0.25">
      <c r="A730" s="35"/>
      <c r="B730" s="51" t="s">
        <v>504</v>
      </c>
      <c r="C730" s="35">
        <v>4</v>
      </c>
      <c r="D730" s="55">
        <v>25.337800000000001</v>
      </c>
      <c r="E730" s="100">
        <v>1416</v>
      </c>
      <c r="F730" s="120">
        <v>826110</v>
      </c>
      <c r="G730" s="41">
        <v>100</v>
      </c>
      <c r="H730" s="50">
        <f t="shared" si="130"/>
        <v>826110</v>
      </c>
      <c r="I730" s="10">
        <f t="shared" si="129"/>
        <v>0</v>
      </c>
      <c r="J730" s="10">
        <f t="shared" si="131"/>
        <v>583.41101694915255</v>
      </c>
      <c r="K730" s="10">
        <f t="shared" si="132"/>
        <v>1856.9780010352886</v>
      </c>
      <c r="L730" s="10">
        <f t="shared" si="133"/>
        <v>2058826.883651814</v>
      </c>
      <c r="M730" s="10"/>
      <c r="N730" s="10">
        <f t="shared" si="128"/>
        <v>2058826.883651814</v>
      </c>
    </row>
    <row r="731" spans="1:14" x14ac:dyDescent="0.25">
      <c r="A731" s="35"/>
      <c r="B731" s="51" t="s">
        <v>814</v>
      </c>
      <c r="C731" s="35">
        <v>4</v>
      </c>
      <c r="D731" s="55">
        <v>10.443499999999998</v>
      </c>
      <c r="E731" s="100">
        <v>536</v>
      </c>
      <c r="F731" s="120">
        <v>247530</v>
      </c>
      <c r="G731" s="41">
        <v>100</v>
      </c>
      <c r="H731" s="50">
        <f t="shared" si="130"/>
        <v>247530</v>
      </c>
      <c r="I731" s="10">
        <f t="shared" si="129"/>
        <v>0</v>
      </c>
      <c r="J731" s="10">
        <f t="shared" si="131"/>
        <v>461.80970149253733</v>
      </c>
      <c r="K731" s="10">
        <f t="shared" si="132"/>
        <v>1978.5793164919037</v>
      </c>
      <c r="L731" s="10">
        <f t="shared" si="133"/>
        <v>1803474.6328134467</v>
      </c>
      <c r="M731" s="10"/>
      <c r="N731" s="10">
        <f t="shared" si="128"/>
        <v>1803474.6328134467</v>
      </c>
    </row>
    <row r="732" spans="1:14" x14ac:dyDescent="0.25">
      <c r="A732" s="35"/>
      <c r="B732" s="51" t="s">
        <v>505</v>
      </c>
      <c r="C732" s="35">
        <v>4</v>
      </c>
      <c r="D732" s="55">
        <v>12.3179</v>
      </c>
      <c r="E732" s="100">
        <v>413</v>
      </c>
      <c r="F732" s="120">
        <v>348510</v>
      </c>
      <c r="G732" s="41">
        <v>100</v>
      </c>
      <c r="H732" s="50">
        <f t="shared" si="130"/>
        <v>348510</v>
      </c>
      <c r="I732" s="10">
        <f t="shared" si="129"/>
        <v>0</v>
      </c>
      <c r="J732" s="10">
        <f t="shared" si="131"/>
        <v>843.84987893462471</v>
      </c>
      <c r="K732" s="10">
        <f t="shared" si="132"/>
        <v>1596.5391390498164</v>
      </c>
      <c r="L732" s="10">
        <f t="shared" si="133"/>
        <v>1472146.492894415</v>
      </c>
      <c r="M732" s="10"/>
      <c r="N732" s="10">
        <f t="shared" si="128"/>
        <v>1472146.492894415</v>
      </c>
    </row>
    <row r="733" spans="1:14" x14ac:dyDescent="0.25">
      <c r="A733" s="35"/>
      <c r="B733" s="51" t="s">
        <v>506</v>
      </c>
      <c r="C733" s="35">
        <v>4</v>
      </c>
      <c r="D733" s="55">
        <v>13.093299999999999</v>
      </c>
      <c r="E733" s="100">
        <v>368</v>
      </c>
      <c r="F733" s="120">
        <v>241880</v>
      </c>
      <c r="G733" s="41">
        <v>100</v>
      </c>
      <c r="H733" s="50">
        <f t="shared" si="130"/>
        <v>241880</v>
      </c>
      <c r="I733" s="10">
        <f t="shared" si="129"/>
        <v>0</v>
      </c>
      <c r="J733" s="10">
        <f t="shared" si="131"/>
        <v>657.28260869565213</v>
      </c>
      <c r="K733" s="10">
        <f t="shared" si="132"/>
        <v>1783.1064092887891</v>
      </c>
      <c r="L733" s="10">
        <f t="shared" si="133"/>
        <v>1612173.6643540426</v>
      </c>
      <c r="M733" s="10"/>
      <c r="N733" s="10">
        <f t="shared" si="128"/>
        <v>1612173.6643540426</v>
      </c>
    </row>
    <row r="734" spans="1:14" x14ac:dyDescent="0.25">
      <c r="A734" s="35"/>
      <c r="B734" s="51" t="s">
        <v>507</v>
      </c>
      <c r="C734" s="35">
        <v>4</v>
      </c>
      <c r="D734" s="55">
        <v>22.278000000000002</v>
      </c>
      <c r="E734" s="100">
        <v>891</v>
      </c>
      <c r="F734" s="120">
        <v>518270</v>
      </c>
      <c r="G734" s="41">
        <v>100</v>
      </c>
      <c r="H734" s="50">
        <f t="shared" si="130"/>
        <v>518270</v>
      </c>
      <c r="I734" s="10">
        <f t="shared" si="129"/>
        <v>0</v>
      </c>
      <c r="J734" s="10">
        <f t="shared" si="131"/>
        <v>581.67227833894503</v>
      </c>
      <c r="K734" s="10">
        <f t="shared" si="132"/>
        <v>1858.7167396454961</v>
      </c>
      <c r="L734" s="10">
        <f t="shared" si="133"/>
        <v>1884027.716899938</v>
      </c>
      <c r="M734" s="10"/>
      <c r="N734" s="10">
        <f t="shared" si="128"/>
        <v>1884027.716899938</v>
      </c>
    </row>
    <row r="735" spans="1:14" x14ac:dyDescent="0.25">
      <c r="A735" s="35"/>
      <c r="B735" s="51" t="s">
        <v>508</v>
      </c>
      <c r="C735" s="35">
        <v>4</v>
      </c>
      <c r="D735" s="55">
        <v>27.158000000000001</v>
      </c>
      <c r="E735" s="100">
        <v>1188</v>
      </c>
      <c r="F735" s="120">
        <v>543870</v>
      </c>
      <c r="G735" s="41">
        <v>100</v>
      </c>
      <c r="H735" s="50">
        <f t="shared" si="130"/>
        <v>543870</v>
      </c>
      <c r="I735" s="10">
        <f t="shared" si="129"/>
        <v>0</v>
      </c>
      <c r="J735" s="10">
        <f t="shared" si="131"/>
        <v>457.80303030303031</v>
      </c>
      <c r="K735" s="10">
        <f t="shared" si="132"/>
        <v>1982.5859876814109</v>
      </c>
      <c r="L735" s="10">
        <f t="shared" si="133"/>
        <v>2101100.0386388367</v>
      </c>
      <c r="M735" s="10"/>
      <c r="N735" s="10">
        <f t="shared" si="128"/>
        <v>2101100.0386388367</v>
      </c>
    </row>
    <row r="736" spans="1:14" x14ac:dyDescent="0.25">
      <c r="A736" s="35"/>
      <c r="B736" s="51" t="s">
        <v>509</v>
      </c>
      <c r="C736" s="35">
        <v>4</v>
      </c>
      <c r="D736" s="55">
        <v>12.5047</v>
      </c>
      <c r="E736" s="100">
        <v>375</v>
      </c>
      <c r="F736" s="120">
        <v>460560</v>
      </c>
      <c r="G736" s="41">
        <v>100</v>
      </c>
      <c r="H736" s="50">
        <f t="shared" si="130"/>
        <v>460560</v>
      </c>
      <c r="I736" s="10">
        <f t="shared" si="129"/>
        <v>0</v>
      </c>
      <c r="J736" s="10">
        <f t="shared" si="131"/>
        <v>1228.1600000000001</v>
      </c>
      <c r="K736" s="10">
        <f t="shared" si="132"/>
        <v>1212.229017984441</v>
      </c>
      <c r="L736" s="10">
        <f t="shared" si="133"/>
        <v>1154748.9844650999</v>
      </c>
      <c r="M736" s="10"/>
      <c r="N736" s="10">
        <f t="shared" si="128"/>
        <v>1154748.9844650999</v>
      </c>
    </row>
    <row r="737" spans="1:14" x14ac:dyDescent="0.25">
      <c r="A737" s="35"/>
      <c r="B737" s="51" t="s">
        <v>510</v>
      </c>
      <c r="C737" s="35">
        <v>4</v>
      </c>
      <c r="D737" s="55">
        <v>20.348699999999997</v>
      </c>
      <c r="E737" s="100">
        <v>801</v>
      </c>
      <c r="F737" s="120">
        <v>912480</v>
      </c>
      <c r="G737" s="41">
        <v>100</v>
      </c>
      <c r="H737" s="50">
        <f t="shared" si="130"/>
        <v>912480</v>
      </c>
      <c r="I737" s="10">
        <f t="shared" si="129"/>
        <v>0</v>
      </c>
      <c r="J737" s="10">
        <f t="shared" si="131"/>
        <v>1139.1760299625469</v>
      </c>
      <c r="K737" s="10">
        <f t="shared" si="132"/>
        <v>1301.2129880218943</v>
      </c>
      <c r="L737" s="10">
        <f t="shared" si="133"/>
        <v>1400194.8870881866</v>
      </c>
      <c r="M737" s="10"/>
      <c r="N737" s="10">
        <f t="shared" si="128"/>
        <v>1400194.8870881866</v>
      </c>
    </row>
    <row r="738" spans="1:14" x14ac:dyDescent="0.25">
      <c r="A738" s="35"/>
      <c r="B738" s="51" t="s">
        <v>497</v>
      </c>
      <c r="C738" s="35">
        <v>3</v>
      </c>
      <c r="D738" s="55">
        <v>33.518300000000004</v>
      </c>
      <c r="E738" s="100">
        <v>9380</v>
      </c>
      <c r="F738" s="120">
        <v>43213480</v>
      </c>
      <c r="G738" s="41">
        <v>50</v>
      </c>
      <c r="H738" s="50">
        <f t="shared" si="130"/>
        <v>21606740</v>
      </c>
      <c r="I738" s="10">
        <f t="shared" si="129"/>
        <v>21606740</v>
      </c>
      <c r="J738" s="10">
        <f t="shared" si="131"/>
        <v>4606.9808102345414</v>
      </c>
      <c r="K738" s="10">
        <f t="shared" si="132"/>
        <v>-2166.5917922501003</v>
      </c>
      <c r="L738" s="10">
        <f t="shared" si="133"/>
        <v>3024062.17329193</v>
      </c>
      <c r="M738" s="10"/>
      <c r="N738" s="10">
        <f t="shared" si="128"/>
        <v>3024062.17329193</v>
      </c>
    </row>
    <row r="739" spans="1:14" x14ac:dyDescent="0.25">
      <c r="A739" s="35"/>
      <c r="B739" s="51" t="s">
        <v>511</v>
      </c>
      <c r="C739" s="35">
        <v>4</v>
      </c>
      <c r="D739" s="55">
        <v>46.443300000000001</v>
      </c>
      <c r="E739" s="100">
        <v>970</v>
      </c>
      <c r="F739" s="120">
        <v>501620</v>
      </c>
      <c r="G739" s="41">
        <v>100</v>
      </c>
      <c r="H739" s="50">
        <f t="shared" si="130"/>
        <v>501620</v>
      </c>
      <c r="I739" s="10">
        <f t="shared" si="129"/>
        <v>0</v>
      </c>
      <c r="J739" s="10">
        <f t="shared" si="131"/>
        <v>517.13402061855675</v>
      </c>
      <c r="K739" s="10">
        <f t="shared" si="132"/>
        <v>1923.2549973658843</v>
      </c>
      <c r="L739" s="10">
        <f t="shared" si="133"/>
        <v>2100894.609344841</v>
      </c>
      <c r="M739" s="10"/>
      <c r="N739" s="10">
        <f t="shared" si="128"/>
        <v>2100894.609344841</v>
      </c>
    </row>
    <row r="740" spans="1:14" x14ac:dyDescent="0.25">
      <c r="A740" s="35"/>
      <c r="B740" s="51" t="s">
        <v>815</v>
      </c>
      <c r="C740" s="35">
        <v>4</v>
      </c>
      <c r="D740" s="55">
        <v>30.5336</v>
      </c>
      <c r="E740" s="100">
        <v>1289</v>
      </c>
      <c r="F740" s="120">
        <v>586710</v>
      </c>
      <c r="G740" s="41">
        <v>100</v>
      </c>
      <c r="H740" s="50">
        <f t="shared" si="130"/>
        <v>586710</v>
      </c>
      <c r="I740" s="10">
        <f t="shared" si="129"/>
        <v>0</v>
      </c>
      <c r="J740" s="10">
        <f t="shared" si="131"/>
        <v>455.16679596586499</v>
      </c>
      <c r="K740" s="10">
        <f t="shared" si="132"/>
        <v>1985.2222220185761</v>
      </c>
      <c r="L740" s="10">
        <f t="shared" si="133"/>
        <v>2153419.2427580599</v>
      </c>
      <c r="M740" s="10"/>
      <c r="N740" s="10">
        <f t="shared" si="128"/>
        <v>2153419.2427580599</v>
      </c>
    </row>
    <row r="741" spans="1:14" x14ac:dyDescent="0.25">
      <c r="A741" s="35"/>
      <c r="B741" s="51" t="s">
        <v>512</v>
      </c>
      <c r="C741" s="35">
        <v>4</v>
      </c>
      <c r="D741" s="55">
        <v>32.883499999999998</v>
      </c>
      <c r="E741" s="100">
        <v>874</v>
      </c>
      <c r="F741" s="120">
        <v>723440</v>
      </c>
      <c r="G741" s="41">
        <v>100</v>
      </c>
      <c r="H741" s="50">
        <f t="shared" si="130"/>
        <v>723440</v>
      </c>
      <c r="I741" s="10">
        <f t="shared" si="129"/>
        <v>0</v>
      </c>
      <c r="J741" s="10">
        <f t="shared" si="131"/>
        <v>827.73455377574373</v>
      </c>
      <c r="K741" s="10">
        <f t="shared" si="132"/>
        <v>1612.6544642086974</v>
      </c>
      <c r="L741" s="10">
        <f t="shared" si="133"/>
        <v>1744413.0233603888</v>
      </c>
      <c r="M741" s="10"/>
      <c r="N741" s="10">
        <f t="shared" si="128"/>
        <v>1744413.0233603888</v>
      </c>
    </row>
    <row r="742" spans="1:14" x14ac:dyDescent="0.25">
      <c r="A742" s="35"/>
      <c r="B742" s="51" t="s">
        <v>816</v>
      </c>
      <c r="C742" s="35">
        <v>4</v>
      </c>
      <c r="D742" s="55">
        <v>39.14</v>
      </c>
      <c r="E742" s="100">
        <v>1818</v>
      </c>
      <c r="F742" s="120">
        <v>1555320</v>
      </c>
      <c r="G742" s="41">
        <v>100</v>
      </c>
      <c r="H742" s="50">
        <f t="shared" si="130"/>
        <v>1555320</v>
      </c>
      <c r="I742" s="10">
        <f t="shared" si="129"/>
        <v>0</v>
      </c>
      <c r="J742" s="10">
        <f t="shared" si="131"/>
        <v>855.51155115511551</v>
      </c>
      <c r="K742" s="10">
        <f t="shared" si="132"/>
        <v>1584.8774668293256</v>
      </c>
      <c r="L742" s="10">
        <f t="shared" si="133"/>
        <v>2043443.3327621173</v>
      </c>
      <c r="M742" s="10"/>
      <c r="N742" s="10">
        <f t="shared" si="128"/>
        <v>2043443.3327621173</v>
      </c>
    </row>
    <row r="743" spans="1:14" x14ac:dyDescent="0.25">
      <c r="A743" s="35"/>
      <c r="B743" s="51" t="s">
        <v>513</v>
      </c>
      <c r="C743" s="35">
        <v>4</v>
      </c>
      <c r="D743" s="55">
        <v>12.936300000000001</v>
      </c>
      <c r="E743" s="100">
        <v>509</v>
      </c>
      <c r="F743" s="120">
        <v>879940</v>
      </c>
      <c r="G743" s="41">
        <v>100</v>
      </c>
      <c r="H743" s="50">
        <f t="shared" si="130"/>
        <v>879940</v>
      </c>
      <c r="I743" s="10">
        <f t="shared" si="129"/>
        <v>0</v>
      </c>
      <c r="J743" s="10">
        <f t="shared" si="131"/>
        <v>1728.7622789783891</v>
      </c>
      <c r="K743" s="10">
        <f t="shared" si="132"/>
        <v>711.62673900605205</v>
      </c>
      <c r="L743" s="10">
        <f t="shared" si="133"/>
        <v>797729.22678740695</v>
      </c>
      <c r="M743" s="10"/>
      <c r="N743" s="10">
        <f t="shared" si="128"/>
        <v>797729.22678740695</v>
      </c>
    </row>
    <row r="744" spans="1:14" x14ac:dyDescent="0.25">
      <c r="A744" s="35"/>
      <c r="B744" s="4"/>
      <c r="C744" s="4"/>
      <c r="D744" s="55">
        <v>0</v>
      </c>
      <c r="E744" s="102"/>
      <c r="F744" s="65"/>
      <c r="G744" s="41"/>
      <c r="H744" s="65"/>
      <c r="I744" s="66"/>
      <c r="J744" s="66"/>
      <c r="K744" s="10"/>
      <c r="L744" s="10"/>
      <c r="M744" s="10"/>
      <c r="N744" s="10"/>
    </row>
    <row r="745" spans="1:14" x14ac:dyDescent="0.25">
      <c r="A745" s="30" t="s">
        <v>852</v>
      </c>
      <c r="B745" s="43" t="s">
        <v>2</v>
      </c>
      <c r="C745" s="44"/>
      <c r="D745" s="3">
        <v>936.02920000000017</v>
      </c>
      <c r="E745" s="103">
        <f>E746</f>
        <v>43652</v>
      </c>
      <c r="F745" s="37">
        <v>0</v>
      </c>
      <c r="G745" s="41"/>
      <c r="H745" s="37">
        <f>H747</f>
        <v>9315955</v>
      </c>
      <c r="I745" s="8">
        <f>I747</f>
        <v>-9315955</v>
      </c>
      <c r="J745" s="8"/>
      <c r="K745" s="10"/>
      <c r="L745" s="10"/>
      <c r="M745" s="9">
        <f>M747</f>
        <v>21604917.798633777</v>
      </c>
      <c r="N745" s="8">
        <f t="shared" si="128"/>
        <v>21604917.798633777</v>
      </c>
    </row>
    <row r="746" spans="1:14" x14ac:dyDescent="0.25">
      <c r="A746" s="30" t="s">
        <v>852</v>
      </c>
      <c r="B746" s="43" t="s">
        <v>3</v>
      </c>
      <c r="C746" s="44"/>
      <c r="D746" s="3">
        <v>936.02920000000017</v>
      </c>
      <c r="E746" s="103">
        <f>SUM(E748:E775)</f>
        <v>43652</v>
      </c>
      <c r="F746" s="37">
        <f>SUM(F748:F775)</f>
        <v>72469980</v>
      </c>
      <c r="G746" s="41"/>
      <c r="H746" s="37">
        <f>SUM(H748:H775)</f>
        <v>53838070</v>
      </c>
      <c r="I746" s="8">
        <f>SUM(I748:I775)</f>
        <v>18631910</v>
      </c>
      <c r="J746" s="8"/>
      <c r="K746" s="10"/>
      <c r="L746" s="8">
        <f>SUM(L748:L775)</f>
        <v>50467600.649732798</v>
      </c>
      <c r="M746" s="10"/>
      <c r="N746" s="8">
        <f t="shared" si="128"/>
        <v>50467600.649732798</v>
      </c>
    </row>
    <row r="747" spans="1:14" x14ac:dyDescent="0.25">
      <c r="A747" s="35"/>
      <c r="B747" s="51" t="s">
        <v>26</v>
      </c>
      <c r="C747" s="35">
        <v>2</v>
      </c>
      <c r="D747" s="55">
        <v>0</v>
      </c>
      <c r="E747" s="106"/>
      <c r="F747" s="50"/>
      <c r="G747" s="41">
        <v>25</v>
      </c>
      <c r="H747" s="50">
        <f>F768*G747/100</f>
        <v>9315955</v>
      </c>
      <c r="I747" s="10">
        <f t="shared" ref="I747:I775" si="134">F747-H747</f>
        <v>-9315955</v>
      </c>
      <c r="J747" s="10"/>
      <c r="K747" s="10"/>
      <c r="L747" s="10"/>
      <c r="M747" s="10">
        <f>($L$7*$L$8*E745/$L$10)+($L$7*$L$9*D745/$L$11)</f>
        <v>21604917.798633777</v>
      </c>
      <c r="N747" s="10">
        <f t="shared" si="128"/>
        <v>21604917.798633777</v>
      </c>
    </row>
    <row r="748" spans="1:14" x14ac:dyDescent="0.25">
      <c r="A748" s="35"/>
      <c r="B748" s="51" t="s">
        <v>515</v>
      </c>
      <c r="C748" s="35">
        <v>4</v>
      </c>
      <c r="D748" s="55">
        <v>24.559899999999999</v>
      </c>
      <c r="E748" s="100">
        <v>572</v>
      </c>
      <c r="F748" s="120">
        <v>1225760</v>
      </c>
      <c r="G748" s="41">
        <v>100</v>
      </c>
      <c r="H748" s="50">
        <f t="shared" ref="H748:H775" si="135">F748*G748/100</f>
        <v>1225760</v>
      </c>
      <c r="I748" s="10">
        <f t="shared" si="134"/>
        <v>0</v>
      </c>
      <c r="J748" s="10">
        <f t="shared" ref="J748:J775" si="136">F748/E748</f>
        <v>2142.9370629370628</v>
      </c>
      <c r="K748" s="10">
        <f t="shared" ref="K748:K775" si="137">$J$11*$J$19-J748</f>
        <v>297.45195504737831</v>
      </c>
      <c r="L748" s="10">
        <f t="shared" ref="L748:L775" si="138">IF(K748&gt;0,$J$7*$J$8*(K748/$K$19),0)+$J$7*$J$9*(E748/$E$19)+$J$7*$J$10*(D748/$D$19)</f>
        <v>553883.93066116038</v>
      </c>
      <c r="M748" s="10"/>
      <c r="N748" s="10">
        <f t="shared" si="128"/>
        <v>553883.93066116038</v>
      </c>
    </row>
    <row r="749" spans="1:14" x14ac:dyDescent="0.25">
      <c r="A749" s="35"/>
      <c r="B749" s="51" t="s">
        <v>516</v>
      </c>
      <c r="C749" s="35">
        <v>4</v>
      </c>
      <c r="D749" s="55">
        <v>24.404599999999999</v>
      </c>
      <c r="E749" s="100">
        <v>1218</v>
      </c>
      <c r="F749" s="120">
        <v>582990</v>
      </c>
      <c r="G749" s="41">
        <v>100</v>
      </c>
      <c r="H749" s="50">
        <f t="shared" si="135"/>
        <v>582990</v>
      </c>
      <c r="I749" s="10">
        <f t="shared" si="134"/>
        <v>0</v>
      </c>
      <c r="J749" s="10">
        <f t="shared" si="136"/>
        <v>478.64532019704433</v>
      </c>
      <c r="K749" s="10">
        <f t="shared" si="137"/>
        <v>1961.7436977873967</v>
      </c>
      <c r="L749" s="10">
        <f t="shared" si="138"/>
        <v>2077371.4408496004</v>
      </c>
      <c r="M749" s="10"/>
      <c r="N749" s="10">
        <f t="shared" si="128"/>
        <v>2077371.4408496004</v>
      </c>
    </row>
    <row r="750" spans="1:14" x14ac:dyDescent="0.25">
      <c r="A750" s="35"/>
      <c r="B750" s="51" t="s">
        <v>817</v>
      </c>
      <c r="C750" s="35">
        <v>4</v>
      </c>
      <c r="D750" s="55">
        <v>26.257899999999999</v>
      </c>
      <c r="E750" s="100">
        <v>1024</v>
      </c>
      <c r="F750" s="120">
        <v>653310</v>
      </c>
      <c r="G750" s="41">
        <v>100</v>
      </c>
      <c r="H750" s="50">
        <f t="shared" si="135"/>
        <v>653310</v>
      </c>
      <c r="I750" s="10">
        <f t="shared" si="134"/>
        <v>0</v>
      </c>
      <c r="J750" s="10">
        <f t="shared" si="136"/>
        <v>637.998046875</v>
      </c>
      <c r="K750" s="10">
        <f t="shared" si="137"/>
        <v>1802.3909711094411</v>
      </c>
      <c r="L750" s="10">
        <f t="shared" si="138"/>
        <v>1902425.9813648644</v>
      </c>
      <c r="M750" s="10"/>
      <c r="N750" s="10">
        <f t="shared" si="128"/>
        <v>1902425.9813648644</v>
      </c>
    </row>
    <row r="751" spans="1:14" x14ac:dyDescent="0.25">
      <c r="A751" s="35"/>
      <c r="B751" s="51" t="s">
        <v>517</v>
      </c>
      <c r="C751" s="35">
        <v>4</v>
      </c>
      <c r="D751" s="55">
        <v>28.290900000000004</v>
      </c>
      <c r="E751" s="100">
        <v>835</v>
      </c>
      <c r="F751" s="120">
        <v>484660</v>
      </c>
      <c r="G751" s="41">
        <v>100</v>
      </c>
      <c r="H751" s="50">
        <f t="shared" si="135"/>
        <v>484660</v>
      </c>
      <c r="I751" s="10">
        <f t="shared" si="134"/>
        <v>0</v>
      </c>
      <c r="J751" s="10">
        <f t="shared" si="136"/>
        <v>580.43113772455092</v>
      </c>
      <c r="K751" s="10">
        <f t="shared" si="137"/>
        <v>1859.9578802598903</v>
      </c>
      <c r="L751" s="10">
        <f t="shared" si="138"/>
        <v>1903342.7395129001</v>
      </c>
      <c r="M751" s="10"/>
      <c r="N751" s="10">
        <f t="shared" si="128"/>
        <v>1903342.7395129001</v>
      </c>
    </row>
    <row r="752" spans="1:14" x14ac:dyDescent="0.25">
      <c r="A752" s="35"/>
      <c r="B752" s="51" t="s">
        <v>818</v>
      </c>
      <c r="C752" s="35">
        <v>4</v>
      </c>
      <c r="D752" s="55">
        <v>58.626199999999997</v>
      </c>
      <c r="E752" s="100">
        <v>4646</v>
      </c>
      <c r="F752" s="120">
        <v>5925230</v>
      </c>
      <c r="G752" s="41">
        <v>100</v>
      </c>
      <c r="H752" s="50">
        <f t="shared" si="135"/>
        <v>5925230</v>
      </c>
      <c r="I752" s="10">
        <f t="shared" si="134"/>
        <v>0</v>
      </c>
      <c r="J752" s="10">
        <f t="shared" si="136"/>
        <v>1275.3400774860095</v>
      </c>
      <c r="K752" s="10">
        <f t="shared" si="137"/>
        <v>1165.0489404984316</v>
      </c>
      <c r="L752" s="10">
        <f t="shared" si="138"/>
        <v>2674688.1195009453</v>
      </c>
      <c r="M752" s="10"/>
      <c r="N752" s="10">
        <f t="shared" ref="N752:N815" si="139">L752+M752</f>
        <v>2674688.1195009453</v>
      </c>
    </row>
    <row r="753" spans="1:14" x14ac:dyDescent="0.25">
      <c r="A753" s="35"/>
      <c r="B753" s="51" t="s">
        <v>397</v>
      </c>
      <c r="C753" s="35">
        <v>4</v>
      </c>
      <c r="D753" s="55">
        <v>75.002099999999999</v>
      </c>
      <c r="E753" s="100">
        <v>2544</v>
      </c>
      <c r="F753" s="120">
        <v>5219800</v>
      </c>
      <c r="G753" s="41">
        <v>100</v>
      </c>
      <c r="H753" s="50">
        <f t="shared" si="135"/>
        <v>5219800</v>
      </c>
      <c r="I753" s="10">
        <f t="shared" si="134"/>
        <v>0</v>
      </c>
      <c r="J753" s="10">
        <f t="shared" si="136"/>
        <v>2051.8081761006288</v>
      </c>
      <c r="K753" s="10">
        <f t="shared" si="137"/>
        <v>388.58084188381235</v>
      </c>
      <c r="L753" s="10">
        <f t="shared" si="138"/>
        <v>1516534.7348649136</v>
      </c>
      <c r="M753" s="10"/>
      <c r="N753" s="10">
        <f t="shared" si="139"/>
        <v>1516534.7348649136</v>
      </c>
    </row>
    <row r="754" spans="1:14" x14ac:dyDescent="0.25">
      <c r="A754" s="35"/>
      <c r="B754" s="51" t="s">
        <v>518</v>
      </c>
      <c r="C754" s="35">
        <v>4</v>
      </c>
      <c r="D754" s="55">
        <v>13.497699999999998</v>
      </c>
      <c r="E754" s="100">
        <v>555</v>
      </c>
      <c r="F754" s="120">
        <v>358980</v>
      </c>
      <c r="G754" s="41">
        <v>100</v>
      </c>
      <c r="H754" s="50">
        <f t="shared" si="135"/>
        <v>358980</v>
      </c>
      <c r="I754" s="10">
        <f t="shared" si="134"/>
        <v>0</v>
      </c>
      <c r="J754" s="10">
        <f t="shared" si="136"/>
        <v>646.81081081081084</v>
      </c>
      <c r="K754" s="10">
        <f t="shared" si="137"/>
        <v>1793.5782071736303</v>
      </c>
      <c r="L754" s="10">
        <f t="shared" si="138"/>
        <v>1679282.9672532328</v>
      </c>
      <c r="M754" s="10"/>
      <c r="N754" s="10">
        <f t="shared" si="139"/>
        <v>1679282.9672532328</v>
      </c>
    </row>
    <row r="755" spans="1:14" x14ac:dyDescent="0.25">
      <c r="A755" s="35"/>
      <c r="B755" s="51" t="s">
        <v>519</v>
      </c>
      <c r="C755" s="35">
        <v>4</v>
      </c>
      <c r="D755" s="55">
        <v>33.961999999999996</v>
      </c>
      <c r="E755" s="100">
        <v>891</v>
      </c>
      <c r="F755" s="120">
        <v>689280</v>
      </c>
      <c r="G755" s="41">
        <v>100</v>
      </c>
      <c r="H755" s="50">
        <f t="shared" si="135"/>
        <v>689280</v>
      </c>
      <c r="I755" s="10">
        <f t="shared" si="134"/>
        <v>0</v>
      </c>
      <c r="J755" s="10">
        <f t="shared" si="136"/>
        <v>773.60269360269365</v>
      </c>
      <c r="K755" s="10">
        <f t="shared" si="137"/>
        <v>1666.7863243817474</v>
      </c>
      <c r="L755" s="10">
        <f t="shared" si="138"/>
        <v>1799100.0776095104</v>
      </c>
      <c r="M755" s="10"/>
      <c r="N755" s="10">
        <f t="shared" si="139"/>
        <v>1799100.0776095104</v>
      </c>
    </row>
    <row r="756" spans="1:14" x14ac:dyDescent="0.25">
      <c r="A756" s="35"/>
      <c r="B756" s="51" t="s">
        <v>520</v>
      </c>
      <c r="C756" s="35">
        <v>4</v>
      </c>
      <c r="D756" s="55">
        <v>19.2516</v>
      </c>
      <c r="E756" s="100">
        <v>776</v>
      </c>
      <c r="F756" s="120">
        <v>476350</v>
      </c>
      <c r="G756" s="41">
        <v>100</v>
      </c>
      <c r="H756" s="50">
        <f t="shared" si="135"/>
        <v>476350</v>
      </c>
      <c r="I756" s="10">
        <f t="shared" si="134"/>
        <v>0</v>
      </c>
      <c r="J756" s="10">
        <f t="shared" si="136"/>
        <v>613.85309278350519</v>
      </c>
      <c r="K756" s="10">
        <f t="shared" si="137"/>
        <v>1826.5359252009359</v>
      </c>
      <c r="L756" s="10">
        <f t="shared" si="138"/>
        <v>1805928.5588871769</v>
      </c>
      <c r="M756" s="10"/>
      <c r="N756" s="10">
        <f t="shared" si="139"/>
        <v>1805928.5588871769</v>
      </c>
    </row>
    <row r="757" spans="1:14" x14ac:dyDescent="0.25">
      <c r="A757" s="35"/>
      <c r="B757" s="51" t="s">
        <v>296</v>
      </c>
      <c r="C757" s="35">
        <v>4</v>
      </c>
      <c r="D757" s="55">
        <v>32.711999999999996</v>
      </c>
      <c r="E757" s="100">
        <v>1150</v>
      </c>
      <c r="F757" s="120">
        <v>1179710</v>
      </c>
      <c r="G757" s="41">
        <v>100</v>
      </c>
      <c r="H757" s="50">
        <f t="shared" si="135"/>
        <v>1179710</v>
      </c>
      <c r="I757" s="10">
        <f t="shared" si="134"/>
        <v>0</v>
      </c>
      <c r="J757" s="10">
        <f t="shared" si="136"/>
        <v>1025.8347826086956</v>
      </c>
      <c r="K757" s="10">
        <f t="shared" si="137"/>
        <v>1414.5542353757455</v>
      </c>
      <c r="L757" s="10">
        <f t="shared" si="138"/>
        <v>1668347.8536162162</v>
      </c>
      <c r="M757" s="10"/>
      <c r="N757" s="10">
        <f t="shared" si="139"/>
        <v>1668347.8536162162</v>
      </c>
    </row>
    <row r="758" spans="1:14" x14ac:dyDescent="0.25">
      <c r="A758" s="35"/>
      <c r="B758" s="51" t="s">
        <v>132</v>
      </c>
      <c r="C758" s="35">
        <v>4</v>
      </c>
      <c r="D758" s="55">
        <v>16.431900000000002</v>
      </c>
      <c r="E758" s="100">
        <v>436</v>
      </c>
      <c r="F758" s="120">
        <v>627640</v>
      </c>
      <c r="G758" s="41">
        <v>100</v>
      </c>
      <c r="H758" s="50">
        <f t="shared" si="135"/>
        <v>627640</v>
      </c>
      <c r="I758" s="10">
        <f t="shared" si="134"/>
        <v>0</v>
      </c>
      <c r="J758" s="10">
        <f t="shared" si="136"/>
        <v>1439.5412844036698</v>
      </c>
      <c r="K758" s="10">
        <f t="shared" si="137"/>
        <v>1000.8477335807713</v>
      </c>
      <c r="L758" s="10">
        <f t="shared" si="138"/>
        <v>1027254.8214112986</v>
      </c>
      <c r="M758" s="10"/>
      <c r="N758" s="10">
        <f t="shared" si="139"/>
        <v>1027254.8214112986</v>
      </c>
    </row>
    <row r="759" spans="1:14" x14ac:dyDescent="0.25">
      <c r="A759" s="35"/>
      <c r="B759" s="51" t="s">
        <v>521</v>
      </c>
      <c r="C759" s="35">
        <v>4</v>
      </c>
      <c r="D759" s="55">
        <v>39.871500000000005</v>
      </c>
      <c r="E759" s="100">
        <v>766</v>
      </c>
      <c r="F759" s="120">
        <v>779110</v>
      </c>
      <c r="G759" s="41">
        <v>100</v>
      </c>
      <c r="H759" s="50">
        <f t="shared" si="135"/>
        <v>779110</v>
      </c>
      <c r="I759" s="10">
        <f t="shared" si="134"/>
        <v>0</v>
      </c>
      <c r="J759" s="10">
        <f t="shared" si="136"/>
        <v>1017.1148825065275</v>
      </c>
      <c r="K759" s="10">
        <f t="shared" si="137"/>
        <v>1423.2741354779137</v>
      </c>
      <c r="L759" s="10">
        <f t="shared" si="138"/>
        <v>1601468.3373047849</v>
      </c>
      <c r="M759" s="10"/>
      <c r="N759" s="10">
        <f t="shared" si="139"/>
        <v>1601468.3373047849</v>
      </c>
    </row>
    <row r="760" spans="1:14" x14ac:dyDescent="0.25">
      <c r="A760" s="35"/>
      <c r="B760" s="51" t="s">
        <v>70</v>
      </c>
      <c r="C760" s="35">
        <v>4</v>
      </c>
      <c r="D760" s="55">
        <v>61.625299999999996</v>
      </c>
      <c r="E760" s="100">
        <v>2820</v>
      </c>
      <c r="F760" s="120">
        <v>2040060</v>
      </c>
      <c r="G760" s="41">
        <v>100</v>
      </c>
      <c r="H760" s="50">
        <f t="shared" si="135"/>
        <v>2040060</v>
      </c>
      <c r="I760" s="10">
        <f t="shared" si="134"/>
        <v>0</v>
      </c>
      <c r="J760" s="10">
        <f t="shared" si="136"/>
        <v>723.42553191489367</v>
      </c>
      <c r="K760" s="10">
        <f t="shared" si="137"/>
        <v>1716.9634860695473</v>
      </c>
      <c r="L760" s="10">
        <f t="shared" si="138"/>
        <v>2582698.3397197919</v>
      </c>
      <c r="M760" s="10"/>
      <c r="N760" s="10">
        <f t="shared" si="139"/>
        <v>2582698.3397197919</v>
      </c>
    </row>
    <row r="761" spans="1:14" x14ac:dyDescent="0.25">
      <c r="A761" s="35"/>
      <c r="B761" s="51" t="s">
        <v>522</v>
      </c>
      <c r="C761" s="35">
        <v>4</v>
      </c>
      <c r="D761" s="55">
        <v>43.096600000000002</v>
      </c>
      <c r="E761" s="100">
        <v>2106</v>
      </c>
      <c r="F761" s="120">
        <v>1461690</v>
      </c>
      <c r="G761" s="41">
        <v>100</v>
      </c>
      <c r="H761" s="50">
        <f t="shared" si="135"/>
        <v>1461690</v>
      </c>
      <c r="I761" s="10">
        <f t="shared" si="134"/>
        <v>0</v>
      </c>
      <c r="J761" s="10">
        <f t="shared" si="136"/>
        <v>694.0598290598291</v>
      </c>
      <c r="K761" s="10">
        <f t="shared" si="137"/>
        <v>1746.329188924612</v>
      </c>
      <c r="L761" s="10">
        <f t="shared" si="138"/>
        <v>2282421.4500493594</v>
      </c>
      <c r="M761" s="10"/>
      <c r="N761" s="10">
        <f t="shared" si="139"/>
        <v>2282421.4500493594</v>
      </c>
    </row>
    <row r="762" spans="1:14" x14ac:dyDescent="0.25">
      <c r="A762" s="35"/>
      <c r="B762" s="51" t="s">
        <v>523</v>
      </c>
      <c r="C762" s="35">
        <v>4</v>
      </c>
      <c r="D762" s="55">
        <v>19.396799999999999</v>
      </c>
      <c r="E762" s="100">
        <v>641</v>
      </c>
      <c r="F762" s="120">
        <v>572970</v>
      </c>
      <c r="G762" s="41">
        <v>100</v>
      </c>
      <c r="H762" s="50">
        <f t="shared" si="135"/>
        <v>572970</v>
      </c>
      <c r="I762" s="10">
        <f t="shared" si="134"/>
        <v>0</v>
      </c>
      <c r="J762" s="10">
        <f t="shared" si="136"/>
        <v>893.86895475819028</v>
      </c>
      <c r="K762" s="10">
        <f t="shared" si="137"/>
        <v>1546.5200632262508</v>
      </c>
      <c r="L762" s="10">
        <f t="shared" si="138"/>
        <v>1542368.0417337187</v>
      </c>
      <c r="M762" s="10"/>
      <c r="N762" s="10">
        <f t="shared" si="139"/>
        <v>1542368.0417337187</v>
      </c>
    </row>
    <row r="763" spans="1:14" x14ac:dyDescent="0.25">
      <c r="A763" s="35"/>
      <c r="B763" s="51" t="s">
        <v>524</v>
      </c>
      <c r="C763" s="35">
        <v>4</v>
      </c>
      <c r="D763" s="55">
        <v>14.632000000000001</v>
      </c>
      <c r="E763" s="100">
        <v>425</v>
      </c>
      <c r="F763" s="120">
        <v>335600</v>
      </c>
      <c r="G763" s="41">
        <v>100</v>
      </c>
      <c r="H763" s="50">
        <f t="shared" si="135"/>
        <v>335600</v>
      </c>
      <c r="I763" s="10">
        <f t="shared" si="134"/>
        <v>0</v>
      </c>
      <c r="J763" s="10">
        <f t="shared" si="136"/>
        <v>789.64705882352939</v>
      </c>
      <c r="K763" s="10">
        <f t="shared" si="137"/>
        <v>1650.7419591609118</v>
      </c>
      <c r="L763" s="10">
        <f t="shared" si="138"/>
        <v>1532617.3901070566</v>
      </c>
      <c r="M763" s="10"/>
      <c r="N763" s="10">
        <f t="shared" si="139"/>
        <v>1532617.3901070566</v>
      </c>
    </row>
    <row r="764" spans="1:14" x14ac:dyDescent="0.25">
      <c r="A764" s="35"/>
      <c r="B764" s="51" t="s">
        <v>525</v>
      </c>
      <c r="C764" s="35">
        <v>4</v>
      </c>
      <c r="D764" s="55">
        <v>26.194400000000002</v>
      </c>
      <c r="E764" s="100">
        <v>759</v>
      </c>
      <c r="F764" s="120">
        <v>769010</v>
      </c>
      <c r="G764" s="41">
        <v>100</v>
      </c>
      <c r="H764" s="50">
        <f t="shared" si="135"/>
        <v>769010</v>
      </c>
      <c r="I764" s="10">
        <f t="shared" si="134"/>
        <v>0</v>
      </c>
      <c r="J764" s="10">
        <f t="shared" si="136"/>
        <v>1013.1884057971015</v>
      </c>
      <c r="K764" s="10">
        <f t="shared" si="137"/>
        <v>1427.2006121873396</v>
      </c>
      <c r="L764" s="10">
        <f t="shared" si="138"/>
        <v>1522414.744999741</v>
      </c>
      <c r="M764" s="10"/>
      <c r="N764" s="10">
        <f t="shared" si="139"/>
        <v>1522414.744999741</v>
      </c>
    </row>
    <row r="765" spans="1:14" x14ac:dyDescent="0.25">
      <c r="A765" s="35"/>
      <c r="B765" s="51" t="s">
        <v>526</v>
      </c>
      <c r="C765" s="35">
        <v>4</v>
      </c>
      <c r="D765" s="55">
        <v>27.970300000000002</v>
      </c>
      <c r="E765" s="100">
        <v>986</v>
      </c>
      <c r="F765" s="120">
        <v>700520</v>
      </c>
      <c r="G765" s="41">
        <v>100</v>
      </c>
      <c r="H765" s="50">
        <f t="shared" si="135"/>
        <v>700520</v>
      </c>
      <c r="I765" s="10">
        <f t="shared" si="134"/>
        <v>0</v>
      </c>
      <c r="J765" s="10">
        <f t="shared" si="136"/>
        <v>710.46653144016227</v>
      </c>
      <c r="K765" s="10">
        <f t="shared" si="137"/>
        <v>1729.9224865442789</v>
      </c>
      <c r="L765" s="10">
        <f t="shared" si="138"/>
        <v>1843099.2938060805</v>
      </c>
      <c r="M765" s="10"/>
      <c r="N765" s="10">
        <f t="shared" si="139"/>
        <v>1843099.2938060805</v>
      </c>
    </row>
    <row r="766" spans="1:14" x14ac:dyDescent="0.25">
      <c r="A766" s="35"/>
      <c r="B766" s="51" t="s">
        <v>527</v>
      </c>
      <c r="C766" s="35">
        <v>4</v>
      </c>
      <c r="D766" s="55">
        <v>32.350300000000004</v>
      </c>
      <c r="E766" s="100">
        <v>1289</v>
      </c>
      <c r="F766" s="120">
        <v>758180</v>
      </c>
      <c r="G766" s="41">
        <v>100</v>
      </c>
      <c r="H766" s="50">
        <f t="shared" si="135"/>
        <v>758180</v>
      </c>
      <c r="I766" s="10">
        <f t="shared" si="134"/>
        <v>0</v>
      </c>
      <c r="J766" s="10">
        <f t="shared" si="136"/>
        <v>588.19239720713733</v>
      </c>
      <c r="K766" s="10">
        <f t="shared" si="137"/>
        <v>1852.1966207773039</v>
      </c>
      <c r="L766" s="10">
        <f t="shared" si="138"/>
        <v>2057778.5416085981</v>
      </c>
      <c r="M766" s="10"/>
      <c r="N766" s="10">
        <f t="shared" si="139"/>
        <v>2057778.5416085981</v>
      </c>
    </row>
    <row r="767" spans="1:14" x14ac:dyDescent="0.25">
      <c r="A767" s="35"/>
      <c r="B767" s="51" t="s">
        <v>528</v>
      </c>
      <c r="C767" s="35">
        <v>4</v>
      </c>
      <c r="D767" s="55">
        <v>49.196099999999994</v>
      </c>
      <c r="E767" s="100">
        <v>2110</v>
      </c>
      <c r="F767" s="120">
        <v>2821470</v>
      </c>
      <c r="G767" s="41">
        <v>100</v>
      </c>
      <c r="H767" s="50">
        <f t="shared" si="135"/>
        <v>2821470</v>
      </c>
      <c r="I767" s="10">
        <f t="shared" si="134"/>
        <v>0</v>
      </c>
      <c r="J767" s="10">
        <f t="shared" si="136"/>
        <v>1337.1895734597156</v>
      </c>
      <c r="K767" s="10">
        <f t="shared" si="137"/>
        <v>1103.1994445247255</v>
      </c>
      <c r="L767" s="10">
        <f t="shared" si="138"/>
        <v>1805527.3124591392</v>
      </c>
      <c r="M767" s="10"/>
      <c r="N767" s="10">
        <f t="shared" si="139"/>
        <v>1805527.3124591392</v>
      </c>
    </row>
    <row r="768" spans="1:14" x14ac:dyDescent="0.25">
      <c r="A768" s="35"/>
      <c r="B768" s="51" t="s">
        <v>891</v>
      </c>
      <c r="C768" s="35">
        <v>3</v>
      </c>
      <c r="D768" s="55">
        <v>52.1601</v>
      </c>
      <c r="E768" s="100">
        <v>8622</v>
      </c>
      <c r="F768" s="120">
        <v>37263820</v>
      </c>
      <c r="G768" s="41">
        <v>50</v>
      </c>
      <c r="H768" s="50">
        <f t="shared" si="135"/>
        <v>18631910</v>
      </c>
      <c r="I768" s="10">
        <f t="shared" si="134"/>
        <v>18631910</v>
      </c>
      <c r="J768" s="10">
        <f t="shared" si="136"/>
        <v>4321.9461841800048</v>
      </c>
      <c r="K768" s="10">
        <f t="shared" si="137"/>
        <v>-1881.5571661955637</v>
      </c>
      <c r="L768" s="10">
        <f t="shared" si="138"/>
        <v>2904695.0131036779</v>
      </c>
      <c r="M768" s="10"/>
      <c r="N768" s="10">
        <f t="shared" si="139"/>
        <v>2904695.0131036779</v>
      </c>
    </row>
    <row r="769" spans="1:14" x14ac:dyDescent="0.25">
      <c r="A769" s="35"/>
      <c r="B769" s="51" t="s">
        <v>529</v>
      </c>
      <c r="C769" s="35">
        <v>4</v>
      </c>
      <c r="D769" s="55">
        <v>25.946999999999999</v>
      </c>
      <c r="E769" s="100">
        <v>1436</v>
      </c>
      <c r="F769" s="120">
        <v>1011930</v>
      </c>
      <c r="G769" s="41">
        <v>100</v>
      </c>
      <c r="H769" s="50">
        <f t="shared" si="135"/>
        <v>1011930</v>
      </c>
      <c r="I769" s="10">
        <f t="shared" si="134"/>
        <v>0</v>
      </c>
      <c r="J769" s="10">
        <f t="shared" si="136"/>
        <v>704.68662952646241</v>
      </c>
      <c r="K769" s="10">
        <f t="shared" si="137"/>
        <v>1735.7023884579787</v>
      </c>
      <c r="L769" s="10">
        <f t="shared" si="138"/>
        <v>1971533.0130087109</v>
      </c>
      <c r="M769" s="10"/>
      <c r="N769" s="10">
        <f t="shared" si="139"/>
        <v>1971533.0130087109</v>
      </c>
    </row>
    <row r="770" spans="1:14" x14ac:dyDescent="0.25">
      <c r="A770" s="35"/>
      <c r="B770" s="51" t="s">
        <v>530</v>
      </c>
      <c r="C770" s="35">
        <v>4</v>
      </c>
      <c r="D770" s="55">
        <v>24.24</v>
      </c>
      <c r="E770" s="100">
        <v>651</v>
      </c>
      <c r="F770" s="120">
        <v>663960</v>
      </c>
      <c r="G770" s="41">
        <v>100</v>
      </c>
      <c r="H770" s="50">
        <f t="shared" si="135"/>
        <v>663960</v>
      </c>
      <c r="I770" s="10">
        <f t="shared" si="134"/>
        <v>0</v>
      </c>
      <c r="J770" s="10">
        <f t="shared" si="136"/>
        <v>1019.9078341013825</v>
      </c>
      <c r="K770" s="10">
        <f t="shared" si="137"/>
        <v>1420.4811838830587</v>
      </c>
      <c r="L770" s="10">
        <f t="shared" si="138"/>
        <v>1473044.2775426134</v>
      </c>
      <c r="M770" s="10"/>
      <c r="N770" s="10">
        <f t="shared" si="139"/>
        <v>1473044.2775426134</v>
      </c>
    </row>
    <row r="771" spans="1:14" x14ac:dyDescent="0.25">
      <c r="A771" s="35"/>
      <c r="B771" s="51" t="s">
        <v>820</v>
      </c>
      <c r="C771" s="35">
        <v>4</v>
      </c>
      <c r="D771" s="55">
        <v>16.225899999999999</v>
      </c>
      <c r="E771" s="100">
        <v>285</v>
      </c>
      <c r="F771" s="120">
        <v>235840</v>
      </c>
      <c r="G771" s="41">
        <v>100</v>
      </c>
      <c r="H771" s="50">
        <f t="shared" si="135"/>
        <v>235840</v>
      </c>
      <c r="I771" s="10">
        <f t="shared" si="134"/>
        <v>0</v>
      </c>
      <c r="J771" s="10">
        <f t="shared" si="136"/>
        <v>827.50877192982455</v>
      </c>
      <c r="K771" s="10">
        <f t="shared" si="137"/>
        <v>1612.8802460546167</v>
      </c>
      <c r="L771" s="10">
        <f t="shared" si="138"/>
        <v>1469494.9436219886</v>
      </c>
      <c r="M771" s="10"/>
      <c r="N771" s="10">
        <f t="shared" si="139"/>
        <v>1469494.9436219886</v>
      </c>
    </row>
    <row r="772" spans="1:14" x14ac:dyDescent="0.25">
      <c r="A772" s="35"/>
      <c r="B772" s="51" t="s">
        <v>531</v>
      </c>
      <c r="C772" s="35">
        <v>4</v>
      </c>
      <c r="D772" s="55">
        <v>31.949000000000002</v>
      </c>
      <c r="E772" s="100">
        <v>862</v>
      </c>
      <c r="F772" s="120">
        <v>1381420</v>
      </c>
      <c r="G772" s="41">
        <v>100</v>
      </c>
      <c r="H772" s="50">
        <f t="shared" si="135"/>
        <v>1381420</v>
      </c>
      <c r="I772" s="10">
        <f t="shared" si="134"/>
        <v>0</v>
      </c>
      <c r="J772" s="10">
        <f t="shared" si="136"/>
        <v>1602.5754060324825</v>
      </c>
      <c r="K772" s="10">
        <f t="shared" si="137"/>
        <v>837.81361195195859</v>
      </c>
      <c r="L772" s="10">
        <f t="shared" si="138"/>
        <v>1116283.4249384841</v>
      </c>
      <c r="M772" s="10"/>
      <c r="N772" s="10">
        <f t="shared" si="139"/>
        <v>1116283.4249384841</v>
      </c>
    </row>
    <row r="773" spans="1:14" x14ac:dyDescent="0.25">
      <c r="A773" s="35"/>
      <c r="B773" s="51" t="s">
        <v>532</v>
      </c>
      <c r="C773" s="35">
        <v>4</v>
      </c>
      <c r="D773" s="55">
        <v>48.289499999999997</v>
      </c>
      <c r="E773" s="100">
        <v>2075</v>
      </c>
      <c r="F773" s="120">
        <v>1253150</v>
      </c>
      <c r="G773" s="41">
        <v>100</v>
      </c>
      <c r="H773" s="50">
        <f t="shared" si="135"/>
        <v>1253150</v>
      </c>
      <c r="I773" s="10">
        <f t="shared" si="134"/>
        <v>0</v>
      </c>
      <c r="J773" s="10">
        <f t="shared" si="136"/>
        <v>603.92771084337346</v>
      </c>
      <c r="K773" s="10">
        <f t="shared" si="137"/>
        <v>1836.4613071410677</v>
      </c>
      <c r="L773" s="10">
        <f t="shared" si="138"/>
        <v>2375489.4299685783</v>
      </c>
      <c r="M773" s="10"/>
      <c r="N773" s="10">
        <f t="shared" si="139"/>
        <v>2375489.4299685783</v>
      </c>
    </row>
    <row r="774" spans="1:14" x14ac:dyDescent="0.25">
      <c r="A774" s="35"/>
      <c r="B774" s="51" t="s">
        <v>413</v>
      </c>
      <c r="C774" s="35">
        <v>4</v>
      </c>
      <c r="D774" s="55">
        <v>24.758200000000002</v>
      </c>
      <c r="E774" s="100">
        <v>1278</v>
      </c>
      <c r="F774" s="120">
        <v>1091490</v>
      </c>
      <c r="G774" s="41">
        <v>100</v>
      </c>
      <c r="H774" s="50">
        <f t="shared" si="135"/>
        <v>1091490</v>
      </c>
      <c r="I774" s="10">
        <f t="shared" si="134"/>
        <v>0</v>
      </c>
      <c r="J774" s="10">
        <f t="shared" si="136"/>
        <v>854.06103286384973</v>
      </c>
      <c r="K774" s="10">
        <f t="shared" si="137"/>
        <v>1586.3279851205914</v>
      </c>
      <c r="L774" s="10">
        <f t="shared" si="138"/>
        <v>1797600.8179563112</v>
      </c>
      <c r="M774" s="10"/>
      <c r="N774" s="10">
        <f t="shared" si="139"/>
        <v>1797600.8179563112</v>
      </c>
    </row>
    <row r="775" spans="1:14" x14ac:dyDescent="0.25">
      <c r="A775" s="35"/>
      <c r="B775" s="51" t="s">
        <v>533</v>
      </c>
      <c r="C775" s="35">
        <v>4</v>
      </c>
      <c r="D775" s="55">
        <v>45.129399999999997</v>
      </c>
      <c r="E775" s="100">
        <v>1894</v>
      </c>
      <c r="F775" s="120">
        <v>1906050</v>
      </c>
      <c r="G775" s="41">
        <v>100</v>
      </c>
      <c r="H775" s="50">
        <f t="shared" si="135"/>
        <v>1906050</v>
      </c>
      <c r="I775" s="10">
        <f t="shared" si="134"/>
        <v>0</v>
      </c>
      <c r="J775" s="10">
        <f t="shared" si="136"/>
        <v>1006.3621964097149</v>
      </c>
      <c r="K775" s="10">
        <f t="shared" si="137"/>
        <v>1434.0268215747262</v>
      </c>
      <c r="L775" s="10">
        <f t="shared" si="138"/>
        <v>1980905.0522723377</v>
      </c>
      <c r="M775" s="10"/>
      <c r="N775" s="10">
        <f t="shared" si="139"/>
        <v>1980905.0522723377</v>
      </c>
    </row>
    <row r="776" spans="1:14" x14ac:dyDescent="0.25">
      <c r="A776" s="35"/>
      <c r="B776" s="4"/>
      <c r="C776" s="4"/>
      <c r="D776" s="55">
        <v>0</v>
      </c>
      <c r="E776" s="102"/>
      <c r="F776" s="65"/>
      <c r="G776" s="41"/>
      <c r="H776" s="65"/>
      <c r="I776" s="66"/>
      <c r="J776" s="66"/>
      <c r="K776" s="10"/>
      <c r="L776" s="10"/>
      <c r="M776" s="10"/>
      <c r="N776" s="10"/>
    </row>
    <row r="777" spans="1:14" x14ac:dyDescent="0.25">
      <c r="A777" s="30" t="s">
        <v>534</v>
      </c>
      <c r="B777" s="43" t="s">
        <v>2</v>
      </c>
      <c r="C777" s="44"/>
      <c r="D777" s="3">
        <v>1033.7047000000002</v>
      </c>
      <c r="E777" s="103">
        <f>E778</f>
        <v>55933</v>
      </c>
      <c r="F777" s="37">
        <v>0</v>
      </c>
      <c r="G777" s="41"/>
      <c r="H777" s="37">
        <f>H779</f>
        <v>7941675</v>
      </c>
      <c r="I777" s="8">
        <f>I779</f>
        <v>-7941675</v>
      </c>
      <c r="J777" s="8"/>
      <c r="K777" s="10"/>
      <c r="L777" s="10"/>
      <c r="M777" s="9">
        <f>M779</f>
        <v>26023451.906314246</v>
      </c>
      <c r="N777" s="8">
        <f t="shared" si="139"/>
        <v>26023451.906314246</v>
      </c>
    </row>
    <row r="778" spans="1:14" x14ac:dyDescent="0.25">
      <c r="A778" s="30" t="s">
        <v>534</v>
      </c>
      <c r="B778" s="43" t="s">
        <v>3</v>
      </c>
      <c r="C778" s="44"/>
      <c r="D778" s="3">
        <v>1033.7047000000002</v>
      </c>
      <c r="E778" s="103">
        <f>SUM(E780:E805)</f>
        <v>55933</v>
      </c>
      <c r="F778" s="37">
        <f>SUM(F780:F805)</f>
        <v>67689120</v>
      </c>
      <c r="G778" s="41"/>
      <c r="H778" s="37">
        <f>SUM(H780:H805)</f>
        <v>51805770</v>
      </c>
      <c r="I778" s="8">
        <f>SUM(I780:I805)</f>
        <v>15883350</v>
      </c>
      <c r="J778" s="8"/>
      <c r="K778" s="10"/>
      <c r="L778" s="8">
        <f>SUM(L780:L805)</f>
        <v>56594255.2887934</v>
      </c>
      <c r="M778" s="10"/>
      <c r="N778" s="8">
        <f t="shared" si="139"/>
        <v>56594255.2887934</v>
      </c>
    </row>
    <row r="779" spans="1:14" x14ac:dyDescent="0.25">
      <c r="A779" s="35"/>
      <c r="B779" s="51" t="s">
        <v>26</v>
      </c>
      <c r="C779" s="35">
        <v>2</v>
      </c>
      <c r="D779" s="55">
        <v>0</v>
      </c>
      <c r="E779" s="106"/>
      <c r="F779" s="50">
        <v>0</v>
      </c>
      <c r="G779" s="41">
        <v>25</v>
      </c>
      <c r="H779" s="50">
        <f>F802*G779/100</f>
        <v>7941675</v>
      </c>
      <c r="I779" s="10">
        <f t="shared" ref="I779:I805" si="140">F779-H779</f>
        <v>-7941675</v>
      </c>
      <c r="J779" s="10"/>
      <c r="K779" s="10"/>
      <c r="L779" s="10"/>
      <c r="M779" s="10">
        <f>($L$7*$L$8*E777/$L$10)+($L$7*$L$9*D777/$L$11)</f>
        <v>26023451.906314246</v>
      </c>
      <c r="N779" s="10">
        <f t="shared" si="139"/>
        <v>26023451.906314246</v>
      </c>
    </row>
    <row r="780" spans="1:14" x14ac:dyDescent="0.25">
      <c r="A780" s="35"/>
      <c r="B780" s="51" t="s">
        <v>535</v>
      </c>
      <c r="C780" s="35">
        <v>4</v>
      </c>
      <c r="D780" s="55">
        <v>68.235900000000001</v>
      </c>
      <c r="E780" s="100">
        <v>3922</v>
      </c>
      <c r="F780" s="120">
        <v>2922960</v>
      </c>
      <c r="G780" s="41">
        <v>100</v>
      </c>
      <c r="H780" s="50">
        <f t="shared" ref="H780:H805" si="141">F780*G780/100</f>
        <v>2922960</v>
      </c>
      <c r="I780" s="10">
        <f t="shared" si="140"/>
        <v>0</v>
      </c>
      <c r="J780" s="10">
        <f t="shared" ref="J780:J805" si="142">F780/E780</f>
        <v>745.27281998980118</v>
      </c>
      <c r="K780" s="10">
        <f t="shared" ref="K780:K805" si="143">$J$11*$J$19-J780</f>
        <v>1695.1161979946401</v>
      </c>
      <c r="L780" s="10">
        <f t="shared" ref="L780:L805" si="144">IF(K780&gt;0,$J$7*$J$8*(K780/$K$19),0)+$J$7*$J$9*(E780/$E$19)+$J$7*$J$10*(D780/$D$19)</f>
        <v>2936171.9528597654</v>
      </c>
      <c r="M780" s="10"/>
      <c r="N780" s="10">
        <f t="shared" si="139"/>
        <v>2936171.9528597654</v>
      </c>
    </row>
    <row r="781" spans="1:14" x14ac:dyDescent="0.25">
      <c r="A781" s="35"/>
      <c r="B781" s="51" t="s">
        <v>536</v>
      </c>
      <c r="C781" s="35">
        <v>4</v>
      </c>
      <c r="D781" s="55">
        <v>23.710999999999999</v>
      </c>
      <c r="E781" s="100">
        <v>1607</v>
      </c>
      <c r="F781" s="120">
        <v>865290</v>
      </c>
      <c r="G781" s="41">
        <v>100</v>
      </c>
      <c r="H781" s="50">
        <f t="shared" si="141"/>
        <v>865290</v>
      </c>
      <c r="I781" s="10">
        <f t="shared" si="140"/>
        <v>0</v>
      </c>
      <c r="J781" s="10">
        <f t="shared" si="142"/>
        <v>538.45052893590537</v>
      </c>
      <c r="K781" s="10">
        <f t="shared" si="143"/>
        <v>1901.9384890485358</v>
      </c>
      <c r="L781" s="10">
        <f t="shared" si="144"/>
        <v>2142803.1823691549</v>
      </c>
      <c r="M781" s="10"/>
      <c r="N781" s="10">
        <f t="shared" si="139"/>
        <v>2142803.1823691549</v>
      </c>
    </row>
    <row r="782" spans="1:14" x14ac:dyDescent="0.25">
      <c r="A782" s="35"/>
      <c r="B782" s="51" t="s">
        <v>537</v>
      </c>
      <c r="C782" s="35">
        <v>4</v>
      </c>
      <c r="D782" s="55">
        <v>30.564899999999998</v>
      </c>
      <c r="E782" s="100">
        <v>1313</v>
      </c>
      <c r="F782" s="120">
        <v>927040</v>
      </c>
      <c r="G782" s="41">
        <v>100</v>
      </c>
      <c r="H782" s="50">
        <f t="shared" si="141"/>
        <v>927040</v>
      </c>
      <c r="I782" s="10">
        <f t="shared" si="140"/>
        <v>0</v>
      </c>
      <c r="J782" s="10">
        <f t="shared" si="142"/>
        <v>706.04722010662601</v>
      </c>
      <c r="K782" s="10">
        <f t="shared" si="143"/>
        <v>1734.3417978778152</v>
      </c>
      <c r="L782" s="10">
        <f t="shared" si="144"/>
        <v>1960402.9893885897</v>
      </c>
      <c r="M782" s="10"/>
      <c r="N782" s="10">
        <f t="shared" si="139"/>
        <v>1960402.9893885897</v>
      </c>
    </row>
    <row r="783" spans="1:14" x14ac:dyDescent="0.25">
      <c r="A783" s="35"/>
      <c r="B783" s="51" t="s">
        <v>538</v>
      </c>
      <c r="C783" s="35">
        <v>4</v>
      </c>
      <c r="D783" s="55">
        <v>44.598300000000002</v>
      </c>
      <c r="E783" s="100">
        <v>2122</v>
      </c>
      <c r="F783" s="120">
        <v>1722810</v>
      </c>
      <c r="G783" s="41">
        <v>100</v>
      </c>
      <c r="H783" s="50">
        <f t="shared" si="141"/>
        <v>1722810</v>
      </c>
      <c r="I783" s="10">
        <f t="shared" si="140"/>
        <v>0</v>
      </c>
      <c r="J783" s="10">
        <f t="shared" si="142"/>
        <v>811.88030160226197</v>
      </c>
      <c r="K783" s="10">
        <f t="shared" si="143"/>
        <v>1628.508716382179</v>
      </c>
      <c r="L783" s="10">
        <f t="shared" si="144"/>
        <v>2201907.7323196535</v>
      </c>
      <c r="M783" s="10"/>
      <c r="N783" s="10">
        <f t="shared" si="139"/>
        <v>2201907.7323196535</v>
      </c>
    </row>
    <row r="784" spans="1:14" x14ac:dyDescent="0.25">
      <c r="A784" s="35"/>
      <c r="B784" s="51" t="s">
        <v>539</v>
      </c>
      <c r="C784" s="35">
        <v>4</v>
      </c>
      <c r="D784" s="55">
        <v>2.4043999999999999</v>
      </c>
      <c r="E784" s="100">
        <v>2203</v>
      </c>
      <c r="F784" s="120">
        <v>3614190</v>
      </c>
      <c r="G784" s="41">
        <v>100</v>
      </c>
      <c r="H784" s="50">
        <f t="shared" si="141"/>
        <v>3614190</v>
      </c>
      <c r="I784" s="10">
        <f t="shared" si="140"/>
        <v>0</v>
      </c>
      <c r="J784" s="10">
        <f t="shared" si="142"/>
        <v>1640.5764866091693</v>
      </c>
      <c r="K784" s="10">
        <f t="shared" si="143"/>
        <v>799.81253137527187</v>
      </c>
      <c r="L784" s="10">
        <f t="shared" si="144"/>
        <v>1317212.3558987032</v>
      </c>
      <c r="M784" s="10"/>
      <c r="N784" s="10">
        <f t="shared" si="139"/>
        <v>1317212.3558987032</v>
      </c>
    </row>
    <row r="785" spans="1:14" x14ac:dyDescent="0.25">
      <c r="A785" s="35"/>
      <c r="B785" s="51" t="s">
        <v>540</v>
      </c>
      <c r="C785" s="35">
        <v>4</v>
      </c>
      <c r="D785" s="55">
        <v>28.414400000000001</v>
      </c>
      <c r="E785" s="100">
        <v>865</v>
      </c>
      <c r="F785" s="120">
        <v>478500</v>
      </c>
      <c r="G785" s="41">
        <v>100</v>
      </c>
      <c r="H785" s="50">
        <f t="shared" si="141"/>
        <v>478500</v>
      </c>
      <c r="I785" s="10">
        <f t="shared" si="140"/>
        <v>0</v>
      </c>
      <c r="J785" s="10">
        <f t="shared" si="142"/>
        <v>553.17919075144505</v>
      </c>
      <c r="K785" s="10">
        <f t="shared" si="143"/>
        <v>1887.2098272329961</v>
      </c>
      <c r="L785" s="10">
        <f t="shared" si="144"/>
        <v>1934882.29406521</v>
      </c>
      <c r="M785" s="10"/>
      <c r="N785" s="10">
        <f t="shared" si="139"/>
        <v>1934882.29406521</v>
      </c>
    </row>
    <row r="786" spans="1:14" x14ac:dyDescent="0.25">
      <c r="A786" s="35"/>
      <c r="B786" s="51" t="s">
        <v>541</v>
      </c>
      <c r="C786" s="35">
        <v>4</v>
      </c>
      <c r="D786" s="55">
        <v>84.373400000000004</v>
      </c>
      <c r="E786" s="100">
        <v>3289</v>
      </c>
      <c r="F786" s="120">
        <v>3429140</v>
      </c>
      <c r="G786" s="41">
        <v>100</v>
      </c>
      <c r="H786" s="50">
        <f t="shared" si="141"/>
        <v>3429140</v>
      </c>
      <c r="I786" s="10">
        <f t="shared" si="140"/>
        <v>0</v>
      </c>
      <c r="J786" s="10">
        <f t="shared" si="142"/>
        <v>1042.608695652174</v>
      </c>
      <c r="K786" s="10">
        <f t="shared" si="143"/>
        <v>1397.7803223322671</v>
      </c>
      <c r="L786" s="10">
        <f t="shared" si="144"/>
        <v>2602276.6928589446</v>
      </c>
      <c r="M786" s="10"/>
      <c r="N786" s="10">
        <f t="shared" si="139"/>
        <v>2602276.6928589446</v>
      </c>
    </row>
    <row r="787" spans="1:14" x14ac:dyDescent="0.25">
      <c r="A787" s="35"/>
      <c r="B787" s="51" t="s">
        <v>542</v>
      </c>
      <c r="C787" s="35">
        <v>4</v>
      </c>
      <c r="D787" s="55">
        <v>23.024000000000001</v>
      </c>
      <c r="E787" s="100">
        <v>814</v>
      </c>
      <c r="F787" s="120">
        <v>504770</v>
      </c>
      <c r="G787" s="41">
        <v>100</v>
      </c>
      <c r="H787" s="50">
        <f t="shared" si="141"/>
        <v>504770</v>
      </c>
      <c r="I787" s="10">
        <f t="shared" si="140"/>
        <v>0</v>
      </c>
      <c r="J787" s="10">
        <f t="shared" si="142"/>
        <v>620.11056511056506</v>
      </c>
      <c r="K787" s="10">
        <f t="shared" si="143"/>
        <v>1820.2784528738762</v>
      </c>
      <c r="L787" s="10">
        <f t="shared" si="144"/>
        <v>1834472.8819685592</v>
      </c>
      <c r="M787" s="10"/>
      <c r="N787" s="10">
        <f t="shared" si="139"/>
        <v>1834472.8819685592</v>
      </c>
    </row>
    <row r="788" spans="1:14" x14ac:dyDescent="0.25">
      <c r="A788" s="35"/>
      <c r="B788" s="51" t="s">
        <v>543</v>
      </c>
      <c r="C788" s="35">
        <v>4</v>
      </c>
      <c r="D788" s="55">
        <v>45.585900000000009</v>
      </c>
      <c r="E788" s="100">
        <v>1534</v>
      </c>
      <c r="F788" s="120">
        <v>1547930</v>
      </c>
      <c r="G788" s="41">
        <v>100</v>
      </c>
      <c r="H788" s="50">
        <f t="shared" si="141"/>
        <v>1547930</v>
      </c>
      <c r="I788" s="10">
        <f t="shared" si="140"/>
        <v>0</v>
      </c>
      <c r="J788" s="10">
        <f t="shared" si="142"/>
        <v>1009.0808344198175</v>
      </c>
      <c r="K788" s="10">
        <f t="shared" si="143"/>
        <v>1431.3081835646235</v>
      </c>
      <c r="L788" s="10">
        <f t="shared" si="144"/>
        <v>1872875.8569882135</v>
      </c>
      <c r="M788" s="10"/>
      <c r="N788" s="10">
        <f t="shared" si="139"/>
        <v>1872875.8569882135</v>
      </c>
    </row>
    <row r="789" spans="1:14" x14ac:dyDescent="0.25">
      <c r="A789" s="35"/>
      <c r="B789" s="51" t="s">
        <v>544</v>
      </c>
      <c r="C789" s="35">
        <v>4</v>
      </c>
      <c r="D789" s="55">
        <v>48.709899999999998</v>
      </c>
      <c r="E789" s="100">
        <v>1786</v>
      </c>
      <c r="F789" s="120">
        <v>1429260</v>
      </c>
      <c r="G789" s="41">
        <v>100</v>
      </c>
      <c r="H789" s="50">
        <f t="shared" si="141"/>
        <v>1429260</v>
      </c>
      <c r="I789" s="10">
        <f t="shared" si="140"/>
        <v>0</v>
      </c>
      <c r="J789" s="10">
        <f t="shared" si="142"/>
        <v>800.25755879059352</v>
      </c>
      <c r="K789" s="10">
        <f t="shared" si="143"/>
        <v>1640.1314591938476</v>
      </c>
      <c r="L789" s="10">
        <f t="shared" si="144"/>
        <v>2133972.4048155523</v>
      </c>
      <c r="M789" s="10"/>
      <c r="N789" s="10">
        <f t="shared" si="139"/>
        <v>2133972.4048155523</v>
      </c>
    </row>
    <row r="790" spans="1:14" x14ac:dyDescent="0.25">
      <c r="A790" s="35"/>
      <c r="B790" s="51" t="s">
        <v>545</v>
      </c>
      <c r="C790" s="35">
        <v>4</v>
      </c>
      <c r="D790" s="55">
        <v>26.36</v>
      </c>
      <c r="E790" s="100">
        <v>1065</v>
      </c>
      <c r="F790" s="120">
        <v>833560</v>
      </c>
      <c r="G790" s="41">
        <v>100</v>
      </c>
      <c r="H790" s="50">
        <f t="shared" si="141"/>
        <v>833560</v>
      </c>
      <c r="I790" s="10">
        <f t="shared" si="140"/>
        <v>0</v>
      </c>
      <c r="J790" s="10">
        <f t="shared" si="142"/>
        <v>782.68544600938969</v>
      </c>
      <c r="K790" s="10">
        <f t="shared" si="143"/>
        <v>1657.7035719750515</v>
      </c>
      <c r="L790" s="10">
        <f t="shared" si="144"/>
        <v>1799789.6473320974</v>
      </c>
      <c r="M790" s="10"/>
      <c r="N790" s="10">
        <f t="shared" si="139"/>
        <v>1799789.6473320974</v>
      </c>
    </row>
    <row r="791" spans="1:14" x14ac:dyDescent="0.25">
      <c r="A791" s="35"/>
      <c r="B791" s="51" t="s">
        <v>546</v>
      </c>
      <c r="C791" s="35">
        <v>4</v>
      </c>
      <c r="D791" s="55">
        <v>39.213899999999995</v>
      </c>
      <c r="E791" s="100">
        <v>1375</v>
      </c>
      <c r="F791" s="120">
        <v>1119140</v>
      </c>
      <c r="G791" s="41">
        <v>100</v>
      </c>
      <c r="H791" s="50">
        <f t="shared" si="141"/>
        <v>1119140</v>
      </c>
      <c r="I791" s="10">
        <f t="shared" si="140"/>
        <v>0</v>
      </c>
      <c r="J791" s="10">
        <f t="shared" si="142"/>
        <v>813.92</v>
      </c>
      <c r="K791" s="10">
        <f t="shared" si="143"/>
        <v>1626.4690179844411</v>
      </c>
      <c r="L791" s="10">
        <f t="shared" si="144"/>
        <v>1943552.3425014268</v>
      </c>
      <c r="M791" s="10"/>
      <c r="N791" s="10">
        <f t="shared" si="139"/>
        <v>1943552.3425014268</v>
      </c>
    </row>
    <row r="792" spans="1:14" x14ac:dyDescent="0.25">
      <c r="A792" s="35"/>
      <c r="B792" s="51" t="s">
        <v>547</v>
      </c>
      <c r="C792" s="35">
        <v>4</v>
      </c>
      <c r="D792" s="55">
        <v>36.037700000000001</v>
      </c>
      <c r="E792" s="100">
        <v>1257</v>
      </c>
      <c r="F792" s="120">
        <v>740560</v>
      </c>
      <c r="G792" s="41">
        <v>100</v>
      </c>
      <c r="H792" s="50">
        <f t="shared" si="141"/>
        <v>740560</v>
      </c>
      <c r="I792" s="10">
        <f t="shared" si="140"/>
        <v>0</v>
      </c>
      <c r="J792" s="10">
        <f t="shared" si="142"/>
        <v>589.14876690533015</v>
      </c>
      <c r="K792" s="10">
        <f t="shared" si="143"/>
        <v>1851.240251079111</v>
      </c>
      <c r="L792" s="10">
        <f t="shared" si="144"/>
        <v>2068957.308996632</v>
      </c>
      <c r="M792" s="10"/>
      <c r="N792" s="10">
        <f t="shared" si="139"/>
        <v>2068957.308996632</v>
      </c>
    </row>
    <row r="793" spans="1:14" x14ac:dyDescent="0.25">
      <c r="A793" s="35"/>
      <c r="B793" s="51" t="s">
        <v>548</v>
      </c>
      <c r="C793" s="35">
        <v>4</v>
      </c>
      <c r="D793" s="55">
        <v>42.591999999999999</v>
      </c>
      <c r="E793" s="100">
        <v>1843</v>
      </c>
      <c r="F793" s="120">
        <v>1511920</v>
      </c>
      <c r="G793" s="41">
        <v>100</v>
      </c>
      <c r="H793" s="50">
        <f t="shared" si="141"/>
        <v>1511920</v>
      </c>
      <c r="I793" s="10">
        <f t="shared" si="140"/>
        <v>0</v>
      </c>
      <c r="J793" s="10">
        <f t="shared" si="142"/>
        <v>820.35811177428104</v>
      </c>
      <c r="K793" s="10">
        <f t="shared" si="143"/>
        <v>1620.0309062101601</v>
      </c>
      <c r="L793" s="10">
        <f t="shared" si="144"/>
        <v>2099276.8013630304</v>
      </c>
      <c r="M793" s="10"/>
      <c r="N793" s="10">
        <f t="shared" si="139"/>
        <v>2099276.8013630304</v>
      </c>
    </row>
    <row r="794" spans="1:14" x14ac:dyDescent="0.25">
      <c r="A794" s="35"/>
      <c r="B794" s="51" t="s">
        <v>549</v>
      </c>
      <c r="C794" s="35">
        <v>4</v>
      </c>
      <c r="D794" s="55">
        <v>34.957999999999998</v>
      </c>
      <c r="E794" s="100">
        <v>1458</v>
      </c>
      <c r="F794" s="120">
        <v>854840</v>
      </c>
      <c r="G794" s="41">
        <v>100</v>
      </c>
      <c r="H794" s="50">
        <f t="shared" si="141"/>
        <v>854840</v>
      </c>
      <c r="I794" s="10">
        <f t="shared" si="140"/>
        <v>0</v>
      </c>
      <c r="J794" s="10">
        <f t="shared" si="142"/>
        <v>586.31001371742116</v>
      </c>
      <c r="K794" s="10">
        <f t="shared" si="143"/>
        <v>1854.0790042670201</v>
      </c>
      <c r="L794" s="10">
        <f t="shared" si="144"/>
        <v>2125499.4924813309</v>
      </c>
      <c r="M794" s="10"/>
      <c r="N794" s="10">
        <f t="shared" si="139"/>
        <v>2125499.4924813309</v>
      </c>
    </row>
    <row r="795" spans="1:14" x14ac:dyDescent="0.25">
      <c r="A795" s="35"/>
      <c r="B795" s="51" t="s">
        <v>821</v>
      </c>
      <c r="C795" s="35">
        <v>4</v>
      </c>
      <c r="D795" s="55">
        <v>35.174499999999995</v>
      </c>
      <c r="E795" s="100">
        <v>1792</v>
      </c>
      <c r="F795" s="120">
        <v>1459350</v>
      </c>
      <c r="G795" s="41">
        <v>100</v>
      </c>
      <c r="H795" s="50">
        <f t="shared" si="141"/>
        <v>1459350</v>
      </c>
      <c r="I795" s="10">
        <f t="shared" si="140"/>
        <v>0</v>
      </c>
      <c r="J795" s="10">
        <f t="shared" si="142"/>
        <v>814.36941964285711</v>
      </c>
      <c r="K795" s="10">
        <f t="shared" si="143"/>
        <v>1626.019598341584</v>
      </c>
      <c r="L795" s="10">
        <f t="shared" si="144"/>
        <v>2045256.3210149258</v>
      </c>
      <c r="M795" s="10"/>
      <c r="N795" s="10">
        <f t="shared" si="139"/>
        <v>2045256.3210149258</v>
      </c>
    </row>
    <row r="796" spans="1:14" x14ac:dyDescent="0.25">
      <c r="A796" s="35"/>
      <c r="B796" s="51" t="s">
        <v>550</v>
      </c>
      <c r="C796" s="35">
        <v>4</v>
      </c>
      <c r="D796" s="55">
        <v>48.100899999999996</v>
      </c>
      <c r="E796" s="100">
        <v>1874</v>
      </c>
      <c r="F796" s="120">
        <v>902860</v>
      </c>
      <c r="G796" s="41">
        <v>100</v>
      </c>
      <c r="H796" s="50">
        <f t="shared" si="141"/>
        <v>902860</v>
      </c>
      <c r="I796" s="10">
        <f t="shared" si="140"/>
        <v>0</v>
      </c>
      <c r="J796" s="10">
        <f t="shared" si="142"/>
        <v>481.78228388473855</v>
      </c>
      <c r="K796" s="10">
        <f t="shared" si="143"/>
        <v>1958.6067340997026</v>
      </c>
      <c r="L796" s="10">
        <f t="shared" si="144"/>
        <v>2411374.3638023874</v>
      </c>
      <c r="M796" s="10"/>
      <c r="N796" s="10">
        <f t="shared" si="139"/>
        <v>2411374.3638023874</v>
      </c>
    </row>
    <row r="797" spans="1:14" x14ac:dyDescent="0.25">
      <c r="A797" s="35"/>
      <c r="B797" s="51" t="s">
        <v>551</v>
      </c>
      <c r="C797" s="35">
        <v>4</v>
      </c>
      <c r="D797" s="55">
        <v>32.626199999999997</v>
      </c>
      <c r="E797" s="100">
        <v>1156</v>
      </c>
      <c r="F797" s="120">
        <v>572240</v>
      </c>
      <c r="G797" s="41">
        <v>100</v>
      </c>
      <c r="H797" s="50">
        <f t="shared" si="141"/>
        <v>572240</v>
      </c>
      <c r="I797" s="10">
        <f t="shared" si="140"/>
        <v>0</v>
      </c>
      <c r="J797" s="10">
        <f t="shared" si="142"/>
        <v>495.01730103806227</v>
      </c>
      <c r="K797" s="10">
        <f t="shared" si="143"/>
        <v>1945.3717169463789</v>
      </c>
      <c r="L797" s="10">
        <f t="shared" si="144"/>
        <v>2093738.1240598878</v>
      </c>
      <c r="M797" s="10"/>
      <c r="N797" s="10">
        <f t="shared" si="139"/>
        <v>2093738.1240598878</v>
      </c>
    </row>
    <row r="798" spans="1:14" x14ac:dyDescent="0.25">
      <c r="A798" s="35"/>
      <c r="B798" s="51" t="s">
        <v>300</v>
      </c>
      <c r="C798" s="35">
        <v>4</v>
      </c>
      <c r="D798" s="55">
        <v>23.6755</v>
      </c>
      <c r="E798" s="100">
        <v>514</v>
      </c>
      <c r="F798" s="120">
        <v>403400</v>
      </c>
      <c r="G798" s="41">
        <v>100</v>
      </c>
      <c r="H798" s="50">
        <f t="shared" si="141"/>
        <v>403400</v>
      </c>
      <c r="I798" s="10">
        <f t="shared" si="140"/>
        <v>0</v>
      </c>
      <c r="J798" s="10">
        <f t="shared" si="142"/>
        <v>784.82490272373536</v>
      </c>
      <c r="K798" s="10">
        <f t="shared" si="143"/>
        <v>1655.5641152607059</v>
      </c>
      <c r="L798" s="10">
        <f t="shared" si="144"/>
        <v>1616251.2136982584</v>
      </c>
      <c r="M798" s="10"/>
      <c r="N798" s="10">
        <f t="shared" si="139"/>
        <v>1616251.2136982584</v>
      </c>
    </row>
    <row r="799" spans="1:14" x14ac:dyDescent="0.25">
      <c r="A799" s="35"/>
      <c r="B799" s="51" t="s">
        <v>552</v>
      </c>
      <c r="C799" s="35">
        <v>4</v>
      </c>
      <c r="D799" s="55">
        <v>47.437800000000003</v>
      </c>
      <c r="E799" s="100">
        <v>3962</v>
      </c>
      <c r="F799" s="120">
        <v>2848190</v>
      </c>
      <c r="G799" s="41">
        <v>100</v>
      </c>
      <c r="H799" s="50">
        <f t="shared" si="141"/>
        <v>2848190</v>
      </c>
      <c r="I799" s="10">
        <f t="shared" si="140"/>
        <v>0</v>
      </c>
      <c r="J799" s="10">
        <f t="shared" si="142"/>
        <v>718.87682988389702</v>
      </c>
      <c r="K799" s="10">
        <f t="shared" si="143"/>
        <v>1721.5121881005441</v>
      </c>
      <c r="L799" s="10">
        <f t="shared" si="144"/>
        <v>2847545.1483530318</v>
      </c>
      <c r="M799" s="10"/>
      <c r="N799" s="10">
        <f t="shared" si="139"/>
        <v>2847545.1483530318</v>
      </c>
    </row>
    <row r="800" spans="1:14" x14ac:dyDescent="0.25">
      <c r="A800" s="35"/>
      <c r="B800" s="51" t="s">
        <v>553</v>
      </c>
      <c r="C800" s="35">
        <v>4</v>
      </c>
      <c r="D800" s="55">
        <v>51.628</v>
      </c>
      <c r="E800" s="100">
        <v>2098</v>
      </c>
      <c r="F800" s="120">
        <v>1189490</v>
      </c>
      <c r="G800" s="41">
        <v>100</v>
      </c>
      <c r="H800" s="50">
        <f t="shared" si="141"/>
        <v>1189490</v>
      </c>
      <c r="I800" s="10">
        <f t="shared" si="140"/>
        <v>0</v>
      </c>
      <c r="J800" s="10">
        <f t="shared" si="142"/>
        <v>566.96377502383223</v>
      </c>
      <c r="K800" s="10">
        <f t="shared" si="143"/>
        <v>1873.425242960609</v>
      </c>
      <c r="L800" s="10">
        <f t="shared" si="144"/>
        <v>2431501.8569025807</v>
      </c>
      <c r="M800" s="10"/>
      <c r="N800" s="10">
        <f t="shared" si="139"/>
        <v>2431501.8569025807</v>
      </c>
    </row>
    <row r="801" spans="1:14" x14ac:dyDescent="0.25">
      <c r="A801" s="35"/>
      <c r="B801" s="51" t="s">
        <v>554</v>
      </c>
      <c r="C801" s="35">
        <v>4</v>
      </c>
      <c r="D801" s="55">
        <v>40.825899999999997</v>
      </c>
      <c r="E801" s="100">
        <v>3307</v>
      </c>
      <c r="F801" s="120">
        <v>2018390</v>
      </c>
      <c r="G801" s="41">
        <v>100</v>
      </c>
      <c r="H801" s="50">
        <f t="shared" si="141"/>
        <v>2018390</v>
      </c>
      <c r="I801" s="10">
        <f t="shared" si="140"/>
        <v>0</v>
      </c>
      <c r="J801" s="10">
        <f t="shared" si="142"/>
        <v>610.3386755367402</v>
      </c>
      <c r="K801" s="10">
        <f t="shared" si="143"/>
        <v>1830.050342447701</v>
      </c>
      <c r="L801" s="10">
        <f t="shared" si="144"/>
        <v>2698081.629898835</v>
      </c>
      <c r="M801" s="10"/>
      <c r="N801" s="10">
        <f t="shared" si="139"/>
        <v>2698081.629898835</v>
      </c>
    </row>
    <row r="802" spans="1:14" x14ac:dyDescent="0.25">
      <c r="A802" s="35"/>
      <c r="B802" s="51" t="s">
        <v>534</v>
      </c>
      <c r="C802" s="35">
        <v>3</v>
      </c>
      <c r="D802" s="55">
        <v>82.852499999999992</v>
      </c>
      <c r="E802" s="100">
        <v>9954</v>
      </c>
      <c r="F802" s="120">
        <v>31766700</v>
      </c>
      <c r="G802" s="41">
        <v>50</v>
      </c>
      <c r="H802" s="50">
        <f t="shared" si="141"/>
        <v>15883350</v>
      </c>
      <c r="I802" s="10">
        <f t="shared" si="140"/>
        <v>15883350</v>
      </c>
      <c r="J802" s="10">
        <f t="shared" si="142"/>
        <v>3191.3502109704641</v>
      </c>
      <c r="K802" s="10">
        <f t="shared" si="143"/>
        <v>-750.96119298602298</v>
      </c>
      <c r="L802" s="10">
        <f t="shared" si="144"/>
        <v>3485962.0249436973</v>
      </c>
      <c r="M802" s="10"/>
      <c r="N802" s="10">
        <f t="shared" si="139"/>
        <v>3485962.0249436973</v>
      </c>
    </row>
    <row r="803" spans="1:14" x14ac:dyDescent="0.25">
      <c r="A803" s="35"/>
      <c r="B803" s="51" t="s">
        <v>555</v>
      </c>
      <c r="C803" s="35">
        <v>4</v>
      </c>
      <c r="D803" s="55">
        <v>39.7181</v>
      </c>
      <c r="E803" s="100">
        <v>3233</v>
      </c>
      <c r="F803" s="120">
        <v>2488250</v>
      </c>
      <c r="G803" s="41">
        <v>100</v>
      </c>
      <c r="H803" s="50">
        <f t="shared" si="141"/>
        <v>2488250</v>
      </c>
      <c r="I803" s="10">
        <f t="shared" si="140"/>
        <v>0</v>
      </c>
      <c r="J803" s="10">
        <f t="shared" si="142"/>
        <v>769.64120012372405</v>
      </c>
      <c r="K803" s="10">
        <f t="shared" si="143"/>
        <v>1670.7478178607171</v>
      </c>
      <c r="L803" s="10">
        <f t="shared" si="144"/>
        <v>2542015.5382527267</v>
      </c>
      <c r="M803" s="10"/>
      <c r="N803" s="10">
        <f t="shared" si="139"/>
        <v>2542015.5382527267</v>
      </c>
    </row>
    <row r="804" spans="1:14" x14ac:dyDescent="0.25">
      <c r="A804" s="35"/>
      <c r="B804" s="51" t="s">
        <v>822</v>
      </c>
      <c r="C804" s="35">
        <v>4</v>
      </c>
      <c r="D804" s="55">
        <v>28.17</v>
      </c>
      <c r="E804" s="100">
        <v>1134</v>
      </c>
      <c r="F804" s="120">
        <v>1389340</v>
      </c>
      <c r="G804" s="41">
        <v>100</v>
      </c>
      <c r="H804" s="50">
        <f t="shared" si="141"/>
        <v>1389340</v>
      </c>
      <c r="I804" s="10">
        <f t="shared" si="140"/>
        <v>0</v>
      </c>
      <c r="J804" s="10">
        <f t="shared" si="142"/>
        <v>1225.1675485008818</v>
      </c>
      <c r="K804" s="10">
        <f t="shared" si="143"/>
        <v>1215.2214694835593</v>
      </c>
      <c r="L804" s="10">
        <f t="shared" si="144"/>
        <v>1477678.5141286082</v>
      </c>
      <c r="M804" s="10"/>
      <c r="N804" s="10">
        <f t="shared" si="139"/>
        <v>1477678.5141286082</v>
      </c>
    </row>
    <row r="805" spans="1:14" x14ac:dyDescent="0.25">
      <c r="A805" s="35"/>
      <c r="B805" s="51" t="s">
        <v>823</v>
      </c>
      <c r="C805" s="35">
        <v>4</v>
      </c>
      <c r="D805" s="55">
        <v>24.711599999999997</v>
      </c>
      <c r="E805" s="100">
        <v>456</v>
      </c>
      <c r="F805" s="120">
        <v>149000</v>
      </c>
      <c r="G805" s="41">
        <v>100</v>
      </c>
      <c r="H805" s="50">
        <f t="shared" si="141"/>
        <v>149000</v>
      </c>
      <c r="I805" s="10">
        <f t="shared" si="140"/>
        <v>0</v>
      </c>
      <c r="J805" s="10">
        <f t="shared" si="142"/>
        <v>326.75438596491227</v>
      </c>
      <c r="K805" s="10">
        <f t="shared" si="143"/>
        <v>2113.6346320195289</v>
      </c>
      <c r="L805" s="10">
        <f t="shared" si="144"/>
        <v>1970796.6175315951</v>
      </c>
      <c r="M805" s="10"/>
      <c r="N805" s="10">
        <f t="shared" si="139"/>
        <v>1970796.6175315951</v>
      </c>
    </row>
    <row r="806" spans="1:14" x14ac:dyDescent="0.25">
      <c r="A806" s="35"/>
      <c r="B806" s="4"/>
      <c r="C806" s="4"/>
      <c r="D806" s="55">
        <v>0</v>
      </c>
      <c r="E806" s="102"/>
      <c r="F806" s="65"/>
      <c r="G806" s="41"/>
      <c r="H806" s="65"/>
      <c r="I806" s="66"/>
      <c r="J806" s="66"/>
      <c r="K806" s="10"/>
      <c r="L806" s="10"/>
      <c r="M806" s="10"/>
      <c r="N806" s="10"/>
    </row>
    <row r="807" spans="1:14" x14ac:dyDescent="0.25">
      <c r="A807" s="30" t="s">
        <v>556</v>
      </c>
      <c r="B807" s="43" t="s">
        <v>2</v>
      </c>
      <c r="C807" s="44"/>
      <c r="D807" s="3">
        <v>1042.992</v>
      </c>
      <c r="E807" s="103">
        <f>E808</f>
        <v>58609</v>
      </c>
      <c r="F807" s="37">
        <v>0</v>
      </c>
      <c r="G807" s="41"/>
      <c r="H807" s="37">
        <f>H809</f>
        <v>21074065</v>
      </c>
      <c r="I807" s="8">
        <f>I809</f>
        <v>-21074065</v>
      </c>
      <c r="J807" s="8"/>
      <c r="K807" s="10"/>
      <c r="L807" s="10"/>
      <c r="M807" s="9">
        <f>M809</f>
        <v>26866055.080258273</v>
      </c>
      <c r="N807" s="8">
        <f t="shared" si="139"/>
        <v>26866055.080258273</v>
      </c>
    </row>
    <row r="808" spans="1:14" x14ac:dyDescent="0.25">
      <c r="A808" s="30" t="s">
        <v>556</v>
      </c>
      <c r="B808" s="43" t="s">
        <v>3</v>
      </c>
      <c r="C808" s="44"/>
      <c r="D808" s="3">
        <v>1042.992</v>
      </c>
      <c r="E808" s="103">
        <f>SUM(E810:E844)</f>
        <v>58609</v>
      </c>
      <c r="F808" s="37">
        <f>SUM(F810:F844)</f>
        <v>118250030</v>
      </c>
      <c r="G808" s="41"/>
      <c r="H808" s="37">
        <f>SUM(H810:H844)</f>
        <v>76101900</v>
      </c>
      <c r="I808" s="8">
        <f>SUM(I810:I844)</f>
        <v>42148130</v>
      </c>
      <c r="J808" s="8"/>
      <c r="K808" s="10"/>
      <c r="L808" s="8">
        <f>SUM(L810:L844)</f>
        <v>66194724.60025008</v>
      </c>
      <c r="M808" s="10"/>
      <c r="N808" s="8">
        <f t="shared" si="139"/>
        <v>66194724.60025008</v>
      </c>
    </row>
    <row r="809" spans="1:14" x14ac:dyDescent="0.25">
      <c r="A809" s="35"/>
      <c r="B809" s="51" t="s">
        <v>26</v>
      </c>
      <c r="C809" s="35">
        <v>2</v>
      </c>
      <c r="D809" s="55">
        <v>0</v>
      </c>
      <c r="E809" s="106"/>
      <c r="F809" s="50">
        <v>0</v>
      </c>
      <c r="G809" s="41">
        <v>25</v>
      </c>
      <c r="H809" s="50">
        <f>F834*G809/100</f>
        <v>21074065</v>
      </c>
      <c r="I809" s="10">
        <f t="shared" ref="I809:I844" si="145">F809-H809</f>
        <v>-21074065</v>
      </c>
      <c r="J809" s="10"/>
      <c r="K809" s="10"/>
      <c r="L809" s="10"/>
      <c r="M809" s="10">
        <f>($L$7*$L$8*E807/$L$10)+($L$7*$L$9*D807/$L$11)</f>
        <v>26866055.080258273</v>
      </c>
      <c r="N809" s="10">
        <f t="shared" si="139"/>
        <v>26866055.080258273</v>
      </c>
    </row>
    <row r="810" spans="1:14" x14ac:dyDescent="0.25">
      <c r="A810" s="35"/>
      <c r="B810" s="51" t="s">
        <v>824</v>
      </c>
      <c r="C810" s="35">
        <v>4</v>
      </c>
      <c r="D810" s="55">
        <v>25.906500000000001</v>
      </c>
      <c r="E810" s="100">
        <v>522</v>
      </c>
      <c r="F810" s="120">
        <v>439280</v>
      </c>
      <c r="G810" s="41">
        <v>100</v>
      </c>
      <c r="H810" s="50">
        <f t="shared" ref="H810:H844" si="146">F810*G810/100</f>
        <v>439280</v>
      </c>
      <c r="I810" s="10">
        <f t="shared" si="145"/>
        <v>0</v>
      </c>
      <c r="J810" s="10">
        <f t="shared" ref="J810:J844" si="147">F810/E810</f>
        <v>841.53256704980845</v>
      </c>
      <c r="K810" s="10">
        <f t="shared" ref="K810:K844" si="148">$J$11*$J$19-J810</f>
        <v>1598.8564509346327</v>
      </c>
      <c r="L810" s="10">
        <f t="shared" ref="L810:L844" si="149">IF(K810&gt;0,$J$7*$J$8*(K810/$K$19),0)+$J$7*$J$9*(E810/$E$19)+$J$7*$J$10*(D810/$D$19)</f>
        <v>1586420.4144499013</v>
      </c>
      <c r="M810" s="10"/>
      <c r="N810" s="10">
        <f t="shared" si="139"/>
        <v>1586420.4144499013</v>
      </c>
    </row>
    <row r="811" spans="1:14" x14ac:dyDescent="0.25">
      <c r="A811" s="35"/>
      <c r="B811" s="51" t="s">
        <v>557</v>
      </c>
      <c r="C811" s="35">
        <v>4</v>
      </c>
      <c r="D811" s="55">
        <v>48.301099999999991</v>
      </c>
      <c r="E811" s="100">
        <v>2003</v>
      </c>
      <c r="F811" s="120">
        <v>3466690</v>
      </c>
      <c r="G811" s="41">
        <v>100</v>
      </c>
      <c r="H811" s="50">
        <f t="shared" si="146"/>
        <v>3466690</v>
      </c>
      <c r="I811" s="10">
        <f t="shared" si="145"/>
        <v>0</v>
      </c>
      <c r="J811" s="10">
        <f t="shared" si="147"/>
        <v>1730.7488766849726</v>
      </c>
      <c r="K811" s="10">
        <f t="shared" si="148"/>
        <v>709.6401412994685</v>
      </c>
      <c r="L811" s="10">
        <f t="shared" si="149"/>
        <v>1453604.7977907737</v>
      </c>
      <c r="M811" s="10"/>
      <c r="N811" s="10">
        <f t="shared" si="139"/>
        <v>1453604.7977907737</v>
      </c>
    </row>
    <row r="812" spans="1:14" x14ac:dyDescent="0.25">
      <c r="A812" s="35"/>
      <c r="B812" s="51" t="s">
        <v>558</v>
      </c>
      <c r="C812" s="35">
        <v>4</v>
      </c>
      <c r="D812" s="55">
        <v>31.988000000000003</v>
      </c>
      <c r="E812" s="100">
        <v>1177</v>
      </c>
      <c r="F812" s="120">
        <v>489920</v>
      </c>
      <c r="G812" s="41">
        <v>100</v>
      </c>
      <c r="H812" s="50">
        <f t="shared" si="146"/>
        <v>489920</v>
      </c>
      <c r="I812" s="10">
        <f t="shared" si="145"/>
        <v>0</v>
      </c>
      <c r="J812" s="10">
        <f t="shared" si="147"/>
        <v>416.2446898895497</v>
      </c>
      <c r="K812" s="10">
        <f t="shared" si="148"/>
        <v>2024.1443280948915</v>
      </c>
      <c r="L812" s="10">
        <f t="shared" si="149"/>
        <v>2159265.8176650116</v>
      </c>
      <c r="M812" s="10"/>
      <c r="N812" s="10">
        <f t="shared" si="139"/>
        <v>2159265.8176650116</v>
      </c>
    </row>
    <row r="813" spans="1:14" x14ac:dyDescent="0.25">
      <c r="A813" s="35"/>
      <c r="B813" s="51" t="s">
        <v>559</v>
      </c>
      <c r="C813" s="35">
        <v>4</v>
      </c>
      <c r="D813" s="55">
        <v>65.251899999999992</v>
      </c>
      <c r="E813" s="100">
        <v>1742</v>
      </c>
      <c r="F813" s="120">
        <v>1319650</v>
      </c>
      <c r="G813" s="41">
        <v>100</v>
      </c>
      <c r="H813" s="50">
        <f t="shared" si="146"/>
        <v>1319650</v>
      </c>
      <c r="I813" s="10">
        <f t="shared" si="145"/>
        <v>0</v>
      </c>
      <c r="J813" s="10">
        <f t="shared" si="147"/>
        <v>757.54879448909298</v>
      </c>
      <c r="K813" s="10">
        <f t="shared" si="148"/>
        <v>1682.8402234953483</v>
      </c>
      <c r="L813" s="10">
        <f t="shared" si="149"/>
        <v>2251683.1702052327</v>
      </c>
      <c r="M813" s="10"/>
      <c r="N813" s="10">
        <f t="shared" si="139"/>
        <v>2251683.1702052327</v>
      </c>
    </row>
    <row r="814" spans="1:14" x14ac:dyDescent="0.25">
      <c r="A814" s="35"/>
      <c r="B814" s="51" t="s">
        <v>825</v>
      </c>
      <c r="C814" s="35">
        <v>4</v>
      </c>
      <c r="D814" s="55">
        <v>54.275099999999995</v>
      </c>
      <c r="E814" s="100">
        <v>2180</v>
      </c>
      <c r="F814" s="120">
        <v>3040660</v>
      </c>
      <c r="G814" s="41">
        <v>100</v>
      </c>
      <c r="H814" s="50">
        <f t="shared" si="146"/>
        <v>3040660</v>
      </c>
      <c r="I814" s="10">
        <f t="shared" si="145"/>
        <v>0</v>
      </c>
      <c r="J814" s="10">
        <f t="shared" si="147"/>
        <v>1394.7981651376147</v>
      </c>
      <c r="K814" s="10">
        <f t="shared" si="148"/>
        <v>1045.5908528468265</v>
      </c>
      <c r="L814" s="10">
        <f t="shared" si="149"/>
        <v>1810343.2364489799</v>
      </c>
      <c r="M814" s="10"/>
      <c r="N814" s="10">
        <f t="shared" si="139"/>
        <v>1810343.2364489799</v>
      </c>
    </row>
    <row r="815" spans="1:14" x14ac:dyDescent="0.25">
      <c r="A815" s="35"/>
      <c r="B815" s="51" t="s">
        <v>560</v>
      </c>
      <c r="C815" s="35">
        <v>4</v>
      </c>
      <c r="D815" s="55">
        <v>29.217499999999998</v>
      </c>
      <c r="E815" s="100">
        <v>579</v>
      </c>
      <c r="F815" s="120">
        <v>542000</v>
      </c>
      <c r="G815" s="41">
        <v>100</v>
      </c>
      <c r="H815" s="50">
        <f t="shared" si="146"/>
        <v>542000</v>
      </c>
      <c r="I815" s="10">
        <f t="shared" si="145"/>
        <v>0</v>
      </c>
      <c r="J815" s="10">
        <f t="shared" si="147"/>
        <v>936.09671848013818</v>
      </c>
      <c r="K815" s="10">
        <f t="shared" si="148"/>
        <v>1504.2922995043029</v>
      </c>
      <c r="L815" s="10">
        <f t="shared" si="149"/>
        <v>1547440.6994136672</v>
      </c>
      <c r="M815" s="10"/>
      <c r="N815" s="10">
        <f t="shared" si="139"/>
        <v>1547440.6994136672</v>
      </c>
    </row>
    <row r="816" spans="1:14" x14ac:dyDescent="0.25">
      <c r="A816" s="35"/>
      <c r="B816" s="51" t="s">
        <v>561</v>
      </c>
      <c r="C816" s="35">
        <v>4</v>
      </c>
      <c r="D816" s="55">
        <v>30.398</v>
      </c>
      <c r="E816" s="100">
        <v>941</v>
      </c>
      <c r="F816" s="120">
        <v>492710</v>
      </c>
      <c r="G816" s="41">
        <v>100</v>
      </c>
      <c r="H816" s="50">
        <f t="shared" si="146"/>
        <v>492710</v>
      </c>
      <c r="I816" s="10">
        <f t="shared" si="145"/>
        <v>0</v>
      </c>
      <c r="J816" s="10">
        <f t="shared" si="147"/>
        <v>523.60255047821465</v>
      </c>
      <c r="K816" s="10">
        <f t="shared" si="148"/>
        <v>1916.7864675062265</v>
      </c>
      <c r="L816" s="10">
        <f t="shared" si="149"/>
        <v>1993037.8317968699</v>
      </c>
      <c r="M816" s="10"/>
      <c r="N816" s="10">
        <f t="shared" ref="N816:N879" si="150">L816+M816</f>
        <v>1993037.8317968699</v>
      </c>
    </row>
    <row r="817" spans="1:14" x14ac:dyDescent="0.25">
      <c r="A817" s="35"/>
      <c r="B817" s="51" t="s">
        <v>562</v>
      </c>
      <c r="C817" s="35">
        <v>4</v>
      </c>
      <c r="D817" s="55">
        <v>20.7653</v>
      </c>
      <c r="E817" s="100">
        <v>442</v>
      </c>
      <c r="F817" s="120">
        <v>398270</v>
      </c>
      <c r="G817" s="41">
        <v>100</v>
      </c>
      <c r="H817" s="50">
        <f t="shared" si="146"/>
        <v>398270</v>
      </c>
      <c r="I817" s="10">
        <f t="shared" si="145"/>
        <v>0</v>
      </c>
      <c r="J817" s="10">
        <f t="shared" si="147"/>
        <v>901.06334841628961</v>
      </c>
      <c r="K817" s="10">
        <f t="shared" si="148"/>
        <v>1539.3256695681516</v>
      </c>
      <c r="L817" s="10">
        <f t="shared" si="149"/>
        <v>1484639.9107181914</v>
      </c>
      <c r="M817" s="10"/>
      <c r="N817" s="10">
        <f t="shared" si="150"/>
        <v>1484639.9107181914</v>
      </c>
    </row>
    <row r="818" spans="1:14" x14ac:dyDescent="0.25">
      <c r="A818" s="35"/>
      <c r="B818" s="51" t="s">
        <v>563</v>
      </c>
      <c r="C818" s="35">
        <v>4</v>
      </c>
      <c r="D818" s="55">
        <v>20.0947</v>
      </c>
      <c r="E818" s="100">
        <v>667</v>
      </c>
      <c r="F818" s="120">
        <v>398790</v>
      </c>
      <c r="G818" s="41">
        <v>100</v>
      </c>
      <c r="H818" s="50">
        <f t="shared" si="146"/>
        <v>398790</v>
      </c>
      <c r="I818" s="10">
        <f t="shared" si="145"/>
        <v>0</v>
      </c>
      <c r="J818" s="10">
        <f t="shared" si="147"/>
        <v>597.88605697151422</v>
      </c>
      <c r="K818" s="10">
        <f t="shared" si="148"/>
        <v>1842.5029610129268</v>
      </c>
      <c r="L818" s="10">
        <f t="shared" si="149"/>
        <v>1790760.9535182486</v>
      </c>
      <c r="M818" s="10"/>
      <c r="N818" s="10">
        <f t="shared" si="150"/>
        <v>1790760.9535182486</v>
      </c>
    </row>
    <row r="819" spans="1:14" x14ac:dyDescent="0.25">
      <c r="A819" s="35"/>
      <c r="B819" s="51" t="s">
        <v>564</v>
      </c>
      <c r="C819" s="35">
        <v>4</v>
      </c>
      <c r="D819" s="55">
        <v>32.6556</v>
      </c>
      <c r="E819" s="100">
        <v>788</v>
      </c>
      <c r="F819" s="120">
        <v>477390</v>
      </c>
      <c r="G819" s="41">
        <v>100</v>
      </c>
      <c r="H819" s="50">
        <f t="shared" si="146"/>
        <v>477390</v>
      </c>
      <c r="I819" s="10">
        <f t="shared" si="145"/>
        <v>0</v>
      </c>
      <c r="J819" s="10">
        <f t="shared" si="147"/>
        <v>605.82487309644671</v>
      </c>
      <c r="K819" s="10">
        <f t="shared" si="148"/>
        <v>1834.5641448879944</v>
      </c>
      <c r="L819" s="10">
        <f t="shared" si="149"/>
        <v>1894441.4116288698</v>
      </c>
      <c r="M819" s="10"/>
      <c r="N819" s="10">
        <f t="shared" si="150"/>
        <v>1894441.4116288698</v>
      </c>
    </row>
    <row r="820" spans="1:14" x14ac:dyDescent="0.25">
      <c r="A820" s="35"/>
      <c r="B820" s="51" t="s">
        <v>565</v>
      </c>
      <c r="C820" s="35">
        <v>4</v>
      </c>
      <c r="D820" s="55">
        <v>20.333000000000002</v>
      </c>
      <c r="E820" s="100">
        <v>671</v>
      </c>
      <c r="F820" s="120">
        <v>338370</v>
      </c>
      <c r="G820" s="41">
        <v>100</v>
      </c>
      <c r="H820" s="50">
        <f t="shared" si="146"/>
        <v>338370</v>
      </c>
      <c r="I820" s="10">
        <f t="shared" si="145"/>
        <v>0</v>
      </c>
      <c r="J820" s="10">
        <f t="shared" si="147"/>
        <v>504.27719821162447</v>
      </c>
      <c r="K820" s="10">
        <f t="shared" si="148"/>
        <v>1936.1118197728167</v>
      </c>
      <c r="L820" s="10">
        <f t="shared" si="149"/>
        <v>1868148.6396162119</v>
      </c>
      <c r="M820" s="10"/>
      <c r="N820" s="10">
        <f t="shared" si="150"/>
        <v>1868148.6396162119</v>
      </c>
    </row>
    <row r="821" spans="1:14" x14ac:dyDescent="0.25">
      <c r="A821" s="35"/>
      <c r="B821" s="51" t="s">
        <v>566</v>
      </c>
      <c r="C821" s="35">
        <v>4</v>
      </c>
      <c r="D821" s="55">
        <v>26.998699999999999</v>
      </c>
      <c r="E821" s="100">
        <v>540</v>
      </c>
      <c r="F821" s="120">
        <v>296450</v>
      </c>
      <c r="G821" s="41">
        <v>100</v>
      </c>
      <c r="H821" s="50">
        <f t="shared" si="146"/>
        <v>296450</v>
      </c>
      <c r="I821" s="10">
        <f t="shared" si="145"/>
        <v>0</v>
      </c>
      <c r="J821" s="10">
        <f t="shared" si="147"/>
        <v>548.98148148148152</v>
      </c>
      <c r="K821" s="10">
        <f t="shared" si="148"/>
        <v>1891.4075365029596</v>
      </c>
      <c r="L821" s="10">
        <f t="shared" si="149"/>
        <v>1831968.4345165519</v>
      </c>
      <c r="M821" s="10"/>
      <c r="N821" s="10">
        <f t="shared" si="150"/>
        <v>1831968.4345165519</v>
      </c>
    </row>
    <row r="822" spans="1:14" x14ac:dyDescent="0.25">
      <c r="A822" s="35"/>
      <c r="B822" s="51" t="s">
        <v>567</v>
      </c>
      <c r="C822" s="35">
        <v>4</v>
      </c>
      <c r="D822" s="55">
        <v>43.112399999999994</v>
      </c>
      <c r="E822" s="100">
        <v>2023</v>
      </c>
      <c r="F822" s="120">
        <v>1091420</v>
      </c>
      <c r="G822" s="41">
        <v>100</v>
      </c>
      <c r="H822" s="50">
        <f t="shared" si="146"/>
        <v>1091420</v>
      </c>
      <c r="I822" s="10">
        <f t="shared" si="145"/>
        <v>0</v>
      </c>
      <c r="J822" s="10">
        <f t="shared" si="147"/>
        <v>539.50568462679189</v>
      </c>
      <c r="K822" s="10">
        <f t="shared" si="148"/>
        <v>1900.8833333576492</v>
      </c>
      <c r="L822" s="10">
        <f t="shared" si="149"/>
        <v>2380969.0554372855</v>
      </c>
      <c r="M822" s="10"/>
      <c r="N822" s="10">
        <f t="shared" si="150"/>
        <v>2380969.0554372855</v>
      </c>
    </row>
    <row r="823" spans="1:14" x14ac:dyDescent="0.25">
      <c r="A823" s="35"/>
      <c r="B823" s="51" t="s">
        <v>568</v>
      </c>
      <c r="C823" s="35">
        <v>4</v>
      </c>
      <c r="D823" s="55">
        <v>13.8256</v>
      </c>
      <c r="E823" s="100">
        <v>360</v>
      </c>
      <c r="F823" s="120">
        <v>361360</v>
      </c>
      <c r="G823" s="41">
        <v>100</v>
      </c>
      <c r="H823" s="50">
        <f t="shared" si="146"/>
        <v>361360</v>
      </c>
      <c r="I823" s="10">
        <f t="shared" si="145"/>
        <v>0</v>
      </c>
      <c r="J823" s="10">
        <f t="shared" si="147"/>
        <v>1003.7777777777778</v>
      </c>
      <c r="K823" s="10">
        <f t="shared" si="148"/>
        <v>1436.6112402066633</v>
      </c>
      <c r="L823" s="10">
        <f t="shared" si="149"/>
        <v>1337225.6036768509</v>
      </c>
      <c r="M823" s="10"/>
      <c r="N823" s="10">
        <f t="shared" si="150"/>
        <v>1337225.6036768509</v>
      </c>
    </row>
    <row r="824" spans="1:14" x14ac:dyDescent="0.25">
      <c r="A824" s="35"/>
      <c r="B824" s="51" t="s">
        <v>569</v>
      </c>
      <c r="C824" s="35">
        <v>4</v>
      </c>
      <c r="D824" s="55">
        <v>29.2425</v>
      </c>
      <c r="E824" s="100">
        <v>1241</v>
      </c>
      <c r="F824" s="120">
        <v>487340</v>
      </c>
      <c r="G824" s="41">
        <v>100</v>
      </c>
      <c r="H824" s="50">
        <f t="shared" si="146"/>
        <v>487340</v>
      </c>
      <c r="I824" s="10">
        <f t="shared" si="145"/>
        <v>0</v>
      </c>
      <c r="J824" s="10">
        <f t="shared" si="147"/>
        <v>392.69943593875905</v>
      </c>
      <c r="K824" s="10">
        <f t="shared" si="148"/>
        <v>2047.6895820456821</v>
      </c>
      <c r="L824" s="10">
        <f t="shared" si="149"/>
        <v>2181295.8898261883</v>
      </c>
      <c r="M824" s="10"/>
      <c r="N824" s="10">
        <f t="shared" si="150"/>
        <v>2181295.8898261883</v>
      </c>
    </row>
    <row r="825" spans="1:14" x14ac:dyDescent="0.25">
      <c r="A825" s="35"/>
      <c r="B825" s="51" t="s">
        <v>570</v>
      </c>
      <c r="C825" s="35">
        <v>4</v>
      </c>
      <c r="D825" s="55">
        <v>34.03</v>
      </c>
      <c r="E825" s="100">
        <v>1004</v>
      </c>
      <c r="F825" s="120">
        <v>615560</v>
      </c>
      <c r="G825" s="41">
        <v>100</v>
      </c>
      <c r="H825" s="50">
        <f t="shared" si="146"/>
        <v>615560</v>
      </c>
      <c r="I825" s="10">
        <f t="shared" si="145"/>
        <v>0</v>
      </c>
      <c r="J825" s="10">
        <f t="shared" si="147"/>
        <v>613.10756972111551</v>
      </c>
      <c r="K825" s="10">
        <f t="shared" si="148"/>
        <v>1827.2814482633257</v>
      </c>
      <c r="L825" s="10">
        <f t="shared" si="149"/>
        <v>1961788.2966422471</v>
      </c>
      <c r="M825" s="10"/>
      <c r="N825" s="10">
        <f t="shared" si="150"/>
        <v>1961788.2966422471</v>
      </c>
    </row>
    <row r="826" spans="1:14" x14ac:dyDescent="0.25">
      <c r="A826" s="35"/>
      <c r="B826" s="51" t="s">
        <v>826</v>
      </c>
      <c r="C826" s="35">
        <v>4</v>
      </c>
      <c r="D826" s="55">
        <v>19.790199999999999</v>
      </c>
      <c r="E826" s="100">
        <v>464</v>
      </c>
      <c r="F826" s="120">
        <v>533630</v>
      </c>
      <c r="G826" s="41">
        <v>100</v>
      </c>
      <c r="H826" s="50">
        <f t="shared" si="146"/>
        <v>533630</v>
      </c>
      <c r="I826" s="10">
        <f t="shared" si="145"/>
        <v>0</v>
      </c>
      <c r="J826" s="10">
        <f t="shared" si="147"/>
        <v>1150.0646551724137</v>
      </c>
      <c r="K826" s="10">
        <f t="shared" si="148"/>
        <v>1290.3243628120274</v>
      </c>
      <c r="L826" s="10">
        <f t="shared" si="149"/>
        <v>1286629.4550975624</v>
      </c>
      <c r="M826" s="10"/>
      <c r="N826" s="10">
        <f t="shared" si="150"/>
        <v>1286629.4550975624</v>
      </c>
    </row>
    <row r="827" spans="1:14" x14ac:dyDescent="0.25">
      <c r="A827" s="35"/>
      <c r="B827" s="51" t="s">
        <v>571</v>
      </c>
      <c r="C827" s="35">
        <v>4</v>
      </c>
      <c r="D827" s="55">
        <v>35.491299999999995</v>
      </c>
      <c r="E827" s="100">
        <v>1762</v>
      </c>
      <c r="F827" s="120">
        <v>1302330</v>
      </c>
      <c r="G827" s="41">
        <v>100</v>
      </c>
      <c r="H827" s="50">
        <f t="shared" si="146"/>
        <v>1302330</v>
      </c>
      <c r="I827" s="10">
        <f t="shared" si="145"/>
        <v>0</v>
      </c>
      <c r="J827" s="10">
        <f t="shared" si="147"/>
        <v>739.12031782065833</v>
      </c>
      <c r="K827" s="10">
        <f t="shared" si="148"/>
        <v>1701.2687001637828</v>
      </c>
      <c r="L827" s="10">
        <f t="shared" si="149"/>
        <v>2098185.4858345971</v>
      </c>
      <c r="M827" s="10"/>
      <c r="N827" s="10">
        <f t="shared" si="150"/>
        <v>2098185.4858345971</v>
      </c>
    </row>
    <row r="828" spans="1:14" x14ac:dyDescent="0.25">
      <c r="A828" s="35"/>
      <c r="B828" s="51" t="s">
        <v>572</v>
      </c>
      <c r="C828" s="35">
        <v>4</v>
      </c>
      <c r="D828" s="55">
        <v>14.1394</v>
      </c>
      <c r="E828" s="100">
        <v>391</v>
      </c>
      <c r="F828" s="120">
        <v>576610</v>
      </c>
      <c r="G828" s="41">
        <v>100</v>
      </c>
      <c r="H828" s="50">
        <f t="shared" si="146"/>
        <v>576610</v>
      </c>
      <c r="I828" s="10">
        <f t="shared" si="145"/>
        <v>0</v>
      </c>
      <c r="J828" s="10">
        <f t="shared" si="147"/>
        <v>1474.7058823529412</v>
      </c>
      <c r="K828" s="10">
        <f t="shared" si="148"/>
        <v>965.68313563149991</v>
      </c>
      <c r="L828" s="10">
        <f t="shared" si="149"/>
        <v>972171.93405094731</v>
      </c>
      <c r="M828" s="10"/>
      <c r="N828" s="10">
        <f t="shared" si="150"/>
        <v>972171.93405094731</v>
      </c>
    </row>
    <row r="829" spans="1:14" x14ac:dyDescent="0.25">
      <c r="A829" s="35"/>
      <c r="B829" s="51" t="s">
        <v>827</v>
      </c>
      <c r="C829" s="35">
        <v>4</v>
      </c>
      <c r="D829" s="55">
        <v>16.197300000000002</v>
      </c>
      <c r="E829" s="100">
        <v>542</v>
      </c>
      <c r="F829" s="120">
        <v>236020</v>
      </c>
      <c r="G829" s="41">
        <v>100</v>
      </c>
      <c r="H829" s="50">
        <f t="shared" si="146"/>
        <v>236020</v>
      </c>
      <c r="I829" s="10">
        <f t="shared" si="145"/>
        <v>0</v>
      </c>
      <c r="J829" s="10">
        <f t="shared" si="147"/>
        <v>435.4612546125461</v>
      </c>
      <c r="K829" s="10">
        <f t="shared" si="148"/>
        <v>2004.927763371895</v>
      </c>
      <c r="L829" s="10">
        <f t="shared" si="149"/>
        <v>1860022.7696066352</v>
      </c>
      <c r="M829" s="10"/>
      <c r="N829" s="10">
        <f t="shared" si="150"/>
        <v>1860022.7696066352</v>
      </c>
    </row>
    <row r="830" spans="1:14" x14ac:dyDescent="0.25">
      <c r="A830" s="35"/>
      <c r="B830" s="51" t="s">
        <v>573</v>
      </c>
      <c r="C830" s="35">
        <v>4</v>
      </c>
      <c r="D830" s="55">
        <v>31.064299999999999</v>
      </c>
      <c r="E830" s="100">
        <v>2342</v>
      </c>
      <c r="F830" s="120">
        <v>1890580</v>
      </c>
      <c r="G830" s="41">
        <v>100</v>
      </c>
      <c r="H830" s="50">
        <f t="shared" si="146"/>
        <v>1890580</v>
      </c>
      <c r="I830" s="10">
        <f t="shared" si="145"/>
        <v>0</v>
      </c>
      <c r="J830" s="10">
        <f t="shared" si="147"/>
        <v>807.2502134927413</v>
      </c>
      <c r="K830" s="10">
        <f t="shared" si="148"/>
        <v>1633.1388044916998</v>
      </c>
      <c r="L830" s="10">
        <f t="shared" si="149"/>
        <v>2192688.3523796727</v>
      </c>
      <c r="M830" s="10"/>
      <c r="N830" s="10">
        <f t="shared" si="150"/>
        <v>2192688.3523796727</v>
      </c>
    </row>
    <row r="831" spans="1:14" x14ac:dyDescent="0.25">
      <c r="A831" s="35"/>
      <c r="B831" s="51" t="s">
        <v>574</v>
      </c>
      <c r="C831" s="35">
        <v>4</v>
      </c>
      <c r="D831" s="55">
        <v>30.640700000000002</v>
      </c>
      <c r="E831" s="100">
        <v>783</v>
      </c>
      <c r="F831" s="120">
        <v>840760</v>
      </c>
      <c r="G831" s="41">
        <v>100</v>
      </c>
      <c r="H831" s="50">
        <f t="shared" si="146"/>
        <v>840760</v>
      </c>
      <c r="I831" s="10">
        <f t="shared" si="145"/>
        <v>0</v>
      </c>
      <c r="J831" s="10">
        <f t="shared" si="147"/>
        <v>1073.7675606641124</v>
      </c>
      <c r="K831" s="10">
        <f t="shared" si="148"/>
        <v>1366.6214573203288</v>
      </c>
      <c r="L831" s="10">
        <f t="shared" si="149"/>
        <v>1507285.1850782442</v>
      </c>
      <c r="M831" s="10"/>
      <c r="N831" s="10">
        <f t="shared" si="150"/>
        <v>1507285.1850782442</v>
      </c>
    </row>
    <row r="832" spans="1:14" x14ac:dyDescent="0.25">
      <c r="A832" s="35"/>
      <c r="B832" s="51" t="s">
        <v>575</v>
      </c>
      <c r="C832" s="35">
        <v>4</v>
      </c>
      <c r="D832" s="55">
        <v>22.068200000000001</v>
      </c>
      <c r="E832" s="100">
        <v>957</v>
      </c>
      <c r="F832" s="120">
        <v>551830</v>
      </c>
      <c r="G832" s="41">
        <v>100</v>
      </c>
      <c r="H832" s="50">
        <f t="shared" si="146"/>
        <v>551830</v>
      </c>
      <c r="I832" s="10">
        <f t="shared" si="145"/>
        <v>0</v>
      </c>
      <c r="J832" s="10">
        <f t="shared" si="147"/>
        <v>576.62486938349002</v>
      </c>
      <c r="K832" s="10">
        <f t="shared" si="148"/>
        <v>1863.7641486009511</v>
      </c>
      <c r="L832" s="10">
        <f t="shared" si="149"/>
        <v>1906729.0046615324</v>
      </c>
      <c r="M832" s="10"/>
      <c r="N832" s="10">
        <f t="shared" si="150"/>
        <v>1906729.0046615324</v>
      </c>
    </row>
    <row r="833" spans="1:14" x14ac:dyDescent="0.25">
      <c r="A833" s="35"/>
      <c r="B833" s="51" t="s">
        <v>828</v>
      </c>
      <c r="C833" s="35">
        <v>4</v>
      </c>
      <c r="D833" s="55">
        <v>28.941500000000001</v>
      </c>
      <c r="E833" s="100">
        <v>831</v>
      </c>
      <c r="F833" s="120">
        <v>989950</v>
      </c>
      <c r="G833" s="41">
        <v>100</v>
      </c>
      <c r="H833" s="50">
        <f t="shared" si="146"/>
        <v>989950</v>
      </c>
      <c r="I833" s="10">
        <f t="shared" si="145"/>
        <v>0</v>
      </c>
      <c r="J833" s="10">
        <f t="shared" si="147"/>
        <v>1191.2755716004813</v>
      </c>
      <c r="K833" s="10">
        <f t="shared" si="148"/>
        <v>1249.1134463839599</v>
      </c>
      <c r="L833" s="10">
        <f t="shared" si="149"/>
        <v>1417926.7521426196</v>
      </c>
      <c r="M833" s="10"/>
      <c r="N833" s="10">
        <f t="shared" si="150"/>
        <v>1417926.7521426196</v>
      </c>
    </row>
    <row r="834" spans="1:14" x14ac:dyDescent="0.25">
      <c r="A834" s="35"/>
      <c r="B834" s="51" t="s">
        <v>879</v>
      </c>
      <c r="C834" s="35">
        <v>3</v>
      </c>
      <c r="D834" s="55">
        <v>13.119700000000002</v>
      </c>
      <c r="E834" s="100">
        <v>21135</v>
      </c>
      <c r="F834" s="120">
        <v>84296260</v>
      </c>
      <c r="G834" s="41">
        <v>50</v>
      </c>
      <c r="H834" s="50">
        <f t="shared" si="146"/>
        <v>42148130</v>
      </c>
      <c r="I834" s="10">
        <f t="shared" si="145"/>
        <v>42148130</v>
      </c>
      <c r="J834" s="10">
        <f>F834/E834</f>
        <v>3988.4674710196355</v>
      </c>
      <c r="K834" s="10">
        <f>$J$11*$J$19-J834</f>
        <v>-1548.0784530351943</v>
      </c>
      <c r="L834" s="10">
        <f t="shared" si="149"/>
        <v>6448434.4221654274</v>
      </c>
      <c r="M834" s="10"/>
      <c r="N834" s="10">
        <f t="shared" si="150"/>
        <v>6448434.4221654274</v>
      </c>
    </row>
    <row r="835" spans="1:14" x14ac:dyDescent="0.25">
      <c r="A835" s="35"/>
      <c r="B835" s="51" t="s">
        <v>829</v>
      </c>
      <c r="C835" s="35">
        <v>4</v>
      </c>
      <c r="D835" s="55">
        <v>19.7392</v>
      </c>
      <c r="E835" s="100">
        <v>958</v>
      </c>
      <c r="F835" s="120">
        <v>1606740</v>
      </c>
      <c r="G835" s="41">
        <v>100</v>
      </c>
      <c r="H835" s="50">
        <f t="shared" si="146"/>
        <v>1606740</v>
      </c>
      <c r="I835" s="10">
        <f t="shared" si="145"/>
        <v>0</v>
      </c>
      <c r="J835" s="10">
        <f t="shared" si="147"/>
        <v>1677.1816283924843</v>
      </c>
      <c r="K835" s="10">
        <f t="shared" si="148"/>
        <v>763.20738959195683</v>
      </c>
      <c r="L835" s="10">
        <f t="shared" si="149"/>
        <v>1014130.8111906612</v>
      </c>
      <c r="M835" s="10"/>
      <c r="N835" s="10">
        <f t="shared" si="150"/>
        <v>1014130.8111906612</v>
      </c>
    </row>
    <row r="836" spans="1:14" x14ac:dyDescent="0.25">
      <c r="A836" s="35"/>
      <c r="B836" s="51" t="s">
        <v>576</v>
      </c>
      <c r="C836" s="35">
        <v>4</v>
      </c>
      <c r="D836" s="55">
        <v>15.2705</v>
      </c>
      <c r="E836" s="100">
        <v>691</v>
      </c>
      <c r="F836" s="120">
        <v>775520</v>
      </c>
      <c r="G836" s="41">
        <v>100</v>
      </c>
      <c r="H836" s="50">
        <f t="shared" si="146"/>
        <v>775520</v>
      </c>
      <c r="I836" s="10">
        <f t="shared" si="145"/>
        <v>0</v>
      </c>
      <c r="J836" s="10">
        <f t="shared" si="147"/>
        <v>1122.3154848046311</v>
      </c>
      <c r="K836" s="10">
        <f t="shared" si="148"/>
        <v>1318.0735331798101</v>
      </c>
      <c r="L836" s="10">
        <f t="shared" si="149"/>
        <v>1350770.086615846</v>
      </c>
      <c r="M836" s="10"/>
      <c r="N836" s="10">
        <f t="shared" si="150"/>
        <v>1350770.086615846</v>
      </c>
    </row>
    <row r="837" spans="1:14" x14ac:dyDescent="0.25">
      <c r="A837" s="35"/>
      <c r="B837" s="51" t="s">
        <v>830</v>
      </c>
      <c r="C837" s="35">
        <v>4</v>
      </c>
      <c r="D837" s="55">
        <v>44.109200000000001</v>
      </c>
      <c r="E837" s="100">
        <v>1205</v>
      </c>
      <c r="F837" s="120">
        <v>782030</v>
      </c>
      <c r="G837" s="41">
        <v>100</v>
      </c>
      <c r="H837" s="50">
        <f t="shared" si="146"/>
        <v>782030</v>
      </c>
      <c r="I837" s="10">
        <f t="shared" si="145"/>
        <v>0</v>
      </c>
      <c r="J837" s="10">
        <f t="shared" si="147"/>
        <v>648.98755186721996</v>
      </c>
      <c r="K837" s="10">
        <f t="shared" si="148"/>
        <v>1791.4014661172212</v>
      </c>
      <c r="L837" s="10">
        <f t="shared" si="149"/>
        <v>2052733.11809498</v>
      </c>
      <c r="M837" s="10"/>
      <c r="N837" s="10">
        <f t="shared" si="150"/>
        <v>2052733.11809498</v>
      </c>
    </row>
    <row r="838" spans="1:14" x14ac:dyDescent="0.25">
      <c r="A838" s="35"/>
      <c r="B838" s="51" t="s">
        <v>577</v>
      </c>
      <c r="C838" s="35">
        <v>4</v>
      </c>
      <c r="D838" s="55">
        <v>12.614799999999999</v>
      </c>
      <c r="E838" s="100">
        <v>630</v>
      </c>
      <c r="F838" s="120">
        <v>530500</v>
      </c>
      <c r="G838" s="41">
        <v>100</v>
      </c>
      <c r="H838" s="50">
        <f t="shared" si="146"/>
        <v>530500</v>
      </c>
      <c r="I838" s="10">
        <f t="shared" si="145"/>
        <v>0</v>
      </c>
      <c r="J838" s="10">
        <f t="shared" si="147"/>
        <v>842.06349206349205</v>
      </c>
      <c r="K838" s="10">
        <f t="shared" si="148"/>
        <v>1598.3255259209491</v>
      </c>
      <c r="L838" s="10">
        <f t="shared" si="149"/>
        <v>1540731.5475406509</v>
      </c>
      <c r="M838" s="10"/>
      <c r="N838" s="10">
        <f t="shared" si="150"/>
        <v>1540731.5475406509</v>
      </c>
    </row>
    <row r="839" spans="1:14" x14ac:dyDescent="0.25">
      <c r="A839" s="35"/>
      <c r="B839" s="51" t="s">
        <v>578</v>
      </c>
      <c r="C839" s="35">
        <v>4</v>
      </c>
      <c r="D839" s="55">
        <v>34.076799999999999</v>
      </c>
      <c r="E839" s="100">
        <v>1638</v>
      </c>
      <c r="F839" s="120">
        <v>2501960</v>
      </c>
      <c r="G839" s="41">
        <v>100</v>
      </c>
      <c r="H839" s="50">
        <f t="shared" si="146"/>
        <v>2501960</v>
      </c>
      <c r="I839" s="10">
        <f t="shared" si="145"/>
        <v>0</v>
      </c>
      <c r="J839" s="10">
        <f t="shared" si="147"/>
        <v>1527.4481074481075</v>
      </c>
      <c r="K839" s="10">
        <f t="shared" si="148"/>
        <v>912.9409105363336</v>
      </c>
      <c r="L839" s="10">
        <f t="shared" si="149"/>
        <v>1422705.4941585436</v>
      </c>
      <c r="M839" s="10"/>
      <c r="N839" s="10">
        <f t="shared" si="150"/>
        <v>1422705.4941585436</v>
      </c>
    </row>
    <row r="840" spans="1:14" x14ac:dyDescent="0.25">
      <c r="A840" s="35"/>
      <c r="B840" s="51" t="s">
        <v>579</v>
      </c>
      <c r="C840" s="35">
        <v>4</v>
      </c>
      <c r="D840" s="55">
        <v>44.233499999999999</v>
      </c>
      <c r="E840" s="100">
        <v>1194</v>
      </c>
      <c r="F840" s="120">
        <v>684660</v>
      </c>
      <c r="G840" s="41">
        <v>100</v>
      </c>
      <c r="H840" s="50">
        <f t="shared" si="146"/>
        <v>684660</v>
      </c>
      <c r="I840" s="10">
        <f t="shared" si="145"/>
        <v>0</v>
      </c>
      <c r="J840" s="10">
        <f t="shared" si="147"/>
        <v>573.4170854271357</v>
      </c>
      <c r="K840" s="10">
        <f t="shared" si="148"/>
        <v>1866.9719325573055</v>
      </c>
      <c r="L840" s="10">
        <f t="shared" si="149"/>
        <v>2110519.9045906309</v>
      </c>
      <c r="M840" s="10"/>
      <c r="N840" s="10">
        <f t="shared" si="150"/>
        <v>2110519.9045906309</v>
      </c>
    </row>
    <row r="841" spans="1:14" x14ac:dyDescent="0.25">
      <c r="A841" s="35"/>
      <c r="B841" s="51" t="s">
        <v>580</v>
      </c>
      <c r="C841" s="35">
        <v>4</v>
      </c>
      <c r="D841" s="55">
        <v>59.642499999999998</v>
      </c>
      <c r="E841" s="100">
        <v>2135</v>
      </c>
      <c r="F841" s="120">
        <v>2494570</v>
      </c>
      <c r="G841" s="41">
        <v>100</v>
      </c>
      <c r="H841" s="50">
        <f t="shared" si="146"/>
        <v>2494570</v>
      </c>
      <c r="I841" s="10">
        <f t="shared" si="145"/>
        <v>0</v>
      </c>
      <c r="J841" s="10">
        <f t="shared" si="147"/>
        <v>1168.4168618266979</v>
      </c>
      <c r="K841" s="10">
        <f t="shared" si="148"/>
        <v>1271.9721561577433</v>
      </c>
      <c r="L841" s="10">
        <f t="shared" si="149"/>
        <v>2009065.3059801003</v>
      </c>
      <c r="M841" s="10"/>
      <c r="N841" s="10">
        <f t="shared" si="150"/>
        <v>2009065.3059801003</v>
      </c>
    </row>
    <row r="842" spans="1:14" x14ac:dyDescent="0.25">
      <c r="A842" s="35"/>
      <c r="B842" s="51" t="s">
        <v>581</v>
      </c>
      <c r="C842" s="35">
        <v>4</v>
      </c>
      <c r="D842" s="55">
        <v>41.119700000000002</v>
      </c>
      <c r="E842" s="100">
        <v>1165</v>
      </c>
      <c r="F842" s="120">
        <v>1261310</v>
      </c>
      <c r="G842" s="41">
        <v>100</v>
      </c>
      <c r="H842" s="50">
        <f t="shared" si="146"/>
        <v>1261310</v>
      </c>
      <c r="I842" s="10">
        <f t="shared" si="145"/>
        <v>0</v>
      </c>
      <c r="J842" s="10">
        <f t="shared" si="147"/>
        <v>1082.6695278969958</v>
      </c>
      <c r="K842" s="10">
        <f t="shared" si="148"/>
        <v>1357.7194900874454</v>
      </c>
      <c r="L842" s="10">
        <f t="shared" si="149"/>
        <v>1676690.7853975345</v>
      </c>
      <c r="M842" s="10"/>
      <c r="N842" s="10">
        <f t="shared" si="150"/>
        <v>1676690.7853975345</v>
      </c>
    </row>
    <row r="843" spans="1:14" x14ac:dyDescent="0.25">
      <c r="A843" s="35"/>
      <c r="B843" s="51" t="s">
        <v>582</v>
      </c>
      <c r="C843" s="35">
        <v>4</v>
      </c>
      <c r="D843" s="55">
        <v>15.3706</v>
      </c>
      <c r="E843" s="100">
        <v>1399</v>
      </c>
      <c r="F843" s="120">
        <v>1180340</v>
      </c>
      <c r="G843" s="41">
        <v>100</v>
      </c>
      <c r="H843" s="50">
        <f t="shared" si="146"/>
        <v>1180340</v>
      </c>
      <c r="I843" s="10">
        <f t="shared" si="145"/>
        <v>0</v>
      </c>
      <c r="J843" s="10">
        <f t="shared" si="147"/>
        <v>843.7026447462473</v>
      </c>
      <c r="K843" s="10">
        <f t="shared" si="148"/>
        <v>1596.6863732381939</v>
      </c>
      <c r="L843" s="10">
        <f t="shared" si="149"/>
        <v>1787389.5871779579</v>
      </c>
      <c r="M843" s="10"/>
      <c r="N843" s="10">
        <f t="shared" si="150"/>
        <v>1787389.5871779579</v>
      </c>
    </row>
    <row r="844" spans="1:14" x14ac:dyDescent="0.25">
      <c r="A844" s="35"/>
      <c r="B844" s="51" t="s">
        <v>831</v>
      </c>
      <c r="C844" s="35">
        <v>4</v>
      </c>
      <c r="D844" s="55">
        <v>18.966699999999999</v>
      </c>
      <c r="E844" s="100">
        <v>1507</v>
      </c>
      <c r="F844" s="120">
        <v>958570</v>
      </c>
      <c r="G844" s="41">
        <v>100</v>
      </c>
      <c r="H844" s="50">
        <f t="shared" si="146"/>
        <v>958570</v>
      </c>
      <c r="I844" s="10">
        <f t="shared" si="145"/>
        <v>0</v>
      </c>
      <c r="J844" s="10">
        <f t="shared" si="147"/>
        <v>636.07830126078306</v>
      </c>
      <c r="K844" s="10">
        <f t="shared" si="148"/>
        <v>1804.3107167236581</v>
      </c>
      <c r="L844" s="10">
        <f t="shared" si="149"/>
        <v>2006880.4351348593</v>
      </c>
      <c r="M844" s="10"/>
      <c r="N844" s="10">
        <f t="shared" si="150"/>
        <v>2006880.4351348593</v>
      </c>
    </row>
    <row r="845" spans="1:14" x14ac:dyDescent="0.25">
      <c r="A845" s="35"/>
      <c r="B845" s="4"/>
      <c r="C845" s="4"/>
      <c r="D845" s="55">
        <v>0</v>
      </c>
      <c r="E845" s="102"/>
      <c r="F845" s="65"/>
      <c r="G845" s="41"/>
      <c r="H845" s="65"/>
      <c r="I845" s="66"/>
      <c r="J845" s="66"/>
      <c r="K845" s="10"/>
      <c r="L845" s="10"/>
      <c r="M845" s="10"/>
      <c r="N845" s="10"/>
    </row>
    <row r="846" spans="1:14" x14ac:dyDescent="0.25">
      <c r="A846" s="30" t="s">
        <v>583</v>
      </c>
      <c r="B846" s="43" t="s">
        <v>2</v>
      </c>
      <c r="C846" s="44"/>
      <c r="D846" s="3">
        <v>729.1185999999999</v>
      </c>
      <c r="E846" s="103">
        <f>E847</f>
        <v>61362</v>
      </c>
      <c r="F846" s="37">
        <v>0</v>
      </c>
      <c r="G846" s="41"/>
      <c r="H846" s="37">
        <f>H848</f>
        <v>15350935</v>
      </c>
      <c r="I846" s="8">
        <f>I848</f>
        <v>-15350935</v>
      </c>
      <c r="J846" s="8"/>
      <c r="K846" s="10"/>
      <c r="L846" s="10"/>
      <c r="M846" s="9">
        <f>M848</f>
        <v>24492554.812702443</v>
      </c>
      <c r="N846" s="8">
        <f t="shared" si="150"/>
        <v>24492554.812702443</v>
      </c>
    </row>
    <row r="847" spans="1:14" x14ac:dyDescent="0.25">
      <c r="A847" s="30" t="s">
        <v>583</v>
      </c>
      <c r="B847" s="43" t="s">
        <v>3</v>
      </c>
      <c r="C847" s="44"/>
      <c r="D847" s="3">
        <v>729.1185999999999</v>
      </c>
      <c r="E847" s="103">
        <f>SUM(E849:E875)</f>
        <v>61362</v>
      </c>
      <c r="F847" s="37">
        <f>SUM(F849:F875)</f>
        <v>115265070</v>
      </c>
      <c r="G847" s="41"/>
      <c r="H847" s="37">
        <f>SUM(H849:H875)</f>
        <v>84563200</v>
      </c>
      <c r="I847" s="8">
        <f>SUM(I849:I875)</f>
        <v>30701870</v>
      </c>
      <c r="J847" s="8"/>
      <c r="K847" s="10"/>
      <c r="L847" s="8">
        <f>SUM(L849:L875)</f>
        <v>52040508.062326163</v>
      </c>
      <c r="M847" s="10"/>
      <c r="N847" s="8">
        <f t="shared" si="150"/>
        <v>52040508.062326163</v>
      </c>
    </row>
    <row r="848" spans="1:14" x14ac:dyDescent="0.25">
      <c r="A848" s="35"/>
      <c r="B848" s="51" t="s">
        <v>26</v>
      </c>
      <c r="C848" s="35">
        <v>2</v>
      </c>
      <c r="D848" s="55">
        <v>0</v>
      </c>
      <c r="E848" s="106"/>
      <c r="F848" s="50">
        <v>0</v>
      </c>
      <c r="G848" s="41">
        <v>25</v>
      </c>
      <c r="H848" s="50">
        <f>F869*G848/100</f>
        <v>15350935</v>
      </c>
      <c r="I848" s="10">
        <f t="shared" ref="I848:I875" si="151">F848-H848</f>
        <v>-15350935</v>
      </c>
      <c r="J848" s="10"/>
      <c r="K848" s="10"/>
      <c r="L848" s="10"/>
      <c r="M848" s="10">
        <f>($L$7*$L$8*E846/$L$10)+($L$7*$L$9*D846/$L$11)</f>
        <v>24492554.812702443</v>
      </c>
      <c r="N848" s="10">
        <f t="shared" si="150"/>
        <v>24492554.812702443</v>
      </c>
    </row>
    <row r="849" spans="1:14" x14ac:dyDescent="0.25">
      <c r="A849" s="35"/>
      <c r="B849" s="51" t="s">
        <v>584</v>
      </c>
      <c r="C849" s="35">
        <v>4</v>
      </c>
      <c r="D849" s="55">
        <v>6.8285999999999998</v>
      </c>
      <c r="E849" s="100">
        <v>1064</v>
      </c>
      <c r="F849" s="120">
        <v>1674770</v>
      </c>
      <c r="G849" s="41">
        <v>100</v>
      </c>
      <c r="H849" s="50">
        <f t="shared" ref="H849:H875" si="152">F849*G849/100</f>
        <v>1674770</v>
      </c>
      <c r="I849" s="10">
        <f t="shared" si="151"/>
        <v>0</v>
      </c>
      <c r="J849" s="10">
        <f t="shared" ref="J849:J875" si="153">F849/E849</f>
        <v>1574.031954887218</v>
      </c>
      <c r="K849" s="10">
        <f t="shared" ref="K849:K875" si="154">$J$11*$J$19-J849</f>
        <v>866.35706309722309</v>
      </c>
      <c r="L849" s="10">
        <f t="shared" ref="L849:L875" si="155">IF(K849&gt;0,$J$7*$J$8*(K849/$K$19),0)+$J$7*$J$9*(E849/$E$19)+$J$7*$J$10*(D849/$D$19)</f>
        <v>1052903.472146055</v>
      </c>
      <c r="M849" s="10"/>
      <c r="N849" s="10">
        <f t="shared" si="150"/>
        <v>1052903.472146055</v>
      </c>
    </row>
    <row r="850" spans="1:14" x14ac:dyDescent="0.25">
      <c r="A850" s="35"/>
      <c r="B850" s="51" t="s">
        <v>585</v>
      </c>
      <c r="C850" s="35">
        <v>4</v>
      </c>
      <c r="D850" s="55">
        <v>62.403199999999998</v>
      </c>
      <c r="E850" s="100">
        <v>1560</v>
      </c>
      <c r="F850" s="120">
        <v>1662910</v>
      </c>
      <c r="G850" s="41">
        <v>100</v>
      </c>
      <c r="H850" s="50">
        <f t="shared" si="152"/>
        <v>1662910</v>
      </c>
      <c r="I850" s="10">
        <f t="shared" si="151"/>
        <v>0</v>
      </c>
      <c r="J850" s="10">
        <f t="shared" si="153"/>
        <v>1065.9679487179487</v>
      </c>
      <c r="K850" s="10">
        <f t="shared" si="154"/>
        <v>1374.4210692664924</v>
      </c>
      <c r="L850" s="10">
        <f t="shared" si="155"/>
        <v>1933731.8633117338</v>
      </c>
      <c r="M850" s="10"/>
      <c r="N850" s="10">
        <f t="shared" si="150"/>
        <v>1933731.8633117338</v>
      </c>
    </row>
    <row r="851" spans="1:14" x14ac:dyDescent="0.25">
      <c r="A851" s="35"/>
      <c r="B851" s="51" t="s">
        <v>586</v>
      </c>
      <c r="C851" s="35">
        <v>4</v>
      </c>
      <c r="D851" s="55">
        <v>7.9661999999999997</v>
      </c>
      <c r="E851" s="100">
        <v>660</v>
      </c>
      <c r="F851" s="120">
        <v>158200</v>
      </c>
      <c r="G851" s="41">
        <v>100</v>
      </c>
      <c r="H851" s="50">
        <f t="shared" si="152"/>
        <v>158200</v>
      </c>
      <c r="I851" s="10">
        <f t="shared" si="151"/>
        <v>0</v>
      </c>
      <c r="J851" s="10">
        <f t="shared" si="153"/>
        <v>239.69696969696969</v>
      </c>
      <c r="K851" s="10">
        <f t="shared" si="154"/>
        <v>2200.6920482874716</v>
      </c>
      <c r="L851" s="10">
        <f t="shared" si="155"/>
        <v>2003804.0606798057</v>
      </c>
      <c r="M851" s="10"/>
      <c r="N851" s="10">
        <f t="shared" si="150"/>
        <v>2003804.0606798057</v>
      </c>
    </row>
    <row r="852" spans="1:14" x14ac:dyDescent="0.25">
      <c r="A852" s="35"/>
      <c r="B852" s="51" t="s">
        <v>587</v>
      </c>
      <c r="C852" s="35">
        <v>4</v>
      </c>
      <c r="D852" s="55">
        <v>47.315699999999993</v>
      </c>
      <c r="E852" s="100">
        <v>1765</v>
      </c>
      <c r="F852" s="120">
        <v>1090060</v>
      </c>
      <c r="G852" s="41">
        <v>100</v>
      </c>
      <c r="H852" s="50">
        <f t="shared" si="152"/>
        <v>1090060</v>
      </c>
      <c r="I852" s="10">
        <f t="shared" si="151"/>
        <v>0</v>
      </c>
      <c r="J852" s="10">
        <f t="shared" si="153"/>
        <v>617.59773371104814</v>
      </c>
      <c r="K852" s="10">
        <f t="shared" si="154"/>
        <v>1822.7912842733931</v>
      </c>
      <c r="L852" s="10">
        <f t="shared" si="155"/>
        <v>2265410.0138731385</v>
      </c>
      <c r="M852" s="10"/>
      <c r="N852" s="10">
        <f t="shared" si="150"/>
        <v>2265410.0138731385</v>
      </c>
    </row>
    <row r="853" spans="1:14" x14ac:dyDescent="0.25">
      <c r="A853" s="35"/>
      <c r="B853" s="51" t="s">
        <v>832</v>
      </c>
      <c r="C853" s="35">
        <v>4</v>
      </c>
      <c r="D853" s="55">
        <v>29.9498</v>
      </c>
      <c r="E853" s="100">
        <v>5235</v>
      </c>
      <c r="F853" s="120">
        <v>12976420</v>
      </c>
      <c r="G853" s="41">
        <v>100</v>
      </c>
      <c r="H853" s="50">
        <f t="shared" si="152"/>
        <v>12976420</v>
      </c>
      <c r="I853" s="10">
        <f t="shared" si="151"/>
        <v>0</v>
      </c>
      <c r="J853" s="10">
        <f t="shared" si="153"/>
        <v>2478.7812798471823</v>
      </c>
      <c r="K853" s="10">
        <f t="shared" si="154"/>
        <v>-38.392261862741179</v>
      </c>
      <c r="L853" s="10">
        <f t="shared" si="155"/>
        <v>1753565.5642004658</v>
      </c>
      <c r="M853" s="10"/>
      <c r="N853" s="10">
        <f t="shared" si="150"/>
        <v>1753565.5642004658</v>
      </c>
    </row>
    <row r="854" spans="1:14" x14ac:dyDescent="0.25">
      <c r="A854" s="35"/>
      <c r="B854" s="51" t="s">
        <v>588</v>
      </c>
      <c r="C854" s="35">
        <v>4</v>
      </c>
      <c r="D854" s="55">
        <v>18.782299999999999</v>
      </c>
      <c r="E854" s="100">
        <v>699</v>
      </c>
      <c r="F854" s="120">
        <v>699280</v>
      </c>
      <c r="G854" s="41">
        <v>100</v>
      </c>
      <c r="H854" s="50">
        <f t="shared" si="152"/>
        <v>699280</v>
      </c>
      <c r="I854" s="10">
        <f t="shared" si="151"/>
        <v>0</v>
      </c>
      <c r="J854" s="10">
        <f t="shared" si="153"/>
        <v>1000.4005722460658</v>
      </c>
      <c r="K854" s="10">
        <f t="shared" si="154"/>
        <v>1439.9884457383753</v>
      </c>
      <c r="L854" s="10">
        <f t="shared" si="155"/>
        <v>1471144.6407192438</v>
      </c>
      <c r="M854" s="10"/>
      <c r="N854" s="10">
        <f t="shared" si="150"/>
        <v>1471144.6407192438</v>
      </c>
    </row>
    <row r="855" spans="1:14" x14ac:dyDescent="0.25">
      <c r="A855" s="35"/>
      <c r="B855" s="51" t="s">
        <v>589</v>
      </c>
      <c r="C855" s="35">
        <v>4</v>
      </c>
      <c r="D855" s="55">
        <v>19.1768</v>
      </c>
      <c r="E855" s="100">
        <v>1673</v>
      </c>
      <c r="F855" s="120">
        <v>757130</v>
      </c>
      <c r="G855" s="41">
        <v>100</v>
      </c>
      <c r="H855" s="50">
        <f t="shared" si="152"/>
        <v>757130</v>
      </c>
      <c r="I855" s="10">
        <f t="shared" si="151"/>
        <v>0</v>
      </c>
      <c r="J855" s="10">
        <f t="shared" si="153"/>
        <v>452.55827854154217</v>
      </c>
      <c r="K855" s="10">
        <f t="shared" si="154"/>
        <v>1987.8307394428989</v>
      </c>
      <c r="L855" s="10">
        <f t="shared" si="155"/>
        <v>2204773.8785653808</v>
      </c>
      <c r="M855" s="10"/>
      <c r="N855" s="10">
        <f t="shared" si="150"/>
        <v>2204773.8785653808</v>
      </c>
    </row>
    <row r="856" spans="1:14" x14ac:dyDescent="0.25">
      <c r="A856" s="35"/>
      <c r="B856" s="51" t="s">
        <v>590</v>
      </c>
      <c r="C856" s="35">
        <v>4</v>
      </c>
      <c r="D856" s="55">
        <v>12.482899999999999</v>
      </c>
      <c r="E856" s="100">
        <v>810</v>
      </c>
      <c r="F856" s="120">
        <v>410370</v>
      </c>
      <c r="G856" s="41">
        <v>100</v>
      </c>
      <c r="H856" s="50">
        <f t="shared" si="152"/>
        <v>410370</v>
      </c>
      <c r="I856" s="10">
        <f t="shared" si="151"/>
        <v>0</v>
      </c>
      <c r="J856" s="10">
        <f t="shared" si="153"/>
        <v>506.62962962962962</v>
      </c>
      <c r="K856" s="10">
        <f t="shared" si="154"/>
        <v>1933.7593883548116</v>
      </c>
      <c r="L856" s="10">
        <f t="shared" si="155"/>
        <v>1862211.0644287586</v>
      </c>
      <c r="M856" s="10"/>
      <c r="N856" s="10">
        <f t="shared" si="150"/>
        <v>1862211.0644287586</v>
      </c>
    </row>
    <row r="857" spans="1:14" x14ac:dyDescent="0.25">
      <c r="A857" s="35"/>
      <c r="B857" s="51" t="s">
        <v>591</v>
      </c>
      <c r="C857" s="35">
        <v>4</v>
      </c>
      <c r="D857" s="55">
        <v>7.8385999999999996</v>
      </c>
      <c r="E857" s="100">
        <v>536</v>
      </c>
      <c r="F857" s="120">
        <v>757010</v>
      </c>
      <c r="G857" s="41">
        <v>100</v>
      </c>
      <c r="H857" s="50">
        <f t="shared" si="152"/>
        <v>757010</v>
      </c>
      <c r="I857" s="10">
        <f t="shared" si="151"/>
        <v>0</v>
      </c>
      <c r="J857" s="10">
        <f t="shared" si="153"/>
        <v>1412.3320895522388</v>
      </c>
      <c r="K857" s="10">
        <f t="shared" si="154"/>
        <v>1028.0569284322023</v>
      </c>
      <c r="L857" s="10">
        <f t="shared" si="155"/>
        <v>1028825.8911383621</v>
      </c>
      <c r="M857" s="10"/>
      <c r="N857" s="10">
        <f t="shared" si="150"/>
        <v>1028825.8911383621</v>
      </c>
    </row>
    <row r="858" spans="1:14" x14ac:dyDescent="0.25">
      <c r="A858" s="35"/>
      <c r="B858" s="51" t="s">
        <v>592</v>
      </c>
      <c r="C858" s="35">
        <v>4</v>
      </c>
      <c r="D858" s="55">
        <v>92.682900000000004</v>
      </c>
      <c r="E858" s="100">
        <v>3857</v>
      </c>
      <c r="F858" s="120">
        <v>4482870</v>
      </c>
      <c r="G858" s="41">
        <v>100</v>
      </c>
      <c r="H858" s="50">
        <f t="shared" si="152"/>
        <v>4482870</v>
      </c>
      <c r="I858" s="10">
        <f t="shared" si="151"/>
        <v>0</v>
      </c>
      <c r="J858" s="10">
        <f t="shared" si="153"/>
        <v>1162.2686025408348</v>
      </c>
      <c r="K858" s="10">
        <f t="shared" si="154"/>
        <v>1278.1204154436064</v>
      </c>
      <c r="L858" s="10">
        <f t="shared" si="155"/>
        <v>2726566.2136969361</v>
      </c>
      <c r="M858" s="10"/>
      <c r="N858" s="10">
        <f t="shared" si="150"/>
        <v>2726566.2136969361</v>
      </c>
    </row>
    <row r="859" spans="1:14" x14ac:dyDescent="0.25">
      <c r="A859" s="35"/>
      <c r="B859" s="51" t="s">
        <v>593</v>
      </c>
      <c r="C859" s="35">
        <v>4</v>
      </c>
      <c r="D859" s="55">
        <v>22.4682</v>
      </c>
      <c r="E859" s="100">
        <v>2302</v>
      </c>
      <c r="F859" s="120">
        <v>3440060</v>
      </c>
      <c r="G859" s="41">
        <v>100</v>
      </c>
      <c r="H859" s="50">
        <f t="shared" si="152"/>
        <v>3440060</v>
      </c>
      <c r="I859" s="10">
        <f t="shared" si="151"/>
        <v>0</v>
      </c>
      <c r="J859" s="10">
        <f t="shared" si="153"/>
        <v>1494.3788010425717</v>
      </c>
      <c r="K859" s="10">
        <f t="shared" si="154"/>
        <v>946.01021694186943</v>
      </c>
      <c r="L859" s="10">
        <f t="shared" si="155"/>
        <v>1581333.9906023249</v>
      </c>
      <c r="M859" s="10"/>
      <c r="N859" s="10">
        <f t="shared" si="150"/>
        <v>1581333.9906023249</v>
      </c>
    </row>
    <row r="860" spans="1:14" x14ac:dyDescent="0.25">
      <c r="A860" s="35"/>
      <c r="B860" s="51" t="s">
        <v>594</v>
      </c>
      <c r="C860" s="35">
        <v>4</v>
      </c>
      <c r="D860" s="55">
        <v>20.2746</v>
      </c>
      <c r="E860" s="100">
        <v>1465</v>
      </c>
      <c r="F860" s="120">
        <v>860650</v>
      </c>
      <c r="G860" s="41">
        <v>100</v>
      </c>
      <c r="H860" s="50">
        <f t="shared" si="152"/>
        <v>860650</v>
      </c>
      <c r="I860" s="10">
        <f t="shared" si="151"/>
        <v>0</v>
      </c>
      <c r="J860" s="10">
        <f t="shared" si="153"/>
        <v>587.47440273037546</v>
      </c>
      <c r="K860" s="10">
        <f t="shared" si="154"/>
        <v>1852.9146152540657</v>
      </c>
      <c r="L860" s="10">
        <f t="shared" si="155"/>
        <v>2040707.341192279</v>
      </c>
      <c r="M860" s="10"/>
      <c r="N860" s="10">
        <f t="shared" si="150"/>
        <v>2040707.341192279</v>
      </c>
    </row>
    <row r="861" spans="1:14" x14ac:dyDescent="0.25">
      <c r="A861" s="35"/>
      <c r="B861" s="51" t="s">
        <v>595</v>
      </c>
      <c r="C861" s="35">
        <v>4</v>
      </c>
      <c r="D861" s="55">
        <v>10.432699999999999</v>
      </c>
      <c r="E861" s="100">
        <v>1136</v>
      </c>
      <c r="F861" s="120">
        <v>1439660</v>
      </c>
      <c r="G861" s="41">
        <v>100</v>
      </c>
      <c r="H861" s="50">
        <f t="shared" si="152"/>
        <v>1439660</v>
      </c>
      <c r="I861" s="10">
        <f t="shared" si="151"/>
        <v>0</v>
      </c>
      <c r="J861" s="10">
        <f t="shared" si="153"/>
        <v>1267.306338028169</v>
      </c>
      <c r="K861" s="10">
        <f t="shared" si="154"/>
        <v>1173.0826799562722</v>
      </c>
      <c r="L861" s="10">
        <f t="shared" si="155"/>
        <v>1340762.7243124894</v>
      </c>
      <c r="M861" s="10"/>
      <c r="N861" s="10">
        <f t="shared" si="150"/>
        <v>1340762.7243124894</v>
      </c>
    </row>
    <row r="862" spans="1:14" x14ac:dyDescent="0.25">
      <c r="A862" s="35"/>
      <c r="B862" s="51" t="s">
        <v>389</v>
      </c>
      <c r="C862" s="35">
        <v>4</v>
      </c>
      <c r="D862" s="55">
        <v>14.2333</v>
      </c>
      <c r="E862" s="100">
        <v>532</v>
      </c>
      <c r="F862" s="120">
        <v>1044280</v>
      </c>
      <c r="G862" s="41">
        <v>100</v>
      </c>
      <c r="H862" s="50">
        <f t="shared" si="152"/>
        <v>1044280</v>
      </c>
      <c r="I862" s="10">
        <f t="shared" si="151"/>
        <v>0</v>
      </c>
      <c r="J862" s="10">
        <f t="shared" si="153"/>
        <v>1962.9323308270677</v>
      </c>
      <c r="K862" s="10">
        <f t="shared" si="154"/>
        <v>477.45668715737338</v>
      </c>
      <c r="L862" s="10">
        <f t="shared" si="155"/>
        <v>625172.5994814632</v>
      </c>
      <c r="M862" s="10"/>
      <c r="N862" s="10">
        <f t="shared" si="150"/>
        <v>625172.5994814632</v>
      </c>
    </row>
    <row r="863" spans="1:14" x14ac:dyDescent="0.25">
      <c r="A863" s="35"/>
      <c r="B863" s="51" t="s">
        <v>596</v>
      </c>
      <c r="C863" s="35">
        <v>4</v>
      </c>
      <c r="D863" s="55">
        <v>18.4329</v>
      </c>
      <c r="E863" s="100">
        <v>2327</v>
      </c>
      <c r="F863" s="120">
        <v>3089390</v>
      </c>
      <c r="G863" s="41">
        <v>100</v>
      </c>
      <c r="H863" s="50">
        <f t="shared" si="152"/>
        <v>3089390</v>
      </c>
      <c r="I863" s="10">
        <f t="shared" si="151"/>
        <v>0</v>
      </c>
      <c r="J863" s="10">
        <f t="shared" si="153"/>
        <v>1327.6278470133218</v>
      </c>
      <c r="K863" s="10">
        <f t="shared" si="154"/>
        <v>1112.7611709711193</v>
      </c>
      <c r="L863" s="10">
        <f t="shared" si="155"/>
        <v>1698465.5183037953</v>
      </c>
      <c r="M863" s="10"/>
      <c r="N863" s="10">
        <f t="shared" si="150"/>
        <v>1698465.5183037953</v>
      </c>
    </row>
    <row r="864" spans="1:14" x14ac:dyDescent="0.25">
      <c r="A864" s="35"/>
      <c r="B864" s="51" t="s">
        <v>140</v>
      </c>
      <c r="C864" s="35">
        <v>4</v>
      </c>
      <c r="D864" s="55">
        <v>42.294499999999999</v>
      </c>
      <c r="E864" s="100">
        <v>1935</v>
      </c>
      <c r="F864" s="120">
        <v>2421400</v>
      </c>
      <c r="G864" s="41">
        <v>100</v>
      </c>
      <c r="H864" s="50">
        <f t="shared" si="152"/>
        <v>2421400</v>
      </c>
      <c r="I864" s="10">
        <f t="shared" si="151"/>
        <v>0</v>
      </c>
      <c r="J864" s="10">
        <f t="shared" si="153"/>
        <v>1251.3695090439276</v>
      </c>
      <c r="K864" s="10">
        <f t="shared" si="154"/>
        <v>1189.0195089405136</v>
      </c>
      <c r="L864" s="10">
        <f t="shared" si="155"/>
        <v>1780924.2343494825</v>
      </c>
      <c r="M864" s="10"/>
      <c r="N864" s="10">
        <f t="shared" si="150"/>
        <v>1780924.2343494825</v>
      </c>
    </row>
    <row r="865" spans="1:14" x14ac:dyDescent="0.25">
      <c r="A865" s="35"/>
      <c r="B865" s="51" t="s">
        <v>528</v>
      </c>
      <c r="C865" s="35">
        <v>4</v>
      </c>
      <c r="D865" s="55">
        <v>26.699400000000001</v>
      </c>
      <c r="E865" s="100">
        <v>1483</v>
      </c>
      <c r="F865" s="120">
        <v>973330</v>
      </c>
      <c r="G865" s="41">
        <v>100</v>
      </c>
      <c r="H865" s="50">
        <f t="shared" si="152"/>
        <v>973330</v>
      </c>
      <c r="I865" s="10">
        <f t="shared" si="151"/>
        <v>0</v>
      </c>
      <c r="J865" s="10">
        <f t="shared" si="153"/>
        <v>656.32501685772081</v>
      </c>
      <c r="K865" s="10">
        <f t="shared" si="154"/>
        <v>1784.0640011267203</v>
      </c>
      <c r="L865" s="10">
        <f t="shared" si="155"/>
        <v>2028744.9021986295</v>
      </c>
      <c r="M865" s="10"/>
      <c r="N865" s="10">
        <f t="shared" si="150"/>
        <v>2028744.9021986295</v>
      </c>
    </row>
    <row r="866" spans="1:14" x14ac:dyDescent="0.25">
      <c r="A866" s="35"/>
      <c r="B866" s="51" t="s">
        <v>833</v>
      </c>
      <c r="C866" s="35">
        <v>4</v>
      </c>
      <c r="D866" s="55">
        <v>8.2538999999999998</v>
      </c>
      <c r="E866" s="100">
        <v>972</v>
      </c>
      <c r="F866" s="120">
        <v>1559990</v>
      </c>
      <c r="G866" s="41">
        <v>100</v>
      </c>
      <c r="H866" s="50">
        <f t="shared" si="152"/>
        <v>1559990</v>
      </c>
      <c r="I866" s="10">
        <f t="shared" si="151"/>
        <v>0</v>
      </c>
      <c r="J866" s="10">
        <f t="shared" si="153"/>
        <v>1604.9279835390946</v>
      </c>
      <c r="K866" s="10">
        <f t="shared" si="154"/>
        <v>835.46103444534651</v>
      </c>
      <c r="L866" s="10">
        <f t="shared" si="155"/>
        <v>1008829.5997628708</v>
      </c>
      <c r="M866" s="10"/>
      <c r="N866" s="10">
        <f t="shared" si="150"/>
        <v>1008829.5997628708</v>
      </c>
    </row>
    <row r="867" spans="1:14" x14ac:dyDescent="0.25">
      <c r="A867" s="35"/>
      <c r="B867" s="51" t="s">
        <v>42</v>
      </c>
      <c r="C867" s="35">
        <v>4</v>
      </c>
      <c r="D867" s="55">
        <v>11.6883</v>
      </c>
      <c r="E867" s="100">
        <v>1254</v>
      </c>
      <c r="F867" s="120">
        <v>758380</v>
      </c>
      <c r="G867" s="41">
        <v>100</v>
      </c>
      <c r="H867" s="50">
        <f t="shared" si="152"/>
        <v>758380</v>
      </c>
      <c r="I867" s="10">
        <f t="shared" si="151"/>
        <v>0</v>
      </c>
      <c r="J867" s="10">
        <f t="shared" si="153"/>
        <v>604.76874003189789</v>
      </c>
      <c r="K867" s="10">
        <f t="shared" si="154"/>
        <v>1835.6202779525433</v>
      </c>
      <c r="L867" s="10">
        <f t="shared" si="155"/>
        <v>1913006.478742891</v>
      </c>
      <c r="M867" s="10"/>
      <c r="N867" s="10">
        <f t="shared" si="150"/>
        <v>1913006.478742891</v>
      </c>
    </row>
    <row r="868" spans="1:14" x14ac:dyDescent="0.25">
      <c r="A868" s="35"/>
      <c r="B868" s="51" t="s">
        <v>597</v>
      </c>
      <c r="C868" s="35">
        <v>4</v>
      </c>
      <c r="D868" s="55">
        <v>63.86</v>
      </c>
      <c r="E868" s="100">
        <v>2658</v>
      </c>
      <c r="F868" s="120">
        <v>1617380</v>
      </c>
      <c r="G868" s="41">
        <v>100</v>
      </c>
      <c r="H868" s="50">
        <f t="shared" si="152"/>
        <v>1617380</v>
      </c>
      <c r="I868" s="10">
        <f t="shared" si="151"/>
        <v>0</v>
      </c>
      <c r="J868" s="10">
        <f t="shared" si="153"/>
        <v>608.49510910458991</v>
      </c>
      <c r="K868" s="10">
        <f t="shared" si="154"/>
        <v>1831.8939088798511</v>
      </c>
      <c r="L868" s="10">
        <f t="shared" si="155"/>
        <v>2638765.0097702071</v>
      </c>
      <c r="M868" s="10"/>
      <c r="N868" s="10">
        <f t="shared" si="150"/>
        <v>2638765.0097702071</v>
      </c>
    </row>
    <row r="869" spans="1:14" x14ac:dyDescent="0.25">
      <c r="A869" s="35"/>
      <c r="B869" s="51" t="s">
        <v>880</v>
      </c>
      <c r="C869" s="35">
        <v>3</v>
      </c>
      <c r="D869" s="55">
        <v>60.826599999999999</v>
      </c>
      <c r="E869" s="100">
        <v>14497</v>
      </c>
      <c r="F869" s="120">
        <v>61403740</v>
      </c>
      <c r="G869" s="41">
        <v>50</v>
      </c>
      <c r="H869" s="50">
        <f t="shared" si="152"/>
        <v>30701870</v>
      </c>
      <c r="I869" s="10">
        <f t="shared" si="151"/>
        <v>30701870</v>
      </c>
      <c r="J869" s="10">
        <f t="shared" si="153"/>
        <v>4235.617024211906</v>
      </c>
      <c r="K869" s="10">
        <f t="shared" si="154"/>
        <v>-1795.2280062274649</v>
      </c>
      <c r="L869" s="10">
        <f t="shared" si="155"/>
        <v>4726587.8594194008</v>
      </c>
      <c r="M869" s="10"/>
      <c r="N869" s="10">
        <f t="shared" si="150"/>
        <v>4726587.8594194008</v>
      </c>
    </row>
    <row r="870" spans="1:14" x14ac:dyDescent="0.25">
      <c r="A870" s="35"/>
      <c r="B870" s="51" t="s">
        <v>834</v>
      </c>
      <c r="C870" s="35">
        <v>4</v>
      </c>
      <c r="D870" s="55">
        <v>27.288999999999998</v>
      </c>
      <c r="E870" s="100">
        <v>4824</v>
      </c>
      <c r="F870" s="120">
        <v>3814460</v>
      </c>
      <c r="G870" s="41">
        <v>100</v>
      </c>
      <c r="H870" s="50">
        <f t="shared" si="152"/>
        <v>3814460</v>
      </c>
      <c r="I870" s="10">
        <f t="shared" si="151"/>
        <v>0</v>
      </c>
      <c r="J870" s="10">
        <f t="shared" si="153"/>
        <v>790.72553897180762</v>
      </c>
      <c r="K870" s="10">
        <f t="shared" si="154"/>
        <v>1649.6634790126336</v>
      </c>
      <c r="L870" s="10">
        <f t="shared" si="155"/>
        <v>2932040.0649086502</v>
      </c>
      <c r="M870" s="10"/>
      <c r="N870" s="10">
        <f t="shared" si="150"/>
        <v>2932040.0649086502</v>
      </c>
    </row>
    <row r="871" spans="1:14" x14ac:dyDescent="0.25">
      <c r="A871" s="35"/>
      <c r="B871" s="51" t="s">
        <v>100</v>
      </c>
      <c r="C871" s="35">
        <v>4</v>
      </c>
      <c r="D871" s="55">
        <v>14.374500000000001</v>
      </c>
      <c r="E871" s="100">
        <v>985</v>
      </c>
      <c r="F871" s="120">
        <v>578680</v>
      </c>
      <c r="G871" s="41">
        <v>100</v>
      </c>
      <c r="H871" s="50">
        <f t="shared" si="152"/>
        <v>578680</v>
      </c>
      <c r="I871" s="10">
        <f t="shared" si="151"/>
        <v>0</v>
      </c>
      <c r="J871" s="10">
        <f t="shared" si="153"/>
        <v>587.49238578680206</v>
      </c>
      <c r="K871" s="10">
        <f t="shared" si="154"/>
        <v>1852.8966321976391</v>
      </c>
      <c r="L871" s="10">
        <f t="shared" si="155"/>
        <v>1861440.8104623917</v>
      </c>
      <c r="M871" s="10"/>
      <c r="N871" s="10">
        <f t="shared" si="150"/>
        <v>1861440.8104623917</v>
      </c>
    </row>
    <row r="872" spans="1:14" x14ac:dyDescent="0.25">
      <c r="A872" s="35"/>
      <c r="B872" s="51" t="s">
        <v>598</v>
      </c>
      <c r="C872" s="35">
        <v>4</v>
      </c>
      <c r="D872" s="55">
        <v>10.2719</v>
      </c>
      <c r="E872" s="100">
        <v>982</v>
      </c>
      <c r="F872" s="120">
        <v>631980</v>
      </c>
      <c r="G872" s="41">
        <v>100</v>
      </c>
      <c r="H872" s="50">
        <f t="shared" si="152"/>
        <v>631980</v>
      </c>
      <c r="I872" s="10">
        <f t="shared" si="151"/>
        <v>0</v>
      </c>
      <c r="J872" s="10">
        <f t="shared" si="153"/>
        <v>643.56415478615077</v>
      </c>
      <c r="K872" s="10">
        <f t="shared" si="154"/>
        <v>1796.8248631982904</v>
      </c>
      <c r="L872" s="10">
        <f t="shared" si="155"/>
        <v>1791718.2367776255</v>
      </c>
      <c r="M872" s="10"/>
      <c r="N872" s="10">
        <f t="shared" si="150"/>
        <v>1791718.2367776255</v>
      </c>
    </row>
    <row r="873" spans="1:14" x14ac:dyDescent="0.25">
      <c r="A873" s="35"/>
      <c r="B873" s="51" t="s">
        <v>599</v>
      </c>
      <c r="C873" s="35">
        <v>4</v>
      </c>
      <c r="D873" s="55">
        <v>15.514700000000001</v>
      </c>
      <c r="E873" s="100">
        <v>985</v>
      </c>
      <c r="F873" s="120">
        <v>572140</v>
      </c>
      <c r="G873" s="41">
        <v>100</v>
      </c>
      <c r="H873" s="50">
        <f t="shared" si="152"/>
        <v>572140</v>
      </c>
      <c r="I873" s="10">
        <f t="shared" si="151"/>
        <v>0</v>
      </c>
      <c r="J873" s="10">
        <f t="shared" si="153"/>
        <v>580.85279187817264</v>
      </c>
      <c r="K873" s="10">
        <f t="shared" si="154"/>
        <v>1859.5362261062685</v>
      </c>
      <c r="L873" s="10">
        <f t="shared" si="155"/>
        <v>1873421.2937048418</v>
      </c>
      <c r="M873" s="10"/>
      <c r="N873" s="10">
        <f t="shared" si="150"/>
        <v>1873421.2937048418</v>
      </c>
    </row>
    <row r="874" spans="1:14" x14ac:dyDescent="0.25">
      <c r="A874" s="35"/>
      <c r="B874" s="51" t="s">
        <v>600</v>
      </c>
      <c r="C874" s="35">
        <v>4</v>
      </c>
      <c r="D874" s="55">
        <v>32.592500000000001</v>
      </c>
      <c r="E874" s="100">
        <v>3073</v>
      </c>
      <c r="F874" s="120">
        <v>4483510</v>
      </c>
      <c r="G874" s="41">
        <v>100</v>
      </c>
      <c r="H874" s="50">
        <f t="shared" si="152"/>
        <v>4483510</v>
      </c>
      <c r="I874" s="10">
        <f t="shared" si="151"/>
        <v>0</v>
      </c>
      <c r="J874" s="10">
        <f t="shared" si="153"/>
        <v>1459.0009762447121</v>
      </c>
      <c r="K874" s="10">
        <f t="shared" si="154"/>
        <v>981.38804173972903</v>
      </c>
      <c r="L874" s="10">
        <f t="shared" si="155"/>
        <v>1901311.8088223909</v>
      </c>
      <c r="M874" s="10"/>
      <c r="N874" s="10">
        <f t="shared" si="150"/>
        <v>1901311.8088223909</v>
      </c>
    </row>
    <row r="875" spans="1:14" x14ac:dyDescent="0.25">
      <c r="A875" s="35"/>
      <c r="B875" s="51" t="s">
        <v>601</v>
      </c>
      <c r="C875" s="35">
        <v>4</v>
      </c>
      <c r="D875" s="55">
        <v>24.1846</v>
      </c>
      <c r="E875" s="100">
        <v>2093</v>
      </c>
      <c r="F875" s="120">
        <v>1907020</v>
      </c>
      <c r="G875" s="41">
        <v>100</v>
      </c>
      <c r="H875" s="50">
        <f t="shared" si="152"/>
        <v>1907020</v>
      </c>
      <c r="I875" s="10">
        <f t="shared" si="151"/>
        <v>0</v>
      </c>
      <c r="J875" s="10">
        <f t="shared" si="153"/>
        <v>911.14190157668418</v>
      </c>
      <c r="K875" s="10">
        <f t="shared" si="154"/>
        <v>1529.2471164077569</v>
      </c>
      <c r="L875" s="10">
        <f t="shared" si="155"/>
        <v>1994338.9267545412</v>
      </c>
      <c r="M875" s="10"/>
      <c r="N875" s="10">
        <f t="shared" si="150"/>
        <v>1994338.9267545412</v>
      </c>
    </row>
    <row r="876" spans="1:14" x14ac:dyDescent="0.25">
      <c r="A876" s="35"/>
      <c r="B876" s="4"/>
      <c r="C876" s="4"/>
      <c r="D876" s="55">
        <v>0</v>
      </c>
      <c r="E876" s="102"/>
      <c r="F876" s="65"/>
      <c r="G876" s="41"/>
      <c r="H876" s="65"/>
      <c r="I876" s="66"/>
      <c r="J876" s="66"/>
      <c r="K876" s="10"/>
      <c r="L876" s="10"/>
      <c r="M876" s="10"/>
      <c r="N876" s="10"/>
    </row>
    <row r="877" spans="1:14" x14ac:dyDescent="0.25">
      <c r="A877" s="30" t="s">
        <v>602</v>
      </c>
      <c r="B877" s="43" t="s">
        <v>2</v>
      </c>
      <c r="C877" s="44"/>
      <c r="D877" s="3">
        <v>598.36670000000004</v>
      </c>
      <c r="E877" s="103">
        <f>E878</f>
        <v>25394</v>
      </c>
      <c r="F877" s="37">
        <v>0</v>
      </c>
      <c r="G877" s="41"/>
      <c r="H877" s="37">
        <f>H879</f>
        <v>5112915</v>
      </c>
      <c r="I877" s="8">
        <f>I879</f>
        <v>-5112915</v>
      </c>
      <c r="J877" s="8"/>
      <c r="K877" s="10"/>
      <c r="L877" s="10"/>
      <c r="M877" s="9">
        <f>M879</f>
        <v>13107833.918534402</v>
      </c>
      <c r="N877" s="8">
        <f t="shared" si="150"/>
        <v>13107833.918534402</v>
      </c>
    </row>
    <row r="878" spans="1:14" x14ac:dyDescent="0.25">
      <c r="A878" s="30" t="s">
        <v>602</v>
      </c>
      <c r="B878" s="43" t="s">
        <v>3</v>
      </c>
      <c r="C878" s="44"/>
      <c r="D878" s="3">
        <v>598.36670000000004</v>
      </c>
      <c r="E878" s="103">
        <f>SUM(E880:E902)</f>
        <v>25394</v>
      </c>
      <c r="F878" s="37">
        <f>SUM(F880:F902)</f>
        <v>37873790</v>
      </c>
      <c r="G878" s="41"/>
      <c r="H878" s="37">
        <f>SUM(H880:H902)</f>
        <v>27647960</v>
      </c>
      <c r="I878" s="8">
        <f>SUM(I880:I902)</f>
        <v>10225830</v>
      </c>
      <c r="J878" s="8"/>
      <c r="K878" s="10"/>
      <c r="L878" s="8">
        <f>SUM(L880:L902)</f>
        <v>38940507.120747358</v>
      </c>
      <c r="M878" s="10"/>
      <c r="N878" s="8">
        <f t="shared" si="150"/>
        <v>38940507.120747358</v>
      </c>
    </row>
    <row r="879" spans="1:14" x14ac:dyDescent="0.25">
      <c r="A879" s="35"/>
      <c r="B879" s="51" t="s">
        <v>26</v>
      </c>
      <c r="C879" s="35">
        <v>2</v>
      </c>
      <c r="D879" s="55">
        <v>0</v>
      </c>
      <c r="E879" s="106"/>
      <c r="F879" s="50">
        <v>0</v>
      </c>
      <c r="G879" s="41">
        <v>25</v>
      </c>
      <c r="H879" s="50">
        <f>F901*G879/100</f>
        <v>5112915</v>
      </c>
      <c r="I879" s="10">
        <f t="shared" ref="I879:I902" si="156">F879-H879</f>
        <v>-5112915</v>
      </c>
      <c r="J879" s="10"/>
      <c r="K879" s="10"/>
      <c r="L879" s="10"/>
      <c r="M879" s="10">
        <f>($L$7*$L$8*E877/$L$10)+($L$7*$L$9*D877/$L$11)</f>
        <v>13107833.918534402</v>
      </c>
      <c r="N879" s="10">
        <f t="shared" si="150"/>
        <v>13107833.918534402</v>
      </c>
    </row>
    <row r="880" spans="1:14" x14ac:dyDescent="0.25">
      <c r="A880" s="35"/>
      <c r="B880" s="51" t="s">
        <v>603</v>
      </c>
      <c r="C880" s="35">
        <v>4</v>
      </c>
      <c r="D880" s="55">
        <v>26.591699999999999</v>
      </c>
      <c r="E880" s="100">
        <v>803</v>
      </c>
      <c r="F880" s="120">
        <v>1012260</v>
      </c>
      <c r="G880" s="41">
        <v>100</v>
      </c>
      <c r="H880" s="50">
        <f t="shared" ref="H880:H902" si="157">F880*G880/100</f>
        <v>1012260</v>
      </c>
      <c r="I880" s="10">
        <f t="shared" si="156"/>
        <v>0</v>
      </c>
      <c r="J880" s="10">
        <f t="shared" ref="J880:J902" si="158">F880/E880</f>
        <v>1260.5977584059776</v>
      </c>
      <c r="K880" s="10">
        <f t="shared" ref="K880:K902" si="159">$J$11*$J$19-J880</f>
        <v>1179.7912595784635</v>
      </c>
      <c r="L880" s="10">
        <f t="shared" ref="L880:L902" si="160">IF(K880&gt;0,$J$7*$J$8*(K880/$K$19),0)+$J$7*$J$9*(E880/$E$19)+$J$7*$J$10*(D880/$D$19)</f>
        <v>1340344.0192306533</v>
      </c>
      <c r="M880" s="10"/>
      <c r="N880" s="10">
        <f t="shared" ref="N880:N943" si="161">L880+M880</f>
        <v>1340344.0192306533</v>
      </c>
    </row>
    <row r="881" spans="1:14" x14ac:dyDescent="0.25">
      <c r="A881" s="35"/>
      <c r="B881" s="51" t="s">
        <v>604</v>
      </c>
      <c r="C881" s="35">
        <v>4</v>
      </c>
      <c r="D881" s="55">
        <v>21.4466</v>
      </c>
      <c r="E881" s="100">
        <v>776</v>
      </c>
      <c r="F881" s="120">
        <v>461250</v>
      </c>
      <c r="G881" s="41">
        <v>100</v>
      </c>
      <c r="H881" s="50">
        <f t="shared" si="157"/>
        <v>461250</v>
      </c>
      <c r="I881" s="10">
        <f t="shared" si="156"/>
        <v>0</v>
      </c>
      <c r="J881" s="10">
        <f t="shared" si="158"/>
        <v>594.39432989690727</v>
      </c>
      <c r="K881" s="10">
        <f t="shared" si="159"/>
        <v>1845.9946880875339</v>
      </c>
      <c r="L881" s="10">
        <f t="shared" si="160"/>
        <v>1834326.5253780156</v>
      </c>
      <c r="M881" s="10"/>
      <c r="N881" s="10">
        <f t="shared" si="161"/>
        <v>1834326.5253780156</v>
      </c>
    </row>
    <row r="882" spans="1:14" x14ac:dyDescent="0.25">
      <c r="A882" s="35"/>
      <c r="B882" s="51" t="s">
        <v>835</v>
      </c>
      <c r="C882" s="35">
        <v>4</v>
      </c>
      <c r="D882" s="55">
        <v>20.6798</v>
      </c>
      <c r="E882" s="100">
        <v>901</v>
      </c>
      <c r="F882" s="120">
        <v>1806660</v>
      </c>
      <c r="G882" s="41">
        <v>100</v>
      </c>
      <c r="H882" s="50">
        <f t="shared" si="157"/>
        <v>1806660</v>
      </c>
      <c r="I882" s="10">
        <f t="shared" si="156"/>
        <v>0</v>
      </c>
      <c r="J882" s="10">
        <f t="shared" si="158"/>
        <v>2005.1720310765816</v>
      </c>
      <c r="K882" s="10">
        <f t="shared" si="159"/>
        <v>435.21698690785956</v>
      </c>
      <c r="L882" s="10">
        <f t="shared" si="160"/>
        <v>740414.15124454093</v>
      </c>
      <c r="M882" s="10"/>
      <c r="N882" s="10">
        <f t="shared" si="161"/>
        <v>740414.15124454093</v>
      </c>
    </row>
    <row r="883" spans="1:14" x14ac:dyDescent="0.25">
      <c r="A883" s="35"/>
      <c r="B883" s="51" t="s">
        <v>836</v>
      </c>
      <c r="C883" s="35">
        <v>4</v>
      </c>
      <c r="D883" s="55">
        <v>48.986699999999999</v>
      </c>
      <c r="E883" s="100">
        <v>1514</v>
      </c>
      <c r="F883" s="120">
        <v>749640</v>
      </c>
      <c r="G883" s="41">
        <v>100</v>
      </c>
      <c r="H883" s="50">
        <f t="shared" si="157"/>
        <v>749640</v>
      </c>
      <c r="I883" s="10">
        <f t="shared" si="156"/>
        <v>0</v>
      </c>
      <c r="J883" s="10">
        <f t="shared" si="158"/>
        <v>495.13870541611624</v>
      </c>
      <c r="K883" s="10">
        <f t="shared" si="159"/>
        <v>1945.2503125683249</v>
      </c>
      <c r="L883" s="10">
        <f t="shared" si="160"/>
        <v>2297359.945942821</v>
      </c>
      <c r="M883" s="10"/>
      <c r="N883" s="10">
        <f t="shared" si="161"/>
        <v>2297359.945942821</v>
      </c>
    </row>
    <row r="884" spans="1:14" x14ac:dyDescent="0.25">
      <c r="A884" s="35"/>
      <c r="B884" s="51" t="s">
        <v>605</v>
      </c>
      <c r="C884" s="35">
        <v>4</v>
      </c>
      <c r="D884" s="55">
        <v>62.897199999999998</v>
      </c>
      <c r="E884" s="100">
        <v>2169</v>
      </c>
      <c r="F884" s="120">
        <v>2314590</v>
      </c>
      <c r="G884" s="41">
        <v>100</v>
      </c>
      <c r="H884" s="50">
        <f t="shared" si="157"/>
        <v>2314590</v>
      </c>
      <c r="I884" s="10">
        <f t="shared" si="156"/>
        <v>0</v>
      </c>
      <c r="J884" s="10">
        <f t="shared" si="158"/>
        <v>1067.1230982019363</v>
      </c>
      <c r="K884" s="10">
        <f t="shared" si="159"/>
        <v>1373.2659197825049</v>
      </c>
      <c r="L884" s="10">
        <f t="shared" si="160"/>
        <v>2119298.0360190724</v>
      </c>
      <c r="M884" s="10"/>
      <c r="N884" s="10">
        <f t="shared" si="161"/>
        <v>2119298.0360190724</v>
      </c>
    </row>
    <row r="885" spans="1:14" x14ac:dyDescent="0.25">
      <c r="A885" s="35"/>
      <c r="B885" s="51" t="s">
        <v>606</v>
      </c>
      <c r="C885" s="35">
        <v>4</v>
      </c>
      <c r="D885" s="55">
        <v>33.687600000000003</v>
      </c>
      <c r="E885" s="100">
        <v>1359</v>
      </c>
      <c r="F885" s="120">
        <v>811010</v>
      </c>
      <c r="G885" s="41">
        <v>100</v>
      </c>
      <c r="H885" s="50">
        <f t="shared" si="157"/>
        <v>811010</v>
      </c>
      <c r="I885" s="10">
        <f t="shared" si="156"/>
        <v>0</v>
      </c>
      <c r="J885" s="10">
        <f t="shared" si="158"/>
        <v>596.76968359087562</v>
      </c>
      <c r="K885" s="10">
        <f t="shared" si="159"/>
        <v>1843.6193343935656</v>
      </c>
      <c r="L885" s="10">
        <f t="shared" si="160"/>
        <v>2079858.9618732005</v>
      </c>
      <c r="M885" s="10"/>
      <c r="N885" s="10">
        <f t="shared" si="161"/>
        <v>2079858.9618732005</v>
      </c>
    </row>
    <row r="886" spans="1:14" x14ac:dyDescent="0.25">
      <c r="A886" s="35"/>
      <c r="B886" s="51" t="s">
        <v>607</v>
      </c>
      <c r="C886" s="35">
        <v>4</v>
      </c>
      <c r="D886" s="55">
        <v>36.413200000000003</v>
      </c>
      <c r="E886" s="100">
        <v>881</v>
      </c>
      <c r="F886" s="120">
        <v>572670</v>
      </c>
      <c r="G886" s="41">
        <v>100</v>
      </c>
      <c r="H886" s="50">
        <f t="shared" si="157"/>
        <v>572670</v>
      </c>
      <c r="I886" s="10">
        <f t="shared" si="156"/>
        <v>0</v>
      </c>
      <c r="J886" s="10">
        <f t="shared" si="158"/>
        <v>650.02270147559591</v>
      </c>
      <c r="K886" s="10">
        <f t="shared" si="159"/>
        <v>1790.3663165088451</v>
      </c>
      <c r="L886" s="10">
        <f t="shared" si="160"/>
        <v>1909168.527487424</v>
      </c>
      <c r="M886" s="10"/>
      <c r="N886" s="10">
        <f t="shared" si="161"/>
        <v>1909168.527487424</v>
      </c>
    </row>
    <row r="887" spans="1:14" x14ac:dyDescent="0.25">
      <c r="A887" s="35"/>
      <c r="B887" s="51" t="s">
        <v>608</v>
      </c>
      <c r="C887" s="35">
        <v>4</v>
      </c>
      <c r="D887" s="55">
        <v>17.424600000000002</v>
      </c>
      <c r="E887" s="100">
        <v>464</v>
      </c>
      <c r="F887" s="120">
        <v>182320</v>
      </c>
      <c r="G887" s="41">
        <v>100</v>
      </c>
      <c r="H887" s="50">
        <f t="shared" si="157"/>
        <v>182320</v>
      </c>
      <c r="I887" s="10">
        <f t="shared" si="156"/>
        <v>0</v>
      </c>
      <c r="J887" s="10">
        <f t="shared" si="158"/>
        <v>392.93103448275861</v>
      </c>
      <c r="K887" s="10">
        <f t="shared" si="159"/>
        <v>2047.4579835016825</v>
      </c>
      <c r="L887" s="10">
        <f t="shared" si="160"/>
        <v>1877672.3351480796</v>
      </c>
      <c r="M887" s="10"/>
      <c r="N887" s="10">
        <f t="shared" si="161"/>
        <v>1877672.3351480796</v>
      </c>
    </row>
    <row r="888" spans="1:14" x14ac:dyDescent="0.25">
      <c r="A888" s="35"/>
      <c r="B888" s="51" t="s">
        <v>609</v>
      </c>
      <c r="C888" s="35">
        <v>4</v>
      </c>
      <c r="D888" s="55">
        <v>18.459800000000001</v>
      </c>
      <c r="E888" s="100">
        <v>908</v>
      </c>
      <c r="F888" s="120">
        <v>400100</v>
      </c>
      <c r="G888" s="41">
        <v>100</v>
      </c>
      <c r="H888" s="50">
        <f t="shared" si="157"/>
        <v>400100</v>
      </c>
      <c r="I888" s="10">
        <f t="shared" si="156"/>
        <v>0</v>
      </c>
      <c r="J888" s="10">
        <f t="shared" si="158"/>
        <v>440.63876651982378</v>
      </c>
      <c r="K888" s="10">
        <f t="shared" si="159"/>
        <v>1999.7502514646173</v>
      </c>
      <c r="L888" s="10">
        <f t="shared" si="160"/>
        <v>1979472.2705517127</v>
      </c>
      <c r="M888" s="10"/>
      <c r="N888" s="10">
        <f t="shared" si="161"/>
        <v>1979472.2705517127</v>
      </c>
    </row>
    <row r="889" spans="1:14" x14ac:dyDescent="0.25">
      <c r="A889" s="35"/>
      <c r="B889" s="51" t="s">
        <v>295</v>
      </c>
      <c r="C889" s="35">
        <v>4</v>
      </c>
      <c r="D889" s="55">
        <v>17.335699999999999</v>
      </c>
      <c r="E889" s="100">
        <v>507</v>
      </c>
      <c r="F889" s="120">
        <v>315630</v>
      </c>
      <c r="G889" s="41">
        <v>100</v>
      </c>
      <c r="H889" s="50">
        <f t="shared" si="157"/>
        <v>315630</v>
      </c>
      <c r="I889" s="10">
        <f t="shared" si="156"/>
        <v>0</v>
      </c>
      <c r="J889" s="10">
        <f t="shared" si="158"/>
        <v>622.54437869822482</v>
      </c>
      <c r="K889" s="10">
        <f t="shared" si="159"/>
        <v>1817.8446392862163</v>
      </c>
      <c r="L889" s="10">
        <f t="shared" si="160"/>
        <v>1706671.0974665589</v>
      </c>
      <c r="M889" s="10"/>
      <c r="N889" s="10">
        <f t="shared" si="161"/>
        <v>1706671.0974665589</v>
      </c>
    </row>
    <row r="890" spans="1:14" x14ac:dyDescent="0.25">
      <c r="A890" s="35"/>
      <c r="B890" s="51" t="s">
        <v>610</v>
      </c>
      <c r="C890" s="35">
        <v>4</v>
      </c>
      <c r="D890" s="55">
        <v>9.4989999999999988</v>
      </c>
      <c r="E890" s="100">
        <v>348</v>
      </c>
      <c r="F890" s="120">
        <v>182410</v>
      </c>
      <c r="G890" s="41">
        <v>100</v>
      </c>
      <c r="H890" s="50">
        <f t="shared" si="157"/>
        <v>182410</v>
      </c>
      <c r="I890" s="10">
        <f t="shared" si="156"/>
        <v>0</v>
      </c>
      <c r="J890" s="10">
        <f t="shared" si="158"/>
        <v>524.16666666666663</v>
      </c>
      <c r="K890" s="10">
        <f t="shared" si="159"/>
        <v>1916.2223513177746</v>
      </c>
      <c r="L890" s="10">
        <f t="shared" si="160"/>
        <v>1691449.1386442613</v>
      </c>
      <c r="M890" s="10"/>
      <c r="N890" s="10">
        <f t="shared" si="161"/>
        <v>1691449.1386442613</v>
      </c>
    </row>
    <row r="891" spans="1:14" x14ac:dyDescent="0.25">
      <c r="A891" s="35"/>
      <c r="B891" s="51" t="s">
        <v>611</v>
      </c>
      <c r="C891" s="35">
        <v>4</v>
      </c>
      <c r="D891" s="55">
        <v>50.374799999999993</v>
      </c>
      <c r="E891" s="100">
        <v>1691</v>
      </c>
      <c r="F891" s="120">
        <v>1648630</v>
      </c>
      <c r="G891" s="41">
        <v>100</v>
      </c>
      <c r="H891" s="50">
        <f t="shared" si="157"/>
        <v>1648630</v>
      </c>
      <c r="I891" s="10">
        <f t="shared" si="156"/>
        <v>0</v>
      </c>
      <c r="J891" s="10">
        <f t="shared" si="158"/>
        <v>974.94382022471905</v>
      </c>
      <c r="K891" s="10">
        <f t="shared" si="159"/>
        <v>1465.4451977597221</v>
      </c>
      <c r="L891" s="10">
        <f t="shared" si="160"/>
        <v>1975519.2559092049</v>
      </c>
      <c r="M891" s="10"/>
      <c r="N891" s="10">
        <f t="shared" si="161"/>
        <v>1975519.2559092049</v>
      </c>
    </row>
    <row r="892" spans="1:14" x14ac:dyDescent="0.25">
      <c r="A892" s="35"/>
      <c r="B892" s="51" t="s">
        <v>570</v>
      </c>
      <c r="C892" s="35">
        <v>4</v>
      </c>
      <c r="D892" s="55">
        <v>12.6898</v>
      </c>
      <c r="E892" s="100">
        <v>541</v>
      </c>
      <c r="F892" s="120">
        <v>308850</v>
      </c>
      <c r="G892" s="41">
        <v>100</v>
      </c>
      <c r="H892" s="50">
        <f t="shared" si="157"/>
        <v>308850</v>
      </c>
      <c r="I892" s="10">
        <f t="shared" si="156"/>
        <v>0</v>
      </c>
      <c r="J892" s="10">
        <f t="shared" si="158"/>
        <v>570.88724584103511</v>
      </c>
      <c r="K892" s="10">
        <f t="shared" si="159"/>
        <v>1869.501772143406</v>
      </c>
      <c r="L892" s="10">
        <f t="shared" si="160"/>
        <v>1730989.3487711777</v>
      </c>
      <c r="M892" s="10"/>
      <c r="N892" s="10">
        <f t="shared" si="161"/>
        <v>1730989.3487711777</v>
      </c>
    </row>
    <row r="893" spans="1:14" x14ac:dyDescent="0.25">
      <c r="A893" s="35"/>
      <c r="B893" s="51" t="s">
        <v>612</v>
      </c>
      <c r="C893" s="35">
        <v>4</v>
      </c>
      <c r="D893" s="55">
        <v>34.032299999999999</v>
      </c>
      <c r="E893" s="100">
        <v>1123</v>
      </c>
      <c r="F893" s="120">
        <v>872370</v>
      </c>
      <c r="G893" s="41">
        <v>100</v>
      </c>
      <c r="H893" s="50">
        <f t="shared" si="157"/>
        <v>872370</v>
      </c>
      <c r="I893" s="10">
        <f t="shared" si="156"/>
        <v>0</v>
      </c>
      <c r="J893" s="10">
        <f t="shared" si="158"/>
        <v>776.8210151380232</v>
      </c>
      <c r="K893" s="10">
        <f t="shared" si="159"/>
        <v>1663.568002846418</v>
      </c>
      <c r="L893" s="10">
        <f t="shared" si="160"/>
        <v>1866882.0696799455</v>
      </c>
      <c r="M893" s="10"/>
      <c r="N893" s="10">
        <f t="shared" si="161"/>
        <v>1866882.0696799455</v>
      </c>
    </row>
    <row r="894" spans="1:14" x14ac:dyDescent="0.25">
      <c r="A894" s="35"/>
      <c r="B894" s="51" t="s">
        <v>613</v>
      </c>
      <c r="C894" s="35">
        <v>4</v>
      </c>
      <c r="D894" s="55">
        <v>17.230599999999999</v>
      </c>
      <c r="E894" s="100">
        <v>528</v>
      </c>
      <c r="F894" s="120">
        <v>439410</v>
      </c>
      <c r="G894" s="41">
        <v>100</v>
      </c>
      <c r="H894" s="50">
        <f t="shared" si="157"/>
        <v>439410</v>
      </c>
      <c r="I894" s="10">
        <f t="shared" si="156"/>
        <v>0</v>
      </c>
      <c r="J894" s="10">
        <f t="shared" si="158"/>
        <v>832.21590909090912</v>
      </c>
      <c r="K894" s="10">
        <f t="shared" si="159"/>
        <v>1608.1731088935321</v>
      </c>
      <c r="L894" s="10">
        <f t="shared" si="160"/>
        <v>1544874.6467457803</v>
      </c>
      <c r="M894" s="10"/>
      <c r="N894" s="10">
        <f t="shared" si="161"/>
        <v>1544874.6467457803</v>
      </c>
    </row>
    <row r="895" spans="1:14" x14ac:dyDescent="0.25">
      <c r="A895" s="35"/>
      <c r="B895" s="51" t="s">
        <v>614</v>
      </c>
      <c r="C895" s="35">
        <v>4</v>
      </c>
      <c r="D895" s="55">
        <v>31.044899999999998</v>
      </c>
      <c r="E895" s="100">
        <v>1823</v>
      </c>
      <c r="F895" s="120">
        <v>1151040</v>
      </c>
      <c r="G895" s="41">
        <v>100</v>
      </c>
      <c r="H895" s="50">
        <f t="shared" si="157"/>
        <v>1151040</v>
      </c>
      <c r="I895" s="10">
        <f t="shared" si="156"/>
        <v>0</v>
      </c>
      <c r="J895" s="10">
        <f t="shared" si="158"/>
        <v>631.39879319802526</v>
      </c>
      <c r="K895" s="10">
        <f t="shared" si="159"/>
        <v>1808.9902247864159</v>
      </c>
      <c r="L895" s="10">
        <f t="shared" si="160"/>
        <v>2176602.8658616547</v>
      </c>
      <c r="M895" s="10"/>
      <c r="N895" s="10">
        <f t="shared" si="161"/>
        <v>2176602.8658616547</v>
      </c>
    </row>
    <row r="896" spans="1:14" x14ac:dyDescent="0.25">
      <c r="A896" s="35"/>
      <c r="B896" s="51" t="s">
        <v>615</v>
      </c>
      <c r="C896" s="35">
        <v>4</v>
      </c>
      <c r="D896" s="55">
        <v>11.1501</v>
      </c>
      <c r="E896" s="100">
        <v>433</v>
      </c>
      <c r="F896" s="120">
        <v>793200</v>
      </c>
      <c r="G896" s="41">
        <v>100</v>
      </c>
      <c r="H896" s="50">
        <f t="shared" si="157"/>
        <v>793200</v>
      </c>
      <c r="I896" s="10">
        <f t="shared" si="156"/>
        <v>0</v>
      </c>
      <c r="J896" s="10">
        <f t="shared" si="158"/>
        <v>1831.8706697459584</v>
      </c>
      <c r="K896" s="10">
        <f t="shared" si="159"/>
        <v>608.51834823848276</v>
      </c>
      <c r="L896" s="10">
        <f t="shared" si="160"/>
        <v>681983.0627294539</v>
      </c>
      <c r="M896" s="10"/>
      <c r="N896" s="10">
        <f t="shared" si="161"/>
        <v>681983.0627294539</v>
      </c>
    </row>
    <row r="897" spans="1:14" x14ac:dyDescent="0.25">
      <c r="A897" s="35"/>
      <c r="B897" s="51" t="s">
        <v>616</v>
      </c>
      <c r="C897" s="35">
        <v>4</v>
      </c>
      <c r="D897" s="55">
        <v>10.266300000000001</v>
      </c>
      <c r="E897" s="100">
        <v>642</v>
      </c>
      <c r="F897" s="120">
        <v>455540</v>
      </c>
      <c r="G897" s="41">
        <v>100</v>
      </c>
      <c r="H897" s="50">
        <f t="shared" si="157"/>
        <v>455540</v>
      </c>
      <c r="I897" s="10">
        <f t="shared" si="156"/>
        <v>0</v>
      </c>
      <c r="J897" s="10">
        <f t="shared" si="158"/>
        <v>709.56386292834895</v>
      </c>
      <c r="K897" s="10">
        <f t="shared" si="159"/>
        <v>1730.8251550560922</v>
      </c>
      <c r="L897" s="10">
        <f t="shared" si="160"/>
        <v>1636455.9827558121</v>
      </c>
      <c r="M897" s="10"/>
      <c r="N897" s="10">
        <f t="shared" si="161"/>
        <v>1636455.9827558121</v>
      </c>
    </row>
    <row r="898" spans="1:14" x14ac:dyDescent="0.25">
      <c r="A898" s="35"/>
      <c r="B898" s="51" t="s">
        <v>617</v>
      </c>
      <c r="C898" s="35">
        <v>4</v>
      </c>
      <c r="D898" s="55">
        <v>27.482099999999999</v>
      </c>
      <c r="E898" s="100">
        <v>808</v>
      </c>
      <c r="F898" s="120">
        <v>504230</v>
      </c>
      <c r="G898" s="41">
        <v>100</v>
      </c>
      <c r="H898" s="50">
        <f t="shared" si="157"/>
        <v>504230</v>
      </c>
      <c r="I898" s="10">
        <f t="shared" si="156"/>
        <v>0</v>
      </c>
      <c r="J898" s="10">
        <f t="shared" si="158"/>
        <v>624.04702970297035</v>
      </c>
      <c r="K898" s="10">
        <f t="shared" si="159"/>
        <v>1816.3419882814708</v>
      </c>
      <c r="L898" s="10">
        <f t="shared" si="160"/>
        <v>1855621.550461418</v>
      </c>
      <c r="M898" s="10"/>
      <c r="N898" s="10">
        <f t="shared" si="161"/>
        <v>1855621.550461418</v>
      </c>
    </row>
    <row r="899" spans="1:14" x14ac:dyDescent="0.25">
      <c r="A899" s="35"/>
      <c r="B899" s="51" t="s">
        <v>837</v>
      </c>
      <c r="C899" s="35">
        <v>4</v>
      </c>
      <c r="D899" s="55">
        <v>24.450700000000005</v>
      </c>
      <c r="E899" s="100">
        <v>740</v>
      </c>
      <c r="F899" s="120">
        <v>1021310</v>
      </c>
      <c r="G899" s="41">
        <v>100</v>
      </c>
      <c r="H899" s="50">
        <f t="shared" si="157"/>
        <v>1021310</v>
      </c>
      <c r="I899" s="10">
        <f t="shared" si="156"/>
        <v>0</v>
      </c>
      <c r="J899" s="10">
        <f t="shared" si="158"/>
        <v>1380.1486486486488</v>
      </c>
      <c r="K899" s="10">
        <f t="shared" si="159"/>
        <v>1060.2403693357924</v>
      </c>
      <c r="L899" s="10">
        <f t="shared" si="160"/>
        <v>1213303.2823561432</v>
      </c>
      <c r="M899" s="10"/>
      <c r="N899" s="10">
        <f t="shared" si="161"/>
        <v>1213303.2823561432</v>
      </c>
    </row>
    <row r="900" spans="1:14" x14ac:dyDescent="0.25">
      <c r="A900" s="35"/>
      <c r="B900" s="51" t="s">
        <v>618</v>
      </c>
      <c r="C900" s="35">
        <v>4</v>
      </c>
      <c r="D900" s="55">
        <v>14.500899999999998</v>
      </c>
      <c r="E900" s="100">
        <v>491</v>
      </c>
      <c r="F900" s="120">
        <v>597960</v>
      </c>
      <c r="G900" s="41">
        <v>100</v>
      </c>
      <c r="H900" s="50">
        <f t="shared" si="157"/>
        <v>597960</v>
      </c>
      <c r="I900" s="10">
        <f t="shared" si="156"/>
        <v>0</v>
      </c>
      <c r="J900" s="10">
        <f t="shared" si="158"/>
        <v>1217.8411405295315</v>
      </c>
      <c r="K900" s="10">
        <f t="shared" si="159"/>
        <v>1222.5478774549097</v>
      </c>
      <c r="L900" s="10">
        <f t="shared" si="160"/>
        <v>1209651.6506862615</v>
      </c>
      <c r="M900" s="10"/>
      <c r="N900" s="10">
        <f t="shared" si="161"/>
        <v>1209651.6506862615</v>
      </c>
    </row>
    <row r="901" spans="1:14" x14ac:dyDescent="0.25">
      <c r="A901" s="35"/>
      <c r="B901" s="51" t="s">
        <v>892</v>
      </c>
      <c r="C901" s="35">
        <v>3</v>
      </c>
      <c r="D901" s="55">
        <v>19.206800000000001</v>
      </c>
      <c r="E901" s="100">
        <v>4797</v>
      </c>
      <c r="F901" s="120">
        <v>20451660</v>
      </c>
      <c r="G901" s="41">
        <v>50</v>
      </c>
      <c r="H901" s="50">
        <f t="shared" si="157"/>
        <v>10225830</v>
      </c>
      <c r="I901" s="10">
        <f t="shared" si="156"/>
        <v>10225830</v>
      </c>
      <c r="J901" s="10">
        <f t="shared" si="158"/>
        <v>4263.4271419637271</v>
      </c>
      <c r="K901" s="10">
        <f t="shared" si="159"/>
        <v>-1823.038123979286</v>
      </c>
      <c r="L901" s="10">
        <f t="shared" si="160"/>
        <v>1558619.7655408655</v>
      </c>
      <c r="M901" s="10"/>
      <c r="N901" s="10">
        <f t="shared" si="161"/>
        <v>1558619.7655408655</v>
      </c>
    </row>
    <row r="902" spans="1:14" x14ac:dyDescent="0.25">
      <c r="A902" s="35"/>
      <c r="B902" s="51" t="s">
        <v>838</v>
      </c>
      <c r="C902" s="35">
        <v>4</v>
      </c>
      <c r="D902" s="55">
        <v>32.515500000000003</v>
      </c>
      <c r="E902" s="100">
        <v>1147</v>
      </c>
      <c r="F902" s="120">
        <v>821050</v>
      </c>
      <c r="G902" s="41">
        <v>100</v>
      </c>
      <c r="H902" s="50">
        <f t="shared" si="157"/>
        <v>821050</v>
      </c>
      <c r="I902" s="10">
        <f t="shared" si="156"/>
        <v>0</v>
      </c>
      <c r="J902" s="10">
        <f t="shared" si="158"/>
        <v>715.82388840453359</v>
      </c>
      <c r="K902" s="10">
        <f t="shared" si="159"/>
        <v>1724.5651295799075</v>
      </c>
      <c r="L902" s="10">
        <f t="shared" si="160"/>
        <v>1913968.6302632906</v>
      </c>
      <c r="M902" s="10"/>
      <c r="N902" s="10">
        <f t="shared" si="161"/>
        <v>1913968.6302632906</v>
      </c>
    </row>
    <row r="903" spans="1:14" x14ac:dyDescent="0.25">
      <c r="A903" s="35"/>
      <c r="B903" s="4"/>
      <c r="C903" s="4"/>
      <c r="D903" s="55">
        <v>0</v>
      </c>
      <c r="E903" s="102"/>
      <c r="F903" s="65"/>
      <c r="G903" s="41"/>
      <c r="H903" s="65"/>
      <c r="I903" s="66"/>
      <c r="J903" s="66"/>
      <c r="K903" s="10"/>
      <c r="L903" s="10"/>
      <c r="M903" s="10"/>
      <c r="N903" s="10"/>
    </row>
    <row r="904" spans="1:14" x14ac:dyDescent="0.25">
      <c r="A904" s="30" t="s">
        <v>619</v>
      </c>
      <c r="B904" s="43" t="s">
        <v>2</v>
      </c>
      <c r="C904" s="44"/>
      <c r="D904" s="3">
        <v>998.38089999999977</v>
      </c>
      <c r="E904" s="103">
        <f>E905</f>
        <v>42285</v>
      </c>
      <c r="F904" s="37">
        <v>0</v>
      </c>
      <c r="G904" s="41"/>
      <c r="H904" s="37">
        <f>H906</f>
        <v>8660245</v>
      </c>
      <c r="I904" s="8">
        <f>I906</f>
        <v>-8660245</v>
      </c>
      <c r="J904" s="8"/>
      <c r="K904" s="10"/>
      <c r="L904" s="10"/>
      <c r="M904" s="9">
        <f>M906</f>
        <v>21846703.945436597</v>
      </c>
      <c r="N904" s="8">
        <f t="shared" si="161"/>
        <v>21846703.945436597</v>
      </c>
    </row>
    <row r="905" spans="1:14" x14ac:dyDescent="0.25">
      <c r="A905" s="30" t="s">
        <v>619</v>
      </c>
      <c r="B905" s="43" t="s">
        <v>3</v>
      </c>
      <c r="C905" s="44"/>
      <c r="D905" s="3">
        <v>998.38089999999977</v>
      </c>
      <c r="E905" s="103">
        <f>SUM(E907:E929)</f>
        <v>42285</v>
      </c>
      <c r="F905" s="37">
        <f>SUM(F907:F929)</f>
        <v>78918510</v>
      </c>
      <c r="G905" s="41"/>
      <c r="H905" s="37">
        <f>SUM(H907:H929)</f>
        <v>61598020</v>
      </c>
      <c r="I905" s="8">
        <f>SUM(I907:I929)</f>
        <v>17320490</v>
      </c>
      <c r="J905" s="8"/>
      <c r="K905" s="10"/>
      <c r="L905" s="8">
        <f>SUM(L907:L929)</f>
        <v>40265427.030349776</v>
      </c>
      <c r="M905" s="10"/>
      <c r="N905" s="8">
        <f t="shared" si="161"/>
        <v>40265427.030349776</v>
      </c>
    </row>
    <row r="906" spans="1:14" x14ac:dyDescent="0.25">
      <c r="A906" s="35"/>
      <c r="B906" s="51" t="s">
        <v>26</v>
      </c>
      <c r="C906" s="35">
        <v>2</v>
      </c>
      <c r="D906" s="55">
        <v>0</v>
      </c>
      <c r="E906" s="106"/>
      <c r="F906" s="50">
        <v>0</v>
      </c>
      <c r="G906" s="41">
        <v>25</v>
      </c>
      <c r="H906" s="50">
        <f>F925*G906/100</f>
        <v>8660245</v>
      </c>
      <c r="I906" s="10">
        <f t="shared" ref="I906:I929" si="162">F906-H906</f>
        <v>-8660245</v>
      </c>
      <c r="J906" s="10"/>
      <c r="K906" s="10"/>
      <c r="L906" s="10"/>
      <c r="M906" s="10">
        <f>($L$7*$L$8*E904/$L$10)+($L$7*$L$9*D904/$L$11)</f>
        <v>21846703.945436597</v>
      </c>
      <c r="N906" s="10">
        <f t="shared" si="161"/>
        <v>21846703.945436597</v>
      </c>
    </row>
    <row r="907" spans="1:14" x14ac:dyDescent="0.25">
      <c r="A907" s="35"/>
      <c r="B907" s="51" t="s">
        <v>620</v>
      </c>
      <c r="C907" s="35">
        <v>4</v>
      </c>
      <c r="D907" s="55">
        <v>17.226600000000001</v>
      </c>
      <c r="E907" s="100">
        <v>307</v>
      </c>
      <c r="F907" s="120">
        <v>338470</v>
      </c>
      <c r="G907" s="41">
        <v>100</v>
      </c>
      <c r="H907" s="50">
        <f t="shared" ref="H907:H929" si="163">F907*G907/100</f>
        <v>338470</v>
      </c>
      <c r="I907" s="10">
        <f t="shared" si="162"/>
        <v>0</v>
      </c>
      <c r="J907" s="10">
        <f t="shared" ref="J907:J929" si="164">F907/E907</f>
        <v>1102.5081433224755</v>
      </c>
      <c r="K907" s="10">
        <f t="shared" ref="K907:K929" si="165">$J$11*$J$19-J907</f>
        <v>1337.8808746619657</v>
      </c>
      <c r="L907" s="10">
        <f t="shared" ref="L907:L929" si="166">IF(K907&gt;0,$J$7*$J$8*(K907/$K$19),0)+$J$7*$J$9*(E907/$E$19)+$J$7*$J$10*(D907/$D$19)</f>
        <v>1262282.3912373181</v>
      </c>
      <c r="M907" s="10"/>
      <c r="N907" s="10">
        <f t="shared" si="161"/>
        <v>1262282.3912373181</v>
      </c>
    </row>
    <row r="908" spans="1:14" x14ac:dyDescent="0.25">
      <c r="A908" s="35"/>
      <c r="B908" s="51" t="s">
        <v>105</v>
      </c>
      <c r="C908" s="35">
        <v>4</v>
      </c>
      <c r="D908" s="55">
        <v>25.498499999999996</v>
      </c>
      <c r="E908" s="100">
        <v>1745</v>
      </c>
      <c r="F908" s="120">
        <v>1004920</v>
      </c>
      <c r="G908" s="41">
        <v>100</v>
      </c>
      <c r="H908" s="50">
        <f t="shared" si="163"/>
        <v>1004920</v>
      </c>
      <c r="I908" s="10">
        <f t="shared" si="162"/>
        <v>0</v>
      </c>
      <c r="J908" s="10">
        <f t="shared" si="164"/>
        <v>575.88538681948421</v>
      </c>
      <c r="K908" s="10">
        <f t="shared" si="165"/>
        <v>1864.5036311649569</v>
      </c>
      <c r="L908" s="10">
        <f t="shared" si="166"/>
        <v>2164964.6101942123</v>
      </c>
      <c r="M908" s="10"/>
      <c r="N908" s="10">
        <f t="shared" si="161"/>
        <v>2164964.6101942123</v>
      </c>
    </row>
    <row r="909" spans="1:14" x14ac:dyDescent="0.25">
      <c r="A909" s="35"/>
      <c r="B909" s="51" t="s">
        <v>621</v>
      </c>
      <c r="C909" s="35">
        <v>4</v>
      </c>
      <c r="D909" s="55">
        <v>35.809699999999999</v>
      </c>
      <c r="E909" s="100">
        <v>542</v>
      </c>
      <c r="F909" s="120">
        <v>601800</v>
      </c>
      <c r="G909" s="41">
        <v>100</v>
      </c>
      <c r="H909" s="50">
        <f t="shared" si="163"/>
        <v>601800</v>
      </c>
      <c r="I909" s="10">
        <f t="shared" si="162"/>
        <v>0</v>
      </c>
      <c r="J909" s="10">
        <f t="shared" si="164"/>
        <v>1110.3321033210332</v>
      </c>
      <c r="K909" s="10">
        <f t="shared" si="165"/>
        <v>1330.056914663408</v>
      </c>
      <c r="L909" s="10">
        <f t="shared" si="166"/>
        <v>1435682.8030615298</v>
      </c>
      <c r="M909" s="10"/>
      <c r="N909" s="10">
        <f t="shared" si="161"/>
        <v>1435682.8030615298</v>
      </c>
    </row>
    <row r="910" spans="1:14" x14ac:dyDescent="0.25">
      <c r="A910" s="35"/>
      <c r="B910" s="51" t="s">
        <v>839</v>
      </c>
      <c r="C910" s="35">
        <v>4</v>
      </c>
      <c r="D910" s="55">
        <v>39.009399999999999</v>
      </c>
      <c r="E910" s="100">
        <v>1609</v>
      </c>
      <c r="F910" s="120">
        <v>1281140</v>
      </c>
      <c r="G910" s="41">
        <v>100</v>
      </c>
      <c r="H910" s="50">
        <f t="shared" si="163"/>
        <v>1281140</v>
      </c>
      <c r="I910" s="10">
        <f t="shared" si="162"/>
        <v>0</v>
      </c>
      <c r="J910" s="10">
        <f t="shared" si="164"/>
        <v>796.23368551895589</v>
      </c>
      <c r="K910" s="10">
        <f t="shared" si="165"/>
        <v>1644.1553324654851</v>
      </c>
      <c r="L910" s="10">
        <f t="shared" si="166"/>
        <v>2027029.5624027813</v>
      </c>
      <c r="M910" s="10"/>
      <c r="N910" s="10">
        <f t="shared" si="161"/>
        <v>2027029.5624027813</v>
      </c>
    </row>
    <row r="911" spans="1:14" x14ac:dyDescent="0.25">
      <c r="A911" s="35"/>
      <c r="B911" s="51" t="s">
        <v>622</v>
      </c>
      <c r="C911" s="35">
        <v>4</v>
      </c>
      <c r="D911" s="55">
        <v>53.113700000000001</v>
      </c>
      <c r="E911" s="100">
        <v>1956</v>
      </c>
      <c r="F911" s="120">
        <v>1376090</v>
      </c>
      <c r="G911" s="41">
        <v>100</v>
      </c>
      <c r="H911" s="50">
        <f t="shared" si="163"/>
        <v>1376090</v>
      </c>
      <c r="I911" s="10">
        <f t="shared" si="162"/>
        <v>0</v>
      </c>
      <c r="J911" s="10">
        <f t="shared" si="164"/>
        <v>703.52249488752557</v>
      </c>
      <c r="K911" s="10">
        <f t="shared" si="165"/>
        <v>1736.8665230969154</v>
      </c>
      <c r="L911" s="10">
        <f t="shared" si="166"/>
        <v>2288291.3594785337</v>
      </c>
      <c r="M911" s="10"/>
      <c r="N911" s="10">
        <f t="shared" si="161"/>
        <v>2288291.3594785337</v>
      </c>
    </row>
    <row r="912" spans="1:14" x14ac:dyDescent="0.25">
      <c r="A912" s="35"/>
      <c r="B912" s="51" t="s">
        <v>623</v>
      </c>
      <c r="C912" s="35">
        <v>4</v>
      </c>
      <c r="D912" s="55">
        <v>54.958999999999996</v>
      </c>
      <c r="E912" s="100">
        <v>1688</v>
      </c>
      <c r="F912" s="120">
        <v>1648140</v>
      </c>
      <c r="G912" s="41">
        <v>100</v>
      </c>
      <c r="H912" s="50">
        <f t="shared" si="163"/>
        <v>1648140</v>
      </c>
      <c r="I912" s="10">
        <f t="shared" si="162"/>
        <v>0</v>
      </c>
      <c r="J912" s="10">
        <f t="shared" si="164"/>
        <v>976.38625592417065</v>
      </c>
      <c r="K912" s="10">
        <f t="shared" si="165"/>
        <v>1464.0027620602705</v>
      </c>
      <c r="L912" s="10">
        <f t="shared" si="166"/>
        <v>2000303.2086695596</v>
      </c>
      <c r="M912" s="10"/>
      <c r="N912" s="10">
        <f t="shared" si="161"/>
        <v>2000303.2086695596</v>
      </c>
    </row>
    <row r="913" spans="1:14" x14ac:dyDescent="0.25">
      <c r="A913" s="35"/>
      <c r="B913" s="51" t="s">
        <v>171</v>
      </c>
      <c r="C913" s="35">
        <v>4</v>
      </c>
      <c r="D913" s="55">
        <v>50.674500000000002</v>
      </c>
      <c r="E913" s="100">
        <v>1637</v>
      </c>
      <c r="F913" s="120">
        <v>1684940</v>
      </c>
      <c r="G913" s="41">
        <v>100</v>
      </c>
      <c r="H913" s="50">
        <f t="shared" si="163"/>
        <v>1684940</v>
      </c>
      <c r="I913" s="10">
        <f t="shared" si="162"/>
        <v>0</v>
      </c>
      <c r="J913" s="10">
        <f t="shared" si="164"/>
        <v>1029.2852779474649</v>
      </c>
      <c r="K913" s="10">
        <f t="shared" si="165"/>
        <v>1411.1037400369762</v>
      </c>
      <c r="L913" s="10">
        <f t="shared" si="166"/>
        <v>1917579.716948509</v>
      </c>
      <c r="M913" s="10"/>
      <c r="N913" s="10">
        <f t="shared" si="161"/>
        <v>1917579.716948509</v>
      </c>
    </row>
    <row r="914" spans="1:14" x14ac:dyDescent="0.25">
      <c r="A914" s="35"/>
      <c r="B914" s="51" t="s">
        <v>624</v>
      </c>
      <c r="C914" s="35">
        <v>4</v>
      </c>
      <c r="D914" s="55">
        <v>47.912499999999994</v>
      </c>
      <c r="E914" s="100">
        <v>1769</v>
      </c>
      <c r="F914" s="120">
        <v>2017590</v>
      </c>
      <c r="G914" s="41">
        <v>100</v>
      </c>
      <c r="H914" s="50">
        <f t="shared" si="163"/>
        <v>2017590</v>
      </c>
      <c r="I914" s="10">
        <f t="shared" si="162"/>
        <v>0</v>
      </c>
      <c r="J914" s="10">
        <f t="shared" si="164"/>
        <v>1140.5257207461843</v>
      </c>
      <c r="K914" s="10">
        <f t="shared" si="165"/>
        <v>1299.8632972382568</v>
      </c>
      <c r="L914" s="10">
        <f t="shared" si="166"/>
        <v>1852329.5237736907</v>
      </c>
      <c r="M914" s="10"/>
      <c r="N914" s="10">
        <f t="shared" si="161"/>
        <v>1852329.5237736907</v>
      </c>
    </row>
    <row r="915" spans="1:14" x14ac:dyDescent="0.25">
      <c r="A915" s="35"/>
      <c r="B915" s="51" t="s">
        <v>625</v>
      </c>
      <c r="C915" s="35">
        <v>4</v>
      </c>
      <c r="D915" s="55">
        <v>55.839199999999998</v>
      </c>
      <c r="E915" s="100">
        <v>2524</v>
      </c>
      <c r="F915" s="120">
        <v>2867930</v>
      </c>
      <c r="G915" s="41">
        <v>100</v>
      </c>
      <c r="H915" s="50">
        <f t="shared" si="163"/>
        <v>2867930</v>
      </c>
      <c r="I915" s="10">
        <f t="shared" si="162"/>
        <v>0</v>
      </c>
      <c r="J915" s="10">
        <f t="shared" si="164"/>
        <v>1136.2638668779714</v>
      </c>
      <c r="K915" s="10">
        <f t="shared" si="165"/>
        <v>1304.1251511064697</v>
      </c>
      <c r="L915" s="10">
        <f t="shared" si="166"/>
        <v>2129757.3503078255</v>
      </c>
      <c r="M915" s="10"/>
      <c r="N915" s="10">
        <f t="shared" si="161"/>
        <v>2129757.3503078255</v>
      </c>
    </row>
    <row r="916" spans="1:14" x14ac:dyDescent="0.25">
      <c r="A916" s="35"/>
      <c r="B916" s="51" t="s">
        <v>626</v>
      </c>
      <c r="C916" s="35">
        <v>4</v>
      </c>
      <c r="D916" s="55">
        <v>30.313600000000001</v>
      </c>
      <c r="E916" s="100">
        <v>1838</v>
      </c>
      <c r="F916" s="120">
        <v>1077560</v>
      </c>
      <c r="G916" s="41">
        <v>100</v>
      </c>
      <c r="H916" s="50">
        <f t="shared" si="163"/>
        <v>1077560</v>
      </c>
      <c r="I916" s="10">
        <f t="shared" si="162"/>
        <v>0</v>
      </c>
      <c r="J916" s="10">
        <f t="shared" si="164"/>
        <v>586.26768226332968</v>
      </c>
      <c r="K916" s="10">
        <f t="shared" si="165"/>
        <v>1854.1213357211113</v>
      </c>
      <c r="L916" s="10">
        <f t="shared" si="166"/>
        <v>2212899.5556087401</v>
      </c>
      <c r="M916" s="10"/>
      <c r="N916" s="10">
        <f t="shared" si="161"/>
        <v>2212899.5556087401</v>
      </c>
    </row>
    <row r="917" spans="1:14" x14ac:dyDescent="0.25">
      <c r="A917" s="35"/>
      <c r="B917" s="51" t="s">
        <v>627</v>
      </c>
      <c r="C917" s="35">
        <v>4</v>
      </c>
      <c r="D917" s="55">
        <v>12.9727</v>
      </c>
      <c r="E917" s="100">
        <v>377</v>
      </c>
      <c r="F917" s="120">
        <v>463470</v>
      </c>
      <c r="G917" s="41">
        <v>100</v>
      </c>
      <c r="H917" s="50">
        <f t="shared" si="163"/>
        <v>463470</v>
      </c>
      <c r="I917" s="10">
        <f t="shared" si="162"/>
        <v>0</v>
      </c>
      <c r="J917" s="10">
        <f t="shared" si="164"/>
        <v>1229.3633952254643</v>
      </c>
      <c r="K917" s="10">
        <f t="shared" si="165"/>
        <v>1211.0256227589769</v>
      </c>
      <c r="L917" s="10">
        <f t="shared" si="166"/>
        <v>1157130.6739679086</v>
      </c>
      <c r="M917" s="10"/>
      <c r="N917" s="10">
        <f t="shared" si="161"/>
        <v>1157130.6739679086</v>
      </c>
    </row>
    <row r="918" spans="1:14" x14ac:dyDescent="0.25">
      <c r="A918" s="35"/>
      <c r="B918" s="51" t="s">
        <v>628</v>
      </c>
      <c r="C918" s="35">
        <v>4</v>
      </c>
      <c r="D918" s="55">
        <v>53.3904</v>
      </c>
      <c r="E918" s="100">
        <v>3027</v>
      </c>
      <c r="F918" s="120">
        <v>4488600</v>
      </c>
      <c r="G918" s="41">
        <v>100</v>
      </c>
      <c r="H918" s="50">
        <f t="shared" si="163"/>
        <v>4488600</v>
      </c>
      <c r="I918" s="10">
        <f t="shared" si="162"/>
        <v>0</v>
      </c>
      <c r="J918" s="10">
        <f t="shared" si="164"/>
        <v>1482.8543111992071</v>
      </c>
      <c r="K918" s="10">
        <f t="shared" si="165"/>
        <v>957.53470678523399</v>
      </c>
      <c r="L918" s="10">
        <f t="shared" si="166"/>
        <v>1990160.0012062804</v>
      </c>
      <c r="M918" s="10"/>
      <c r="N918" s="10">
        <f t="shared" si="161"/>
        <v>1990160.0012062804</v>
      </c>
    </row>
    <row r="919" spans="1:14" x14ac:dyDescent="0.25">
      <c r="A919" s="35"/>
      <c r="B919" s="51" t="s">
        <v>244</v>
      </c>
      <c r="C919" s="35">
        <v>4</v>
      </c>
      <c r="D919" s="55">
        <v>38.387099999999997</v>
      </c>
      <c r="E919" s="100">
        <v>1207</v>
      </c>
      <c r="F919" s="120">
        <v>3289070</v>
      </c>
      <c r="G919" s="41">
        <v>100</v>
      </c>
      <c r="H919" s="50">
        <f t="shared" si="163"/>
        <v>3289070</v>
      </c>
      <c r="I919" s="10">
        <f t="shared" si="162"/>
        <v>0</v>
      </c>
      <c r="J919" s="10">
        <f t="shared" si="164"/>
        <v>2724.9958574979287</v>
      </c>
      <c r="K919" s="10">
        <f t="shared" si="165"/>
        <v>-284.60683951348756</v>
      </c>
      <c r="L919" s="10">
        <f t="shared" si="166"/>
        <v>588635.90504624834</v>
      </c>
      <c r="M919" s="10"/>
      <c r="N919" s="10">
        <f t="shared" si="161"/>
        <v>588635.90504624834</v>
      </c>
    </row>
    <row r="920" spans="1:14" x14ac:dyDescent="0.25">
      <c r="A920" s="35"/>
      <c r="B920" s="51" t="s">
        <v>629</v>
      </c>
      <c r="C920" s="35">
        <v>4</v>
      </c>
      <c r="D920" s="55">
        <v>37.928000000000004</v>
      </c>
      <c r="E920" s="100">
        <v>1775</v>
      </c>
      <c r="F920" s="120">
        <v>2545680</v>
      </c>
      <c r="G920" s="41">
        <v>100</v>
      </c>
      <c r="H920" s="50">
        <f t="shared" si="163"/>
        <v>2545680</v>
      </c>
      <c r="I920" s="10">
        <f t="shared" si="162"/>
        <v>0</v>
      </c>
      <c r="J920" s="10">
        <f t="shared" si="164"/>
        <v>1434.1859154929577</v>
      </c>
      <c r="K920" s="10">
        <f t="shared" si="165"/>
        <v>1006.2031024914834</v>
      </c>
      <c r="L920" s="10">
        <f t="shared" si="166"/>
        <v>1561065.788165286</v>
      </c>
      <c r="M920" s="10"/>
      <c r="N920" s="10">
        <f t="shared" si="161"/>
        <v>1561065.788165286</v>
      </c>
    </row>
    <row r="921" spans="1:14" x14ac:dyDescent="0.25">
      <c r="A921" s="35"/>
      <c r="B921" s="51" t="s">
        <v>630</v>
      </c>
      <c r="C921" s="35">
        <v>4</v>
      </c>
      <c r="D921" s="55">
        <v>42.626199999999997</v>
      </c>
      <c r="E921" s="100">
        <v>1586</v>
      </c>
      <c r="F921" s="120">
        <v>5199640</v>
      </c>
      <c r="G921" s="41">
        <v>100</v>
      </c>
      <c r="H921" s="50">
        <f t="shared" si="163"/>
        <v>5199640</v>
      </c>
      <c r="I921" s="10">
        <f t="shared" si="162"/>
        <v>0</v>
      </c>
      <c r="J921" s="10">
        <f t="shared" si="164"/>
        <v>3278.4615384615386</v>
      </c>
      <c r="K921" s="10">
        <f t="shared" si="165"/>
        <v>-838.07252047709744</v>
      </c>
      <c r="L921" s="10">
        <f t="shared" si="166"/>
        <v>727714.10719765525</v>
      </c>
      <c r="M921" s="10"/>
      <c r="N921" s="10">
        <f t="shared" si="161"/>
        <v>727714.10719765525</v>
      </c>
    </row>
    <row r="922" spans="1:14" x14ac:dyDescent="0.25">
      <c r="A922" s="35"/>
      <c r="B922" s="51" t="s">
        <v>840</v>
      </c>
      <c r="C922" s="35">
        <v>4</v>
      </c>
      <c r="D922" s="55">
        <v>47.831499999999998</v>
      </c>
      <c r="E922" s="100">
        <v>2108</v>
      </c>
      <c r="F922" s="120">
        <v>2382850</v>
      </c>
      <c r="G922" s="41">
        <v>100</v>
      </c>
      <c r="H922" s="50">
        <f t="shared" si="163"/>
        <v>2382850</v>
      </c>
      <c r="I922" s="10">
        <f t="shared" si="162"/>
        <v>0</v>
      </c>
      <c r="J922" s="10">
        <f t="shared" si="164"/>
        <v>1130.3842504743834</v>
      </c>
      <c r="K922" s="10">
        <f t="shared" si="165"/>
        <v>1310.0047675100577</v>
      </c>
      <c r="L922" s="10">
        <f t="shared" si="166"/>
        <v>1962156.6677797646</v>
      </c>
      <c r="M922" s="10"/>
      <c r="N922" s="10">
        <f t="shared" si="161"/>
        <v>1962156.6677797646</v>
      </c>
    </row>
    <row r="923" spans="1:14" x14ac:dyDescent="0.25">
      <c r="A923" s="35"/>
      <c r="B923" s="51" t="s">
        <v>631</v>
      </c>
      <c r="C923" s="35">
        <v>4</v>
      </c>
      <c r="D923" s="55">
        <v>31.9847</v>
      </c>
      <c r="E923" s="100">
        <v>410</v>
      </c>
      <c r="F923" s="120">
        <v>1651120</v>
      </c>
      <c r="G923" s="41">
        <v>100</v>
      </c>
      <c r="H923" s="50">
        <f t="shared" si="163"/>
        <v>1651120</v>
      </c>
      <c r="I923" s="10">
        <f t="shared" si="162"/>
        <v>0</v>
      </c>
      <c r="J923" s="10">
        <f t="shared" si="164"/>
        <v>4027.1219512195121</v>
      </c>
      <c r="K923" s="10">
        <f t="shared" si="165"/>
        <v>-1586.732933235071</v>
      </c>
      <c r="L923" s="10">
        <f t="shared" si="166"/>
        <v>310876.01455232711</v>
      </c>
      <c r="M923" s="10"/>
      <c r="N923" s="10">
        <f t="shared" si="161"/>
        <v>310876.01455232711</v>
      </c>
    </row>
    <row r="924" spans="1:14" x14ac:dyDescent="0.25">
      <c r="A924" s="35"/>
      <c r="B924" s="51" t="s">
        <v>632</v>
      </c>
      <c r="C924" s="35">
        <v>4</v>
      </c>
      <c r="D924" s="55">
        <v>42.980699999999999</v>
      </c>
      <c r="E924" s="100">
        <v>2161</v>
      </c>
      <c r="F924" s="120">
        <v>1907000</v>
      </c>
      <c r="G924" s="41">
        <v>100</v>
      </c>
      <c r="H924" s="50">
        <f t="shared" si="163"/>
        <v>1907000</v>
      </c>
      <c r="I924" s="10">
        <f t="shared" si="162"/>
        <v>0</v>
      </c>
      <c r="J924" s="10">
        <f t="shared" si="164"/>
        <v>882.46182322998607</v>
      </c>
      <c r="K924" s="10">
        <f t="shared" si="165"/>
        <v>1557.9271947544551</v>
      </c>
      <c r="L924" s="10">
        <f t="shared" si="166"/>
        <v>2147804.6060610726</v>
      </c>
      <c r="M924" s="10"/>
      <c r="N924" s="10">
        <f t="shared" si="161"/>
        <v>2147804.6060610726</v>
      </c>
    </row>
    <row r="925" spans="1:14" x14ac:dyDescent="0.25">
      <c r="A925" s="35"/>
      <c r="B925" s="51" t="s">
        <v>893</v>
      </c>
      <c r="C925" s="35">
        <v>3</v>
      </c>
      <c r="D925" s="55">
        <v>22.766300000000001</v>
      </c>
      <c r="E925" s="100">
        <v>5436</v>
      </c>
      <c r="F925" s="120">
        <v>34640980</v>
      </c>
      <c r="G925" s="41">
        <v>50</v>
      </c>
      <c r="H925" s="50">
        <f t="shared" si="163"/>
        <v>17320490</v>
      </c>
      <c r="I925" s="10">
        <f t="shared" si="162"/>
        <v>17320490</v>
      </c>
      <c r="J925" s="10">
        <f t="shared" si="164"/>
        <v>6372.512877115526</v>
      </c>
      <c r="K925" s="10">
        <f t="shared" si="165"/>
        <v>-3932.1238591310848</v>
      </c>
      <c r="L925" s="10">
        <f t="shared" si="166"/>
        <v>1772101.6753842104</v>
      </c>
      <c r="M925" s="10"/>
      <c r="N925" s="10">
        <f t="shared" si="161"/>
        <v>1772101.6753842104</v>
      </c>
    </row>
    <row r="926" spans="1:14" x14ac:dyDescent="0.25">
      <c r="A926" s="35"/>
      <c r="B926" s="51" t="s">
        <v>343</v>
      </c>
      <c r="C926" s="35">
        <v>4</v>
      </c>
      <c r="D926" s="55">
        <v>24.2531</v>
      </c>
      <c r="E926" s="100">
        <v>740</v>
      </c>
      <c r="F926" s="120">
        <v>553820</v>
      </c>
      <c r="G926" s="41">
        <v>100</v>
      </c>
      <c r="H926" s="50">
        <f t="shared" si="163"/>
        <v>553820</v>
      </c>
      <c r="I926" s="10">
        <f t="shared" si="162"/>
        <v>0</v>
      </c>
      <c r="J926" s="10">
        <f t="shared" si="164"/>
        <v>748.40540540540542</v>
      </c>
      <c r="K926" s="10">
        <f t="shared" si="165"/>
        <v>1691.9836125790357</v>
      </c>
      <c r="L926" s="10">
        <f t="shared" si="166"/>
        <v>1716862.3216135954</v>
      </c>
      <c r="M926" s="10"/>
      <c r="N926" s="10">
        <f t="shared" si="161"/>
        <v>1716862.3216135954</v>
      </c>
    </row>
    <row r="927" spans="1:14" x14ac:dyDescent="0.25">
      <c r="A927" s="35"/>
      <c r="B927" s="51" t="s">
        <v>633</v>
      </c>
      <c r="C927" s="35">
        <v>4</v>
      </c>
      <c r="D927" s="55">
        <v>111.4866</v>
      </c>
      <c r="E927" s="100">
        <v>4460</v>
      </c>
      <c r="F927" s="120">
        <v>4154170</v>
      </c>
      <c r="G927" s="41">
        <v>100</v>
      </c>
      <c r="H927" s="50">
        <f t="shared" si="163"/>
        <v>4154170</v>
      </c>
      <c r="I927" s="10">
        <f t="shared" si="162"/>
        <v>0</v>
      </c>
      <c r="J927" s="10">
        <f t="shared" si="164"/>
        <v>931.42825112107619</v>
      </c>
      <c r="K927" s="10">
        <f t="shared" si="165"/>
        <v>1508.9607668633648</v>
      </c>
      <c r="L927" s="10">
        <f t="shared" si="166"/>
        <v>3202875.155588876</v>
      </c>
      <c r="M927" s="10"/>
      <c r="N927" s="10">
        <f t="shared" si="161"/>
        <v>3202875.155588876</v>
      </c>
    </row>
    <row r="928" spans="1:14" x14ac:dyDescent="0.25">
      <c r="A928" s="35"/>
      <c r="B928" s="51" t="s">
        <v>634</v>
      </c>
      <c r="C928" s="35">
        <v>4</v>
      </c>
      <c r="D928" s="55">
        <v>30.6875</v>
      </c>
      <c r="E928" s="100">
        <v>1317</v>
      </c>
      <c r="F928" s="120">
        <v>1571500</v>
      </c>
      <c r="G928" s="41">
        <v>100</v>
      </c>
      <c r="H928" s="50">
        <f t="shared" si="163"/>
        <v>1571500</v>
      </c>
      <c r="I928" s="10">
        <f t="shared" si="162"/>
        <v>0</v>
      </c>
      <c r="J928" s="10">
        <f t="shared" si="164"/>
        <v>1193.2422171602127</v>
      </c>
      <c r="K928" s="10">
        <f t="shared" si="165"/>
        <v>1247.1468008242284</v>
      </c>
      <c r="L928" s="10">
        <f t="shared" si="166"/>
        <v>1573094.0384629611</v>
      </c>
      <c r="M928" s="10"/>
      <c r="N928" s="10">
        <f t="shared" si="161"/>
        <v>1573094.0384629611</v>
      </c>
    </row>
    <row r="929" spans="1:14" x14ac:dyDescent="0.25">
      <c r="A929" s="35"/>
      <c r="B929" s="51" t="s">
        <v>635</v>
      </c>
      <c r="C929" s="35">
        <v>4</v>
      </c>
      <c r="D929" s="55">
        <v>90.729400000000012</v>
      </c>
      <c r="E929" s="100">
        <v>2066</v>
      </c>
      <c r="F929" s="120">
        <v>2172030</v>
      </c>
      <c r="G929" s="41">
        <v>100</v>
      </c>
      <c r="H929" s="50">
        <f t="shared" si="163"/>
        <v>2172030</v>
      </c>
      <c r="I929" s="10">
        <f t="shared" si="162"/>
        <v>0</v>
      </c>
      <c r="J929" s="10">
        <f t="shared" si="164"/>
        <v>1051.321393998064</v>
      </c>
      <c r="K929" s="10">
        <f t="shared" si="165"/>
        <v>1389.0676239863772</v>
      </c>
      <c r="L929" s="10">
        <f t="shared" si="166"/>
        <v>2263829.9936408983</v>
      </c>
      <c r="M929" s="10"/>
      <c r="N929" s="10">
        <f t="shared" si="161"/>
        <v>2263829.9936408983</v>
      </c>
    </row>
    <row r="930" spans="1:14" x14ac:dyDescent="0.25">
      <c r="A930" s="35"/>
      <c r="B930" s="4"/>
      <c r="C930" s="4"/>
      <c r="D930" s="55">
        <v>0</v>
      </c>
      <c r="E930" s="102"/>
      <c r="F930" s="65"/>
      <c r="G930" s="41"/>
      <c r="H930" s="65"/>
      <c r="I930" s="66"/>
      <c r="J930" s="66"/>
      <c r="K930" s="10"/>
      <c r="L930" s="10"/>
      <c r="M930" s="10"/>
      <c r="N930" s="10"/>
    </row>
    <row r="931" spans="1:14" x14ac:dyDescent="0.25">
      <c r="A931" s="30" t="s">
        <v>166</v>
      </c>
      <c r="B931" s="43" t="s">
        <v>2</v>
      </c>
      <c r="C931" s="44"/>
      <c r="D931" s="3">
        <v>673.69040000000018</v>
      </c>
      <c r="E931" s="103">
        <f>E932</f>
        <v>26435</v>
      </c>
      <c r="F931" s="37">
        <v>0</v>
      </c>
      <c r="G931" s="41"/>
      <c r="H931" s="37">
        <f>H933</f>
        <v>10164565</v>
      </c>
      <c r="I931" s="8">
        <f>I933</f>
        <v>-10164565</v>
      </c>
      <c r="J931" s="8"/>
      <c r="K931" s="10"/>
      <c r="L931" s="10"/>
      <c r="M931" s="9">
        <f>M933</f>
        <v>14154071.755509054</v>
      </c>
      <c r="N931" s="8">
        <f t="shared" si="161"/>
        <v>14154071.755509054</v>
      </c>
    </row>
    <row r="932" spans="1:14" x14ac:dyDescent="0.25">
      <c r="A932" s="30" t="s">
        <v>166</v>
      </c>
      <c r="B932" s="43" t="s">
        <v>3</v>
      </c>
      <c r="C932" s="44"/>
      <c r="D932" s="3">
        <v>673.69040000000018</v>
      </c>
      <c r="E932" s="103">
        <f>SUM(E934:E948)</f>
        <v>26435</v>
      </c>
      <c r="F932" s="37">
        <f>SUM(F934:F948)</f>
        <v>62051790</v>
      </c>
      <c r="G932" s="41"/>
      <c r="H932" s="37">
        <f>SUM(H934:H948)</f>
        <v>41722660</v>
      </c>
      <c r="I932" s="8">
        <f>SUM(I934:I948)</f>
        <v>20329130</v>
      </c>
      <c r="J932" s="8"/>
      <c r="K932" s="10"/>
      <c r="L932" s="8">
        <f>SUM(L934:L948)</f>
        <v>26212439.443721578</v>
      </c>
      <c r="M932" s="10"/>
      <c r="N932" s="8">
        <f t="shared" si="161"/>
        <v>26212439.443721578</v>
      </c>
    </row>
    <row r="933" spans="1:14" x14ac:dyDescent="0.25">
      <c r="A933" s="35"/>
      <c r="B933" s="51" t="s">
        <v>26</v>
      </c>
      <c r="C933" s="35">
        <v>2</v>
      </c>
      <c r="D933" s="55">
        <v>0</v>
      </c>
      <c r="E933" s="106"/>
      <c r="F933" s="50">
        <v>0</v>
      </c>
      <c r="G933" s="41">
        <v>25</v>
      </c>
      <c r="H933" s="50">
        <f>F945*G933/100</f>
        <v>10164565</v>
      </c>
      <c r="I933" s="10">
        <f t="shared" ref="I933:I948" si="167">F933-H933</f>
        <v>-10164565</v>
      </c>
      <c r="J933" s="10"/>
      <c r="K933" s="10"/>
      <c r="L933" s="10"/>
      <c r="M933" s="10">
        <f>($L$7*$L$8*E931/$L$10)+($L$7*$L$9*D931/$L$11)</f>
        <v>14154071.755509054</v>
      </c>
      <c r="N933" s="10">
        <f t="shared" si="161"/>
        <v>14154071.755509054</v>
      </c>
    </row>
    <row r="934" spans="1:14" x14ac:dyDescent="0.25">
      <c r="A934" s="35"/>
      <c r="B934" s="51" t="s">
        <v>636</v>
      </c>
      <c r="C934" s="35">
        <v>4</v>
      </c>
      <c r="D934" s="55">
        <v>35.155100000000004</v>
      </c>
      <c r="E934" s="100">
        <v>952</v>
      </c>
      <c r="F934" s="120">
        <v>1026610</v>
      </c>
      <c r="G934" s="41">
        <v>100</v>
      </c>
      <c r="H934" s="50">
        <f t="shared" ref="H934:H948" si="168">F934*G934/100</f>
        <v>1026610</v>
      </c>
      <c r="I934" s="10">
        <f t="shared" si="167"/>
        <v>0</v>
      </c>
      <c r="J934" s="10">
        <f t="shared" ref="J934:J948" si="169">F934/E934</f>
        <v>1078.3718487394958</v>
      </c>
      <c r="K934" s="10">
        <f t="shared" ref="K934:K948" si="170">$J$11*$J$19-J934</f>
        <v>1362.0171692449453</v>
      </c>
      <c r="L934" s="10">
        <f t="shared" ref="L934:L948" si="171">IF(K934&gt;0,$J$7*$J$8*(K934/$K$19),0)+$J$7*$J$9*(E934/$E$19)+$J$7*$J$10*(D934/$D$19)</f>
        <v>1580987.6105341248</v>
      </c>
      <c r="M934" s="10"/>
      <c r="N934" s="10">
        <f t="shared" si="161"/>
        <v>1580987.6105341248</v>
      </c>
    </row>
    <row r="935" spans="1:14" x14ac:dyDescent="0.25">
      <c r="A935" s="35"/>
      <c r="B935" s="51" t="s">
        <v>637</v>
      </c>
      <c r="C935" s="35">
        <v>4</v>
      </c>
      <c r="D935" s="55">
        <v>65.399599999999992</v>
      </c>
      <c r="E935" s="100">
        <v>1304</v>
      </c>
      <c r="F935" s="120">
        <v>1640280</v>
      </c>
      <c r="G935" s="41">
        <v>100</v>
      </c>
      <c r="H935" s="50">
        <f t="shared" si="168"/>
        <v>1640280</v>
      </c>
      <c r="I935" s="10">
        <f t="shared" si="167"/>
        <v>0</v>
      </c>
      <c r="J935" s="10">
        <f t="shared" si="169"/>
        <v>1257.8834355828221</v>
      </c>
      <c r="K935" s="10">
        <f t="shared" si="170"/>
        <v>1182.505582401619</v>
      </c>
      <c r="L935" s="10">
        <f t="shared" si="171"/>
        <v>1720772.8084754683</v>
      </c>
      <c r="M935" s="10"/>
      <c r="N935" s="10">
        <f t="shared" si="161"/>
        <v>1720772.8084754683</v>
      </c>
    </row>
    <row r="936" spans="1:14" x14ac:dyDescent="0.25">
      <c r="A936" s="35"/>
      <c r="B936" s="51" t="s">
        <v>638</v>
      </c>
      <c r="C936" s="35">
        <v>4</v>
      </c>
      <c r="D936" s="55">
        <v>20.309100000000001</v>
      </c>
      <c r="E936" s="100">
        <v>497</v>
      </c>
      <c r="F936" s="120">
        <v>550610</v>
      </c>
      <c r="G936" s="41">
        <v>100</v>
      </c>
      <c r="H936" s="50">
        <f t="shared" si="168"/>
        <v>550610</v>
      </c>
      <c r="I936" s="10">
        <f t="shared" si="167"/>
        <v>0</v>
      </c>
      <c r="J936" s="10">
        <f t="shared" si="169"/>
        <v>1107.8672032193158</v>
      </c>
      <c r="K936" s="10">
        <f t="shared" si="170"/>
        <v>1332.5218147651253</v>
      </c>
      <c r="L936" s="10">
        <f t="shared" si="171"/>
        <v>1333328.8676952817</v>
      </c>
      <c r="M936" s="10"/>
      <c r="N936" s="10">
        <f t="shared" si="161"/>
        <v>1333328.8676952817</v>
      </c>
    </row>
    <row r="937" spans="1:14" x14ac:dyDescent="0.25">
      <c r="A937" s="35"/>
      <c r="B937" s="51" t="s">
        <v>639</v>
      </c>
      <c r="C937" s="35">
        <v>4</v>
      </c>
      <c r="D937" s="55">
        <v>22.101399999999998</v>
      </c>
      <c r="E937" s="100">
        <v>604</v>
      </c>
      <c r="F937" s="120">
        <v>602170</v>
      </c>
      <c r="G937" s="41">
        <v>100</v>
      </c>
      <c r="H937" s="50">
        <f t="shared" si="168"/>
        <v>602170</v>
      </c>
      <c r="I937" s="10">
        <f t="shared" si="167"/>
        <v>0</v>
      </c>
      <c r="J937" s="10">
        <f t="shared" si="169"/>
        <v>996.9701986754967</v>
      </c>
      <c r="K937" s="10">
        <f t="shared" si="170"/>
        <v>1443.4188193089444</v>
      </c>
      <c r="L937" s="10">
        <f t="shared" si="171"/>
        <v>1464678.9147617437</v>
      </c>
      <c r="M937" s="10"/>
      <c r="N937" s="10">
        <f t="shared" si="161"/>
        <v>1464678.9147617437</v>
      </c>
    </row>
    <row r="938" spans="1:14" x14ac:dyDescent="0.25">
      <c r="A938" s="35"/>
      <c r="B938" s="51" t="s">
        <v>841</v>
      </c>
      <c r="C938" s="35">
        <v>4</v>
      </c>
      <c r="D938" s="55">
        <v>31.037700000000001</v>
      </c>
      <c r="E938" s="100">
        <v>591</v>
      </c>
      <c r="F938" s="120">
        <v>390620</v>
      </c>
      <c r="G938" s="41">
        <v>100</v>
      </c>
      <c r="H938" s="50">
        <f t="shared" si="168"/>
        <v>390620</v>
      </c>
      <c r="I938" s="10">
        <f t="shared" si="167"/>
        <v>0</v>
      </c>
      <c r="J938" s="10">
        <f t="shared" si="169"/>
        <v>660.94754653130292</v>
      </c>
      <c r="K938" s="10">
        <f t="shared" si="170"/>
        <v>1779.4414714531381</v>
      </c>
      <c r="L938" s="10">
        <f t="shared" si="171"/>
        <v>1781539.5312091876</v>
      </c>
      <c r="M938" s="10"/>
      <c r="N938" s="10">
        <f t="shared" si="161"/>
        <v>1781539.5312091876</v>
      </c>
    </row>
    <row r="939" spans="1:14" x14ac:dyDescent="0.25">
      <c r="A939" s="35"/>
      <c r="B939" s="51" t="s">
        <v>640</v>
      </c>
      <c r="C939" s="35">
        <v>4</v>
      </c>
      <c r="D939" s="55">
        <v>41.298199999999994</v>
      </c>
      <c r="E939" s="100">
        <v>1154</v>
      </c>
      <c r="F939" s="120">
        <v>833780</v>
      </c>
      <c r="G939" s="41">
        <v>100</v>
      </c>
      <c r="H939" s="50">
        <f t="shared" si="168"/>
        <v>833780</v>
      </c>
      <c r="I939" s="10">
        <f t="shared" si="167"/>
        <v>0</v>
      </c>
      <c r="J939" s="10">
        <f t="shared" si="169"/>
        <v>722.51299826689774</v>
      </c>
      <c r="K939" s="10">
        <f t="shared" si="170"/>
        <v>1717.8760197175434</v>
      </c>
      <c r="L939" s="10">
        <f t="shared" si="171"/>
        <v>1962158.0748483099</v>
      </c>
      <c r="M939" s="10"/>
      <c r="N939" s="10">
        <f t="shared" si="161"/>
        <v>1962158.0748483099</v>
      </c>
    </row>
    <row r="940" spans="1:14" x14ac:dyDescent="0.25">
      <c r="A940" s="35"/>
      <c r="B940" s="51" t="s">
        <v>842</v>
      </c>
      <c r="C940" s="35">
        <v>4</v>
      </c>
      <c r="D940" s="55">
        <v>13.3012</v>
      </c>
      <c r="E940" s="100">
        <v>633</v>
      </c>
      <c r="F940" s="120">
        <v>994870</v>
      </c>
      <c r="G940" s="41">
        <v>100</v>
      </c>
      <c r="H940" s="50">
        <f t="shared" si="168"/>
        <v>994870</v>
      </c>
      <c r="I940" s="10">
        <f t="shared" si="167"/>
        <v>0</v>
      </c>
      <c r="J940" s="10">
        <f t="shared" si="169"/>
        <v>1571.6745655608215</v>
      </c>
      <c r="K940" s="10">
        <f t="shared" si="170"/>
        <v>868.7144524236196</v>
      </c>
      <c r="L940" s="10">
        <f t="shared" si="171"/>
        <v>962749.74073930527</v>
      </c>
      <c r="M940" s="10"/>
      <c r="N940" s="10">
        <f t="shared" si="161"/>
        <v>962749.74073930527</v>
      </c>
    </row>
    <row r="941" spans="1:14" x14ac:dyDescent="0.25">
      <c r="A941" s="35"/>
      <c r="B941" s="51" t="s">
        <v>641</v>
      </c>
      <c r="C941" s="35">
        <v>4</v>
      </c>
      <c r="D941" s="55">
        <v>56.828500000000005</v>
      </c>
      <c r="E941" s="100">
        <v>1833</v>
      </c>
      <c r="F941" s="120">
        <v>2429380</v>
      </c>
      <c r="G941" s="41">
        <v>100</v>
      </c>
      <c r="H941" s="50">
        <f t="shared" si="168"/>
        <v>2429380</v>
      </c>
      <c r="I941" s="10">
        <f t="shared" si="167"/>
        <v>0</v>
      </c>
      <c r="J941" s="10">
        <f t="shared" si="169"/>
        <v>1325.3573376977633</v>
      </c>
      <c r="K941" s="10">
        <f t="shared" si="170"/>
        <v>1115.0316802866778</v>
      </c>
      <c r="L941" s="10">
        <f t="shared" si="171"/>
        <v>1776160.7194472959</v>
      </c>
      <c r="M941" s="10"/>
      <c r="N941" s="10">
        <f t="shared" si="161"/>
        <v>1776160.7194472959</v>
      </c>
    </row>
    <row r="942" spans="1:14" x14ac:dyDescent="0.25">
      <c r="A942" s="35"/>
      <c r="B942" s="51" t="s">
        <v>642</v>
      </c>
      <c r="C942" s="35">
        <v>4</v>
      </c>
      <c r="D942" s="55">
        <v>28.1523</v>
      </c>
      <c r="E942" s="100">
        <v>554</v>
      </c>
      <c r="F942" s="120">
        <v>381490</v>
      </c>
      <c r="G942" s="41">
        <v>100</v>
      </c>
      <c r="H942" s="50">
        <f t="shared" si="168"/>
        <v>381490</v>
      </c>
      <c r="I942" s="10">
        <f t="shared" si="167"/>
        <v>0</v>
      </c>
      <c r="J942" s="10">
        <f t="shared" si="169"/>
        <v>688.61010830324915</v>
      </c>
      <c r="K942" s="10">
        <f t="shared" si="170"/>
        <v>1751.7789096811921</v>
      </c>
      <c r="L942" s="10">
        <f t="shared" si="171"/>
        <v>1731390.5276091478</v>
      </c>
      <c r="M942" s="10"/>
      <c r="N942" s="10">
        <f t="shared" si="161"/>
        <v>1731390.5276091478</v>
      </c>
    </row>
    <row r="943" spans="1:14" x14ac:dyDescent="0.25">
      <c r="A943" s="35"/>
      <c r="B943" s="51" t="s">
        <v>643</v>
      </c>
      <c r="C943" s="35">
        <v>4</v>
      </c>
      <c r="D943" s="55">
        <v>25.659999999999997</v>
      </c>
      <c r="E943" s="100">
        <v>842</v>
      </c>
      <c r="F943" s="120">
        <v>773080</v>
      </c>
      <c r="G943" s="41">
        <v>100</v>
      </c>
      <c r="H943" s="50">
        <f t="shared" si="168"/>
        <v>773080</v>
      </c>
      <c r="I943" s="10">
        <f t="shared" si="167"/>
        <v>0</v>
      </c>
      <c r="J943" s="10">
        <f t="shared" si="169"/>
        <v>918.1472684085511</v>
      </c>
      <c r="K943" s="10">
        <f t="shared" si="170"/>
        <v>1522.24174957589</v>
      </c>
      <c r="L943" s="10">
        <f t="shared" si="171"/>
        <v>1620238.8245574168</v>
      </c>
      <c r="M943" s="10"/>
      <c r="N943" s="10">
        <f t="shared" si="161"/>
        <v>1620238.8245574168</v>
      </c>
    </row>
    <row r="944" spans="1:14" x14ac:dyDescent="0.25">
      <c r="A944" s="35"/>
      <c r="B944" s="51" t="s">
        <v>616</v>
      </c>
      <c r="C944" s="35">
        <v>4</v>
      </c>
      <c r="D944" s="55">
        <v>21.178100000000001</v>
      </c>
      <c r="E944" s="100">
        <v>182</v>
      </c>
      <c r="F944" s="120">
        <v>168540</v>
      </c>
      <c r="G944" s="41">
        <v>100</v>
      </c>
      <c r="H944" s="50">
        <f t="shared" si="168"/>
        <v>168540</v>
      </c>
      <c r="I944" s="10">
        <f t="shared" si="167"/>
        <v>0</v>
      </c>
      <c r="J944" s="10">
        <f t="shared" si="169"/>
        <v>926.04395604395609</v>
      </c>
      <c r="K944" s="10">
        <f t="shared" si="170"/>
        <v>1514.345061940485</v>
      </c>
      <c r="L944" s="10">
        <f t="shared" si="171"/>
        <v>1388716.4199997059</v>
      </c>
      <c r="M944" s="10"/>
      <c r="N944" s="10">
        <f t="shared" ref="N944:N1007" si="172">L944+M944</f>
        <v>1388716.4199997059</v>
      </c>
    </row>
    <row r="945" spans="1:14" x14ac:dyDescent="0.25">
      <c r="A945" s="35"/>
      <c r="B945" s="51" t="s">
        <v>894</v>
      </c>
      <c r="C945" s="35">
        <v>3</v>
      </c>
      <c r="D945" s="55">
        <v>112.4183</v>
      </c>
      <c r="E945" s="100">
        <v>10021</v>
      </c>
      <c r="F945" s="120">
        <v>40658260</v>
      </c>
      <c r="G945" s="41">
        <v>50</v>
      </c>
      <c r="H945" s="50">
        <f t="shared" si="168"/>
        <v>20329130</v>
      </c>
      <c r="I945" s="10">
        <f t="shared" si="167"/>
        <v>20329130</v>
      </c>
      <c r="J945" s="10">
        <f t="shared" si="169"/>
        <v>4057.3056581179521</v>
      </c>
      <c r="K945" s="10">
        <f t="shared" si="170"/>
        <v>-1616.916640133511</v>
      </c>
      <c r="L945" s="10">
        <f t="shared" si="171"/>
        <v>3679270.2227230365</v>
      </c>
      <c r="M945" s="10"/>
      <c r="N945" s="10">
        <f t="shared" si="172"/>
        <v>3679270.2227230365</v>
      </c>
    </row>
    <row r="946" spans="1:14" x14ac:dyDescent="0.25">
      <c r="A946" s="35"/>
      <c r="B946" s="51" t="s">
        <v>644</v>
      </c>
      <c r="C946" s="35">
        <v>4</v>
      </c>
      <c r="D946" s="55">
        <v>81.494199999999992</v>
      </c>
      <c r="E946" s="100">
        <v>3503</v>
      </c>
      <c r="F946" s="120">
        <v>4995940</v>
      </c>
      <c r="G946" s="41">
        <v>100</v>
      </c>
      <c r="H946" s="50">
        <f t="shared" si="168"/>
        <v>4995940</v>
      </c>
      <c r="I946" s="10">
        <f t="shared" si="167"/>
        <v>0</v>
      </c>
      <c r="J946" s="10">
        <f t="shared" si="169"/>
        <v>1426.188980873537</v>
      </c>
      <c r="K946" s="10">
        <f t="shared" si="170"/>
        <v>1014.2000371109041</v>
      </c>
      <c r="L946" s="10">
        <f t="shared" si="171"/>
        <v>2343481.6814879798</v>
      </c>
      <c r="M946" s="10"/>
      <c r="N946" s="10">
        <f t="shared" si="172"/>
        <v>2343481.6814879798</v>
      </c>
    </row>
    <row r="947" spans="1:14" x14ac:dyDescent="0.25">
      <c r="A947" s="35"/>
      <c r="B947" s="51" t="s">
        <v>191</v>
      </c>
      <c r="C947" s="35">
        <v>4</v>
      </c>
      <c r="D947" s="55">
        <v>86.251200000000011</v>
      </c>
      <c r="E947" s="100">
        <v>2637</v>
      </c>
      <c r="F947" s="120">
        <v>4472320</v>
      </c>
      <c r="G947" s="41">
        <v>100</v>
      </c>
      <c r="H947" s="50">
        <f t="shared" si="168"/>
        <v>4472320</v>
      </c>
      <c r="I947" s="10">
        <f t="shared" si="167"/>
        <v>0</v>
      </c>
      <c r="J947" s="10">
        <f t="shared" si="169"/>
        <v>1695.987864998104</v>
      </c>
      <c r="K947" s="10">
        <f t="shared" si="170"/>
        <v>744.40115298633714</v>
      </c>
      <c r="L947" s="10">
        <f t="shared" si="171"/>
        <v>1894709.8641974758</v>
      </c>
      <c r="M947" s="10"/>
      <c r="N947" s="10">
        <f t="shared" si="172"/>
        <v>1894709.8641974758</v>
      </c>
    </row>
    <row r="948" spans="1:14" x14ac:dyDescent="0.25">
      <c r="A948" s="35"/>
      <c r="B948" s="51" t="s">
        <v>645</v>
      </c>
      <c r="C948" s="35">
        <v>4</v>
      </c>
      <c r="D948" s="55">
        <v>33.105499999999999</v>
      </c>
      <c r="E948" s="100">
        <v>1128</v>
      </c>
      <c r="F948" s="120">
        <v>2133840</v>
      </c>
      <c r="G948" s="41">
        <v>100</v>
      </c>
      <c r="H948" s="50">
        <f t="shared" si="168"/>
        <v>2133840</v>
      </c>
      <c r="I948" s="10">
        <f t="shared" si="167"/>
        <v>0</v>
      </c>
      <c r="J948" s="10">
        <f t="shared" si="169"/>
        <v>1891.7021276595744</v>
      </c>
      <c r="K948" s="10">
        <f t="shared" si="170"/>
        <v>548.68689032486668</v>
      </c>
      <c r="L948" s="10">
        <f t="shared" si="171"/>
        <v>972255.63543609635</v>
      </c>
      <c r="M948" s="10"/>
      <c r="N948" s="10">
        <f t="shared" si="172"/>
        <v>972255.63543609635</v>
      </c>
    </row>
    <row r="949" spans="1:14" x14ac:dyDescent="0.25">
      <c r="A949" s="35"/>
      <c r="B949" s="4"/>
      <c r="C949" s="4"/>
      <c r="D949" s="55">
        <v>0</v>
      </c>
      <c r="E949" s="102"/>
      <c r="F949" s="65"/>
      <c r="G949" s="41"/>
      <c r="H949" s="65"/>
      <c r="I949" s="66"/>
      <c r="J949" s="66"/>
      <c r="K949" s="10"/>
      <c r="L949" s="10"/>
      <c r="M949" s="10"/>
      <c r="N949" s="10"/>
    </row>
    <row r="950" spans="1:14" x14ac:dyDescent="0.25">
      <c r="A950" s="30" t="s">
        <v>646</v>
      </c>
      <c r="B950" s="43" t="s">
        <v>2</v>
      </c>
      <c r="C950" s="44"/>
      <c r="D950" s="3">
        <v>848.61710000000016</v>
      </c>
      <c r="E950" s="103">
        <f>E951</f>
        <v>41452</v>
      </c>
      <c r="F950" s="37">
        <v>0</v>
      </c>
      <c r="G950" s="41"/>
      <c r="H950" s="37">
        <f>H952</f>
        <v>5642000</v>
      </c>
      <c r="I950" s="8">
        <f>I952</f>
        <v>-5642000</v>
      </c>
      <c r="J950" s="8"/>
      <c r="K950" s="10"/>
      <c r="L950" s="10"/>
      <c r="M950" s="9">
        <f>M952</f>
        <v>20112929.622271094</v>
      </c>
      <c r="N950" s="8">
        <f t="shared" si="172"/>
        <v>20112929.622271094</v>
      </c>
    </row>
    <row r="951" spans="1:14" x14ac:dyDescent="0.25">
      <c r="A951" s="30" t="s">
        <v>646</v>
      </c>
      <c r="B951" s="43" t="s">
        <v>3</v>
      </c>
      <c r="C951" s="44"/>
      <c r="D951" s="3">
        <v>848.61710000000016</v>
      </c>
      <c r="E951" s="103">
        <f>SUM(E953:E983)</f>
        <v>41452</v>
      </c>
      <c r="F951" s="37">
        <f>SUM(F953:F983)</f>
        <v>50150340</v>
      </c>
      <c r="G951" s="41"/>
      <c r="H951" s="37">
        <f>SUM(H953:H983)</f>
        <v>38866340</v>
      </c>
      <c r="I951" s="8">
        <f>SUM(I953:I983)</f>
        <v>11284000</v>
      </c>
      <c r="J951" s="8"/>
      <c r="K951" s="10"/>
      <c r="L951" s="8">
        <f>SUM(L953:L983)</f>
        <v>58608625.959113851</v>
      </c>
      <c r="M951" s="10"/>
      <c r="N951" s="8">
        <f t="shared" si="172"/>
        <v>58608625.959113851</v>
      </c>
    </row>
    <row r="952" spans="1:14" x14ac:dyDescent="0.25">
      <c r="A952" s="35"/>
      <c r="B952" s="51" t="s">
        <v>26</v>
      </c>
      <c r="C952" s="35">
        <v>2</v>
      </c>
      <c r="D952" s="55">
        <v>0</v>
      </c>
      <c r="E952" s="106"/>
      <c r="F952" s="50">
        <v>0</v>
      </c>
      <c r="G952" s="41">
        <v>25</v>
      </c>
      <c r="H952" s="50">
        <f>F978*G952/100</f>
        <v>5642000</v>
      </c>
      <c r="I952" s="10">
        <f t="shared" ref="I952:I983" si="173">F952-H952</f>
        <v>-5642000</v>
      </c>
      <c r="J952" s="10"/>
      <c r="K952" s="10"/>
      <c r="L952" s="10"/>
      <c r="M952" s="10">
        <f>($L$7*$L$8*E950/$L$10)+($L$7*$L$9*D950/$L$11)</f>
        <v>20112929.622271094</v>
      </c>
      <c r="N952" s="10">
        <f t="shared" si="172"/>
        <v>20112929.622271094</v>
      </c>
    </row>
    <row r="953" spans="1:14" x14ac:dyDescent="0.25">
      <c r="A953" s="35"/>
      <c r="B953" s="51" t="s">
        <v>647</v>
      </c>
      <c r="C953" s="35">
        <v>4</v>
      </c>
      <c r="D953" s="55">
        <v>30.130800000000001</v>
      </c>
      <c r="E953" s="100">
        <v>2185</v>
      </c>
      <c r="F953" s="120">
        <v>1621680</v>
      </c>
      <c r="G953" s="41">
        <v>100</v>
      </c>
      <c r="H953" s="50">
        <f t="shared" ref="H953:H983" si="174">F953*G953/100</f>
        <v>1621680</v>
      </c>
      <c r="I953" s="10">
        <f t="shared" si="173"/>
        <v>0</v>
      </c>
      <c r="J953" s="10">
        <f t="shared" ref="J953:J983" si="175">F953/E953</f>
        <v>742.18764302059492</v>
      </c>
      <c r="K953" s="10">
        <f t="shared" ref="K953:K983" si="176">$J$11*$J$19-J953</f>
        <v>1698.2013749638463</v>
      </c>
      <c r="L953" s="10">
        <f t="shared" ref="L953:L983" si="177">IF(K953&gt;0,$J$7*$J$8*(K953/$K$19),0)+$J$7*$J$9*(E953/$E$19)+$J$7*$J$10*(D953/$D$19)</f>
        <v>2191871.6653755358</v>
      </c>
      <c r="M953" s="10"/>
      <c r="N953" s="10">
        <f t="shared" si="172"/>
        <v>2191871.6653755358</v>
      </c>
    </row>
    <row r="954" spans="1:14" x14ac:dyDescent="0.25">
      <c r="A954" s="35"/>
      <c r="B954" s="51" t="s">
        <v>648</v>
      </c>
      <c r="C954" s="35">
        <v>4</v>
      </c>
      <c r="D954" s="55">
        <v>9.8484999999999996</v>
      </c>
      <c r="E954" s="100">
        <v>336</v>
      </c>
      <c r="F954" s="120">
        <v>134130</v>
      </c>
      <c r="G954" s="41">
        <v>100</v>
      </c>
      <c r="H954" s="50">
        <f t="shared" si="174"/>
        <v>134130</v>
      </c>
      <c r="I954" s="10">
        <f t="shared" si="173"/>
        <v>0</v>
      </c>
      <c r="J954" s="10">
        <f t="shared" si="175"/>
        <v>399.19642857142856</v>
      </c>
      <c r="K954" s="10">
        <f t="shared" si="176"/>
        <v>2041.1925894130127</v>
      </c>
      <c r="L954" s="10">
        <f t="shared" si="177"/>
        <v>1789719.7663643833</v>
      </c>
      <c r="M954" s="10"/>
      <c r="N954" s="10">
        <f t="shared" si="172"/>
        <v>1789719.7663643833</v>
      </c>
    </row>
    <row r="955" spans="1:14" x14ac:dyDescent="0.25">
      <c r="A955" s="35"/>
      <c r="B955" s="51" t="s">
        <v>649</v>
      </c>
      <c r="C955" s="35">
        <v>4</v>
      </c>
      <c r="D955" s="55">
        <v>38.0657</v>
      </c>
      <c r="E955" s="100">
        <v>1634</v>
      </c>
      <c r="F955" s="120">
        <v>1745630</v>
      </c>
      <c r="G955" s="41">
        <v>100</v>
      </c>
      <c r="H955" s="50">
        <f t="shared" si="174"/>
        <v>1745630</v>
      </c>
      <c r="I955" s="10">
        <f t="shared" si="173"/>
        <v>0</v>
      </c>
      <c r="J955" s="10">
        <f t="shared" si="175"/>
        <v>1068.3170134638922</v>
      </c>
      <c r="K955" s="10">
        <f t="shared" si="176"/>
        <v>1372.0720045205489</v>
      </c>
      <c r="L955" s="10">
        <f t="shared" si="177"/>
        <v>1811666.5495955443</v>
      </c>
      <c r="M955" s="10"/>
      <c r="N955" s="10">
        <f t="shared" si="172"/>
        <v>1811666.5495955443</v>
      </c>
    </row>
    <row r="956" spans="1:14" x14ac:dyDescent="0.25">
      <c r="A956" s="35"/>
      <c r="B956" s="51" t="s">
        <v>841</v>
      </c>
      <c r="C956" s="35">
        <v>4</v>
      </c>
      <c r="D956" s="55">
        <v>24.287399999999998</v>
      </c>
      <c r="E956" s="100">
        <v>1087</v>
      </c>
      <c r="F956" s="120">
        <v>1465990</v>
      </c>
      <c r="G956" s="41">
        <v>100</v>
      </c>
      <c r="H956" s="50">
        <f t="shared" si="174"/>
        <v>1465990</v>
      </c>
      <c r="I956" s="10">
        <f t="shared" si="173"/>
        <v>0</v>
      </c>
      <c r="J956" s="10">
        <f t="shared" si="175"/>
        <v>1348.6568537258511</v>
      </c>
      <c r="K956" s="10">
        <f t="shared" si="176"/>
        <v>1091.73216425859</v>
      </c>
      <c r="L956" s="10">
        <f t="shared" si="177"/>
        <v>1342117.6595337517</v>
      </c>
      <c r="M956" s="10"/>
      <c r="N956" s="10">
        <f t="shared" si="172"/>
        <v>1342117.6595337517</v>
      </c>
    </row>
    <row r="957" spans="1:14" x14ac:dyDescent="0.25">
      <c r="A957" s="35"/>
      <c r="B957" s="51" t="s">
        <v>650</v>
      </c>
      <c r="C957" s="35">
        <v>4</v>
      </c>
      <c r="D957" s="55">
        <v>42.367100000000008</v>
      </c>
      <c r="E957" s="100">
        <v>1933</v>
      </c>
      <c r="F957" s="120">
        <v>2115960</v>
      </c>
      <c r="G957" s="41">
        <v>100</v>
      </c>
      <c r="H957" s="50">
        <f t="shared" si="174"/>
        <v>2115960</v>
      </c>
      <c r="I957" s="10">
        <f t="shared" si="173"/>
        <v>0</v>
      </c>
      <c r="J957" s="10">
        <f t="shared" si="175"/>
        <v>1094.6508018623902</v>
      </c>
      <c r="K957" s="10">
        <f t="shared" si="176"/>
        <v>1345.738216122051</v>
      </c>
      <c r="L957" s="10">
        <f t="shared" si="177"/>
        <v>1905952.991356075</v>
      </c>
      <c r="M957" s="10"/>
      <c r="N957" s="10">
        <f t="shared" si="172"/>
        <v>1905952.991356075</v>
      </c>
    </row>
    <row r="958" spans="1:14" x14ac:dyDescent="0.25">
      <c r="A958" s="35"/>
      <c r="B958" s="51" t="s">
        <v>742</v>
      </c>
      <c r="C958" s="35">
        <v>4</v>
      </c>
      <c r="D958" s="55">
        <v>11.079700000000001</v>
      </c>
      <c r="E958" s="100">
        <v>558</v>
      </c>
      <c r="F958" s="120">
        <v>325900</v>
      </c>
      <c r="G958" s="41">
        <v>100</v>
      </c>
      <c r="H958" s="50">
        <f t="shared" si="174"/>
        <v>325900</v>
      </c>
      <c r="I958" s="10">
        <f t="shared" si="173"/>
        <v>0</v>
      </c>
      <c r="J958" s="10">
        <f t="shared" si="175"/>
        <v>584.05017921146953</v>
      </c>
      <c r="K958" s="10">
        <f t="shared" si="176"/>
        <v>1856.3388387729715</v>
      </c>
      <c r="L958" s="10">
        <f t="shared" si="177"/>
        <v>1716170.937784934</v>
      </c>
      <c r="M958" s="10"/>
      <c r="N958" s="10">
        <f t="shared" si="172"/>
        <v>1716170.937784934</v>
      </c>
    </row>
    <row r="959" spans="1:14" x14ac:dyDescent="0.25">
      <c r="A959" s="35"/>
      <c r="B959" s="51" t="s">
        <v>651</v>
      </c>
      <c r="C959" s="35">
        <v>4</v>
      </c>
      <c r="D959" s="55">
        <v>28.427099999999999</v>
      </c>
      <c r="E959" s="100">
        <v>1498</v>
      </c>
      <c r="F959" s="120">
        <v>779580</v>
      </c>
      <c r="G959" s="41">
        <v>100</v>
      </c>
      <c r="H959" s="50">
        <f t="shared" si="174"/>
        <v>779580</v>
      </c>
      <c r="I959" s="10">
        <f t="shared" si="173"/>
        <v>0</v>
      </c>
      <c r="J959" s="10">
        <f t="shared" si="175"/>
        <v>520.4138851802403</v>
      </c>
      <c r="K959" s="10">
        <f t="shared" si="176"/>
        <v>1919.9751328042007</v>
      </c>
      <c r="L959" s="10">
        <f t="shared" si="177"/>
        <v>2151965.6900539924</v>
      </c>
      <c r="M959" s="10"/>
      <c r="N959" s="10">
        <f t="shared" si="172"/>
        <v>2151965.6900539924</v>
      </c>
    </row>
    <row r="960" spans="1:14" x14ac:dyDescent="0.25">
      <c r="A960" s="35"/>
      <c r="B960" s="51" t="s">
        <v>652</v>
      </c>
      <c r="C960" s="35">
        <v>4</v>
      </c>
      <c r="D960" s="55">
        <v>43.249399999999994</v>
      </c>
      <c r="E960" s="100">
        <v>1928</v>
      </c>
      <c r="F960" s="120">
        <v>1312660</v>
      </c>
      <c r="G960" s="41">
        <v>100</v>
      </c>
      <c r="H960" s="50">
        <f t="shared" si="174"/>
        <v>1312660</v>
      </c>
      <c r="I960" s="10">
        <f t="shared" si="173"/>
        <v>0</v>
      </c>
      <c r="J960" s="10">
        <f t="shared" si="175"/>
        <v>680.84024896265555</v>
      </c>
      <c r="K960" s="10">
        <f t="shared" si="176"/>
        <v>1759.5487690217856</v>
      </c>
      <c r="L960" s="10">
        <f t="shared" si="177"/>
        <v>2240215.4919161797</v>
      </c>
      <c r="M960" s="10"/>
      <c r="N960" s="10">
        <f t="shared" si="172"/>
        <v>2240215.4919161797</v>
      </c>
    </row>
    <row r="961" spans="1:14" x14ac:dyDescent="0.25">
      <c r="A961" s="35"/>
      <c r="B961" s="51" t="s">
        <v>653</v>
      </c>
      <c r="C961" s="35">
        <v>4</v>
      </c>
      <c r="D961" s="55">
        <v>18.318599999999996</v>
      </c>
      <c r="E961" s="100">
        <v>1010</v>
      </c>
      <c r="F961" s="120">
        <v>784760</v>
      </c>
      <c r="G961" s="41">
        <v>100</v>
      </c>
      <c r="H961" s="50">
        <f t="shared" si="174"/>
        <v>784760</v>
      </c>
      <c r="I961" s="10">
        <f t="shared" si="173"/>
        <v>0</v>
      </c>
      <c r="J961" s="10">
        <f t="shared" si="175"/>
        <v>776.99009900990097</v>
      </c>
      <c r="K961" s="10">
        <f t="shared" si="176"/>
        <v>1663.3989189745403</v>
      </c>
      <c r="L961" s="10">
        <f t="shared" si="177"/>
        <v>1740675.9443190778</v>
      </c>
      <c r="M961" s="10"/>
      <c r="N961" s="10">
        <f t="shared" si="172"/>
        <v>1740675.9443190778</v>
      </c>
    </row>
    <row r="962" spans="1:14" x14ac:dyDescent="0.25">
      <c r="A962" s="35"/>
      <c r="B962" s="51" t="s">
        <v>654</v>
      </c>
      <c r="C962" s="35">
        <v>4</v>
      </c>
      <c r="D962" s="55">
        <v>7.3487</v>
      </c>
      <c r="E962" s="100">
        <v>395</v>
      </c>
      <c r="F962" s="120">
        <v>158120</v>
      </c>
      <c r="G962" s="41">
        <v>100</v>
      </c>
      <c r="H962" s="50">
        <f t="shared" si="174"/>
        <v>158120</v>
      </c>
      <c r="I962" s="10">
        <f t="shared" si="173"/>
        <v>0</v>
      </c>
      <c r="J962" s="10">
        <f t="shared" si="175"/>
        <v>400.30379746835445</v>
      </c>
      <c r="K962" s="10">
        <f t="shared" si="176"/>
        <v>2040.0852205160868</v>
      </c>
      <c r="L962" s="10">
        <f t="shared" si="177"/>
        <v>1791985.4479124316</v>
      </c>
      <c r="M962" s="10"/>
      <c r="N962" s="10">
        <f t="shared" si="172"/>
        <v>1791985.4479124316</v>
      </c>
    </row>
    <row r="963" spans="1:14" x14ac:dyDescent="0.25">
      <c r="A963" s="35"/>
      <c r="B963" s="51" t="s">
        <v>655</v>
      </c>
      <c r="C963" s="35">
        <v>4</v>
      </c>
      <c r="D963" s="55">
        <v>13.711099999999998</v>
      </c>
      <c r="E963" s="100">
        <v>919</v>
      </c>
      <c r="F963" s="120">
        <v>766120</v>
      </c>
      <c r="G963" s="41">
        <v>100</v>
      </c>
      <c r="H963" s="50">
        <f t="shared" si="174"/>
        <v>766120</v>
      </c>
      <c r="I963" s="10">
        <f t="shared" si="173"/>
        <v>0</v>
      </c>
      <c r="J963" s="10">
        <f t="shared" si="175"/>
        <v>833.645266594124</v>
      </c>
      <c r="K963" s="10">
        <f t="shared" si="176"/>
        <v>1606.7437513903171</v>
      </c>
      <c r="L963" s="10">
        <f t="shared" si="177"/>
        <v>1641001.4929132811</v>
      </c>
      <c r="M963" s="10"/>
      <c r="N963" s="10">
        <f t="shared" si="172"/>
        <v>1641001.4929132811</v>
      </c>
    </row>
    <row r="964" spans="1:14" x14ac:dyDescent="0.25">
      <c r="A964" s="35"/>
      <c r="B964" s="51" t="s">
        <v>656</v>
      </c>
      <c r="C964" s="35">
        <v>4</v>
      </c>
      <c r="D964" s="55">
        <v>24.288400000000003</v>
      </c>
      <c r="E964" s="100">
        <v>644</v>
      </c>
      <c r="F964" s="120">
        <v>404650</v>
      </c>
      <c r="G964" s="41">
        <v>100</v>
      </c>
      <c r="H964" s="50">
        <f t="shared" si="174"/>
        <v>404650</v>
      </c>
      <c r="I964" s="10">
        <f t="shared" si="173"/>
        <v>0</v>
      </c>
      <c r="J964" s="10">
        <f t="shared" si="175"/>
        <v>628.33850931677023</v>
      </c>
      <c r="K964" s="10">
        <f t="shared" si="176"/>
        <v>1812.0505086676708</v>
      </c>
      <c r="L964" s="10">
        <f t="shared" si="177"/>
        <v>1784052.2065973859</v>
      </c>
      <c r="M964" s="10"/>
      <c r="N964" s="10">
        <f t="shared" si="172"/>
        <v>1784052.2065973859</v>
      </c>
    </row>
    <row r="965" spans="1:14" x14ac:dyDescent="0.25">
      <c r="A965" s="35"/>
      <c r="B965" s="51" t="s">
        <v>657</v>
      </c>
      <c r="C965" s="35">
        <v>4</v>
      </c>
      <c r="D965" s="55">
        <v>47.174100000000003</v>
      </c>
      <c r="E965" s="100">
        <v>1637</v>
      </c>
      <c r="F965" s="120">
        <v>924090</v>
      </c>
      <c r="G965" s="41">
        <v>100</v>
      </c>
      <c r="H965" s="50">
        <f t="shared" si="174"/>
        <v>924090</v>
      </c>
      <c r="I965" s="10">
        <f t="shared" si="173"/>
        <v>0</v>
      </c>
      <c r="J965" s="10">
        <f t="shared" si="175"/>
        <v>564.50213805742214</v>
      </c>
      <c r="K965" s="10">
        <f t="shared" si="176"/>
        <v>1875.886879927019</v>
      </c>
      <c r="L965" s="10">
        <f t="shared" si="177"/>
        <v>2268411.9216980995</v>
      </c>
      <c r="M965" s="10"/>
      <c r="N965" s="10">
        <f t="shared" si="172"/>
        <v>2268411.9216980995</v>
      </c>
    </row>
    <row r="966" spans="1:14" x14ac:dyDescent="0.25">
      <c r="A966" s="35"/>
      <c r="B966" s="51" t="s">
        <v>658</v>
      </c>
      <c r="C966" s="35">
        <v>4</v>
      </c>
      <c r="D966" s="55">
        <v>23.889099999999996</v>
      </c>
      <c r="E966" s="100">
        <v>842</v>
      </c>
      <c r="F966" s="120">
        <v>534220</v>
      </c>
      <c r="G966" s="41">
        <v>100</v>
      </c>
      <c r="H966" s="50">
        <f t="shared" si="174"/>
        <v>534220</v>
      </c>
      <c r="I966" s="10">
        <f t="shared" si="173"/>
        <v>0</v>
      </c>
      <c r="J966" s="10">
        <f t="shared" si="175"/>
        <v>634.4655581947743</v>
      </c>
      <c r="K966" s="10">
        <f t="shared" si="176"/>
        <v>1805.9234597896668</v>
      </c>
      <c r="L966" s="10">
        <f t="shared" si="177"/>
        <v>1836510.7454099567</v>
      </c>
      <c r="M966" s="10"/>
      <c r="N966" s="10">
        <f t="shared" si="172"/>
        <v>1836510.7454099567</v>
      </c>
    </row>
    <row r="967" spans="1:14" x14ac:dyDescent="0.25">
      <c r="A967" s="35"/>
      <c r="B967" s="51" t="s">
        <v>659</v>
      </c>
      <c r="C967" s="35">
        <v>4</v>
      </c>
      <c r="D967" s="55">
        <v>27.976399999999998</v>
      </c>
      <c r="E967" s="100">
        <v>1475</v>
      </c>
      <c r="F967" s="120">
        <v>787540</v>
      </c>
      <c r="G967" s="41">
        <v>100</v>
      </c>
      <c r="H967" s="50">
        <f t="shared" si="174"/>
        <v>787540</v>
      </c>
      <c r="I967" s="10">
        <f t="shared" si="173"/>
        <v>0</v>
      </c>
      <c r="J967" s="10">
        <f t="shared" si="175"/>
        <v>533.9254237288136</v>
      </c>
      <c r="K967" s="10">
        <f t="shared" si="176"/>
        <v>1906.4635942556274</v>
      </c>
      <c r="L967" s="10">
        <f t="shared" si="177"/>
        <v>2131598.23330324</v>
      </c>
      <c r="M967" s="10"/>
      <c r="N967" s="10">
        <f t="shared" si="172"/>
        <v>2131598.23330324</v>
      </c>
    </row>
    <row r="968" spans="1:14" x14ac:dyDescent="0.25">
      <c r="A968" s="35"/>
      <c r="B968" s="51" t="s">
        <v>381</v>
      </c>
      <c r="C968" s="35">
        <v>4</v>
      </c>
      <c r="D968" s="55">
        <v>21.558200000000003</v>
      </c>
      <c r="E968" s="100">
        <v>1166</v>
      </c>
      <c r="F968" s="120">
        <v>537270</v>
      </c>
      <c r="G968" s="41">
        <v>100</v>
      </c>
      <c r="H968" s="50">
        <f t="shared" si="174"/>
        <v>537270</v>
      </c>
      <c r="I968" s="10">
        <f t="shared" si="173"/>
        <v>0</v>
      </c>
      <c r="J968" s="10">
        <f t="shared" si="175"/>
        <v>460.7804459691252</v>
      </c>
      <c r="K968" s="10">
        <f t="shared" si="176"/>
        <v>1979.608572015316</v>
      </c>
      <c r="L968" s="10">
        <f t="shared" si="177"/>
        <v>2059301.7445034266</v>
      </c>
      <c r="M968" s="10"/>
      <c r="N968" s="10">
        <f t="shared" si="172"/>
        <v>2059301.7445034266</v>
      </c>
    </row>
    <row r="969" spans="1:14" x14ac:dyDescent="0.25">
      <c r="A969" s="35"/>
      <c r="B969" s="51" t="s">
        <v>660</v>
      </c>
      <c r="C969" s="35">
        <v>4</v>
      </c>
      <c r="D969" s="55">
        <v>51.505799999999994</v>
      </c>
      <c r="E969" s="100">
        <v>2508</v>
      </c>
      <c r="F969" s="120">
        <v>1868270</v>
      </c>
      <c r="G969" s="41">
        <v>100</v>
      </c>
      <c r="H969" s="50">
        <f t="shared" si="174"/>
        <v>1868270</v>
      </c>
      <c r="I969" s="10">
        <f t="shared" si="173"/>
        <v>0</v>
      </c>
      <c r="J969" s="10">
        <f t="shared" si="175"/>
        <v>744.92424242424238</v>
      </c>
      <c r="K969" s="10">
        <f t="shared" si="176"/>
        <v>1695.4647755601986</v>
      </c>
      <c r="L969" s="10">
        <f t="shared" si="177"/>
        <v>2412212.8101848471</v>
      </c>
      <c r="M969" s="10"/>
      <c r="N969" s="10">
        <f t="shared" si="172"/>
        <v>2412212.8101848471</v>
      </c>
    </row>
    <row r="970" spans="1:14" x14ac:dyDescent="0.25">
      <c r="A970" s="35"/>
      <c r="B970" s="51" t="s">
        <v>661</v>
      </c>
      <c r="C970" s="35">
        <v>4</v>
      </c>
      <c r="D970" s="55">
        <v>35.780799999999999</v>
      </c>
      <c r="E970" s="100">
        <v>1840</v>
      </c>
      <c r="F970" s="120">
        <v>1184250</v>
      </c>
      <c r="G970" s="41">
        <v>100</v>
      </c>
      <c r="H970" s="50">
        <f t="shared" si="174"/>
        <v>1184250</v>
      </c>
      <c r="I970" s="10">
        <f t="shared" si="173"/>
        <v>0</v>
      </c>
      <c r="J970" s="10">
        <f t="shared" si="175"/>
        <v>643.61413043478262</v>
      </c>
      <c r="K970" s="10">
        <f t="shared" si="176"/>
        <v>1796.7748875496586</v>
      </c>
      <c r="L970" s="10">
        <f t="shared" si="177"/>
        <v>2199697.728627394</v>
      </c>
      <c r="M970" s="10"/>
      <c r="N970" s="10">
        <f t="shared" si="172"/>
        <v>2199697.728627394</v>
      </c>
    </row>
    <row r="971" spans="1:14" x14ac:dyDescent="0.25">
      <c r="A971" s="35"/>
      <c r="B971" s="51" t="s">
        <v>662</v>
      </c>
      <c r="C971" s="35">
        <v>4</v>
      </c>
      <c r="D971" s="55">
        <v>16.7667</v>
      </c>
      <c r="E971" s="100">
        <v>611</v>
      </c>
      <c r="F971" s="120">
        <v>331620</v>
      </c>
      <c r="G971" s="41">
        <v>100</v>
      </c>
      <c r="H971" s="50">
        <f t="shared" si="174"/>
        <v>331620</v>
      </c>
      <c r="I971" s="10">
        <f t="shared" si="173"/>
        <v>0</v>
      </c>
      <c r="J971" s="10">
        <f t="shared" si="175"/>
        <v>542.74959083469719</v>
      </c>
      <c r="K971" s="10">
        <f t="shared" si="176"/>
        <v>1897.6394271497438</v>
      </c>
      <c r="L971" s="10">
        <f t="shared" si="177"/>
        <v>1798442.8083927564</v>
      </c>
      <c r="M971" s="10"/>
      <c r="N971" s="10">
        <f t="shared" si="172"/>
        <v>1798442.8083927564</v>
      </c>
    </row>
    <row r="972" spans="1:14" x14ac:dyDescent="0.25">
      <c r="A972" s="35"/>
      <c r="B972" s="51" t="s">
        <v>663</v>
      </c>
      <c r="C972" s="35">
        <v>4</v>
      </c>
      <c r="D972" s="55">
        <v>22.511600000000001</v>
      </c>
      <c r="E972" s="100">
        <v>469</v>
      </c>
      <c r="F972" s="120">
        <v>290850</v>
      </c>
      <c r="G972" s="41">
        <v>100</v>
      </c>
      <c r="H972" s="50">
        <f t="shared" si="174"/>
        <v>290850</v>
      </c>
      <c r="I972" s="10">
        <f t="shared" si="173"/>
        <v>0</v>
      </c>
      <c r="J972" s="10">
        <f t="shared" si="175"/>
        <v>620.14925373134326</v>
      </c>
      <c r="K972" s="10">
        <f t="shared" si="176"/>
        <v>1820.2397642530977</v>
      </c>
      <c r="L972" s="10">
        <f t="shared" si="177"/>
        <v>1727433.884267515</v>
      </c>
      <c r="M972" s="10"/>
      <c r="N972" s="10">
        <f t="shared" si="172"/>
        <v>1727433.884267515</v>
      </c>
    </row>
    <row r="973" spans="1:14" x14ac:dyDescent="0.25">
      <c r="A973" s="35"/>
      <c r="B973" s="51" t="s">
        <v>664</v>
      </c>
      <c r="C973" s="35">
        <v>4</v>
      </c>
      <c r="D973" s="55">
        <v>19.376600000000003</v>
      </c>
      <c r="E973" s="100">
        <v>655</v>
      </c>
      <c r="F973" s="120">
        <v>431910</v>
      </c>
      <c r="G973" s="41">
        <v>100</v>
      </c>
      <c r="H973" s="50">
        <f t="shared" si="174"/>
        <v>431910</v>
      </c>
      <c r="I973" s="10">
        <f t="shared" si="173"/>
        <v>0</v>
      </c>
      <c r="J973" s="10">
        <f t="shared" si="175"/>
        <v>659.40458015267177</v>
      </c>
      <c r="K973" s="10">
        <f t="shared" si="176"/>
        <v>1780.9844378317694</v>
      </c>
      <c r="L973" s="10">
        <f t="shared" si="177"/>
        <v>1733790.0288641565</v>
      </c>
      <c r="M973" s="10"/>
      <c r="N973" s="10">
        <f t="shared" si="172"/>
        <v>1733790.0288641565</v>
      </c>
    </row>
    <row r="974" spans="1:14" x14ac:dyDescent="0.25">
      <c r="A974" s="35"/>
      <c r="B974" s="51" t="s">
        <v>843</v>
      </c>
      <c r="C974" s="35">
        <v>4</v>
      </c>
      <c r="D974" s="55">
        <v>21.063299999999998</v>
      </c>
      <c r="E974" s="100">
        <v>1080</v>
      </c>
      <c r="F974" s="120">
        <v>929650</v>
      </c>
      <c r="G974" s="41">
        <v>100</v>
      </c>
      <c r="H974" s="50">
        <f t="shared" si="174"/>
        <v>929650</v>
      </c>
      <c r="I974" s="10">
        <f t="shared" si="173"/>
        <v>0</v>
      </c>
      <c r="J974" s="10">
        <f t="shared" si="175"/>
        <v>860.78703703703707</v>
      </c>
      <c r="K974" s="10">
        <f t="shared" si="176"/>
        <v>1579.6019809474042</v>
      </c>
      <c r="L974" s="10">
        <f t="shared" si="177"/>
        <v>1710901.8537741457</v>
      </c>
      <c r="M974" s="10"/>
      <c r="N974" s="10">
        <f t="shared" si="172"/>
        <v>1710901.8537741457</v>
      </c>
    </row>
    <row r="975" spans="1:14" s="31" customFormat="1" x14ac:dyDescent="0.25">
      <c r="A975" s="35"/>
      <c r="B975" s="51" t="s">
        <v>844</v>
      </c>
      <c r="C975" s="35">
        <v>4</v>
      </c>
      <c r="D975" s="55">
        <v>34.643000000000001</v>
      </c>
      <c r="E975" s="100">
        <v>1709</v>
      </c>
      <c r="F975" s="122">
        <v>3028070</v>
      </c>
      <c r="G975" s="41">
        <v>100</v>
      </c>
      <c r="H975" s="50">
        <f t="shared" si="174"/>
        <v>3028070</v>
      </c>
      <c r="I975" s="50">
        <f t="shared" si="173"/>
        <v>0</v>
      </c>
      <c r="J975" s="50">
        <f t="shared" si="175"/>
        <v>1771.8373317729665</v>
      </c>
      <c r="K975" s="50">
        <f t="shared" si="176"/>
        <v>668.55168621147459</v>
      </c>
      <c r="L975" s="50">
        <f t="shared" si="177"/>
        <v>1252176.2996686611</v>
      </c>
      <c r="M975" s="50"/>
      <c r="N975" s="50">
        <f t="shared" si="172"/>
        <v>1252176.2996686611</v>
      </c>
    </row>
    <row r="976" spans="1:14" x14ac:dyDescent="0.25">
      <c r="A976" s="35"/>
      <c r="B976" s="51" t="s">
        <v>665</v>
      </c>
      <c r="C976" s="35">
        <v>4</v>
      </c>
      <c r="D976" s="55">
        <v>29.909899999999997</v>
      </c>
      <c r="E976" s="100">
        <v>1459</v>
      </c>
      <c r="F976" s="120">
        <v>1265100</v>
      </c>
      <c r="G976" s="41">
        <v>100</v>
      </c>
      <c r="H976" s="50">
        <f t="shared" si="174"/>
        <v>1265100</v>
      </c>
      <c r="I976" s="10">
        <f t="shared" si="173"/>
        <v>0</v>
      </c>
      <c r="J976" s="10">
        <f t="shared" si="175"/>
        <v>867.10075394105547</v>
      </c>
      <c r="K976" s="10">
        <f t="shared" si="176"/>
        <v>1573.2882640433857</v>
      </c>
      <c r="L976" s="10">
        <f t="shared" si="177"/>
        <v>1871913.0561884996</v>
      </c>
      <c r="M976" s="10"/>
      <c r="N976" s="10">
        <f t="shared" si="172"/>
        <v>1871913.0561884996</v>
      </c>
    </row>
    <row r="977" spans="1:14" x14ac:dyDescent="0.25">
      <c r="A977" s="35"/>
      <c r="B977" s="51" t="s">
        <v>909</v>
      </c>
      <c r="C977" s="35">
        <v>4</v>
      </c>
      <c r="D977" s="55">
        <v>22.201699999999999</v>
      </c>
      <c r="E977" s="100">
        <v>1111</v>
      </c>
      <c r="F977" s="120">
        <v>548450</v>
      </c>
      <c r="G977" s="41">
        <v>100</v>
      </c>
      <c r="H977" s="50">
        <f t="shared" si="174"/>
        <v>548450</v>
      </c>
      <c r="I977" s="10">
        <f t="shared" si="173"/>
        <v>0</v>
      </c>
      <c r="J977" s="10">
        <f t="shared" si="175"/>
        <v>493.65436543654363</v>
      </c>
      <c r="K977" s="10">
        <f t="shared" si="176"/>
        <v>1946.7346525478974</v>
      </c>
      <c r="L977" s="10">
        <f t="shared" si="177"/>
        <v>2020224.6740151488</v>
      </c>
      <c r="M977" s="10"/>
      <c r="N977" s="10">
        <f t="shared" si="172"/>
        <v>2020224.6740151488</v>
      </c>
    </row>
    <row r="978" spans="1:14" x14ac:dyDescent="0.25">
      <c r="A978" s="35"/>
      <c r="B978" s="51" t="s">
        <v>895</v>
      </c>
      <c r="C978" s="35">
        <v>3</v>
      </c>
      <c r="D978" s="55">
        <v>46.934199999999997</v>
      </c>
      <c r="E978" s="100">
        <v>5670</v>
      </c>
      <c r="F978" s="120">
        <v>22568000</v>
      </c>
      <c r="G978" s="41">
        <v>50</v>
      </c>
      <c r="H978" s="50">
        <f t="shared" si="174"/>
        <v>11284000</v>
      </c>
      <c r="I978" s="10">
        <f t="shared" si="173"/>
        <v>11284000</v>
      </c>
      <c r="J978" s="10">
        <f t="shared" si="175"/>
        <v>3980.2469135802471</v>
      </c>
      <c r="K978" s="10">
        <f t="shared" si="176"/>
        <v>-1539.857895595806</v>
      </c>
      <c r="L978" s="10">
        <f t="shared" si="177"/>
        <v>1984150.7212341875</v>
      </c>
      <c r="M978" s="10"/>
      <c r="N978" s="10">
        <f t="shared" si="172"/>
        <v>1984150.7212341875</v>
      </c>
    </row>
    <row r="979" spans="1:14" x14ac:dyDescent="0.25">
      <c r="A979" s="35"/>
      <c r="B979" s="51" t="s">
        <v>667</v>
      </c>
      <c r="C979" s="35">
        <v>4</v>
      </c>
      <c r="D979" s="55">
        <v>35.431699999999999</v>
      </c>
      <c r="E979" s="100">
        <v>1022</v>
      </c>
      <c r="F979" s="120">
        <v>696950</v>
      </c>
      <c r="G979" s="41">
        <v>100</v>
      </c>
      <c r="H979" s="50">
        <f t="shared" si="174"/>
        <v>696950</v>
      </c>
      <c r="I979" s="10">
        <f t="shared" si="173"/>
        <v>0</v>
      </c>
      <c r="J979" s="10">
        <f t="shared" si="175"/>
        <v>681.94716242661445</v>
      </c>
      <c r="K979" s="10">
        <f t="shared" si="176"/>
        <v>1758.4418555578268</v>
      </c>
      <c r="L979" s="10">
        <f t="shared" si="177"/>
        <v>1920424.107928395</v>
      </c>
      <c r="M979" s="10"/>
      <c r="N979" s="10">
        <f t="shared" si="172"/>
        <v>1920424.107928395</v>
      </c>
    </row>
    <row r="980" spans="1:14" x14ac:dyDescent="0.25">
      <c r="A980" s="35"/>
      <c r="B980" s="51" t="s">
        <v>668</v>
      </c>
      <c r="C980" s="35">
        <v>4</v>
      </c>
      <c r="D980" s="55">
        <v>23.691500000000005</v>
      </c>
      <c r="E980" s="100">
        <v>988</v>
      </c>
      <c r="F980" s="120">
        <v>582930</v>
      </c>
      <c r="G980" s="41">
        <v>100</v>
      </c>
      <c r="H980" s="50">
        <f t="shared" si="174"/>
        <v>582930</v>
      </c>
      <c r="I980" s="10">
        <f t="shared" si="173"/>
        <v>0</v>
      </c>
      <c r="J980" s="10">
        <f t="shared" si="175"/>
        <v>590.01012145748984</v>
      </c>
      <c r="K980" s="10">
        <f t="shared" si="176"/>
        <v>1850.3788965269514</v>
      </c>
      <c r="L980" s="10">
        <f t="shared" si="177"/>
        <v>1914885.3432184504</v>
      </c>
      <c r="M980" s="10"/>
      <c r="N980" s="10">
        <f t="shared" si="172"/>
        <v>1914885.3432184504</v>
      </c>
    </row>
    <row r="981" spans="1:14" x14ac:dyDescent="0.25">
      <c r="A981" s="35"/>
      <c r="B981" s="51" t="s">
        <v>791</v>
      </c>
      <c r="C981" s="35">
        <v>4</v>
      </c>
      <c r="D981" s="55">
        <v>17.011099999999999</v>
      </c>
      <c r="E981" s="100">
        <v>763</v>
      </c>
      <c r="F981" s="120">
        <v>405190</v>
      </c>
      <c r="G981" s="41">
        <v>100</v>
      </c>
      <c r="H981" s="50">
        <f t="shared" si="174"/>
        <v>405190</v>
      </c>
      <c r="I981" s="10">
        <f t="shared" si="173"/>
        <v>0</v>
      </c>
      <c r="J981" s="10">
        <f t="shared" si="175"/>
        <v>531.04849279161203</v>
      </c>
      <c r="K981" s="10">
        <f t="shared" si="176"/>
        <v>1909.3405251928291</v>
      </c>
      <c r="L981" s="10">
        <f t="shared" si="177"/>
        <v>1855045.8895527585</v>
      </c>
      <c r="M981" s="10"/>
      <c r="N981" s="10">
        <f t="shared" si="172"/>
        <v>1855045.8895527585</v>
      </c>
    </row>
    <row r="982" spans="1:14" x14ac:dyDescent="0.25">
      <c r="A982" s="35"/>
      <c r="B982" s="51" t="s">
        <v>669</v>
      </c>
      <c r="C982" s="35">
        <v>4</v>
      </c>
      <c r="D982" s="55">
        <v>32.879899999999999</v>
      </c>
      <c r="E982" s="100">
        <v>1835</v>
      </c>
      <c r="F982" s="120">
        <v>1257130</v>
      </c>
      <c r="G982" s="41">
        <v>100</v>
      </c>
      <c r="H982" s="50">
        <f t="shared" si="174"/>
        <v>1257130</v>
      </c>
      <c r="I982" s="10">
        <f t="shared" si="173"/>
        <v>0</v>
      </c>
      <c r="J982" s="10">
        <f t="shared" si="175"/>
        <v>685.08446866485019</v>
      </c>
      <c r="K982" s="10">
        <f t="shared" si="176"/>
        <v>1755.3045493195909</v>
      </c>
      <c r="L982" s="10">
        <f t="shared" si="177"/>
        <v>2148073.69692122</v>
      </c>
      <c r="M982" s="10"/>
      <c r="N982" s="10">
        <f t="shared" si="172"/>
        <v>2148073.69692122</v>
      </c>
    </row>
    <row r="983" spans="1:14" x14ac:dyDescent="0.25">
      <c r="A983" s="35"/>
      <c r="B983" s="51" t="s">
        <v>670</v>
      </c>
      <c r="C983" s="35">
        <v>4</v>
      </c>
      <c r="D983" s="55">
        <v>27.189</v>
      </c>
      <c r="E983" s="100">
        <v>485</v>
      </c>
      <c r="F983" s="120">
        <v>363670</v>
      </c>
      <c r="G983" s="41">
        <v>100</v>
      </c>
      <c r="H983" s="50">
        <f t="shared" si="174"/>
        <v>363670</v>
      </c>
      <c r="I983" s="10">
        <f t="shared" si="173"/>
        <v>0</v>
      </c>
      <c r="J983" s="10">
        <f t="shared" si="175"/>
        <v>749.8350515463917</v>
      </c>
      <c r="K983" s="10">
        <f t="shared" si="176"/>
        <v>1690.5539664380494</v>
      </c>
      <c r="L983" s="10">
        <f t="shared" si="177"/>
        <v>1656034.5676384093</v>
      </c>
      <c r="M983" s="10"/>
      <c r="N983" s="10">
        <f t="shared" si="172"/>
        <v>1656034.5676384093</v>
      </c>
    </row>
    <row r="984" spans="1:14" x14ac:dyDescent="0.25">
      <c r="A984" s="35"/>
      <c r="B984" s="4"/>
      <c r="C984" s="4"/>
      <c r="D984" s="55">
        <v>0</v>
      </c>
      <c r="E984" s="102"/>
      <c r="F984" s="65"/>
      <c r="G984" s="41"/>
      <c r="H984" s="65"/>
      <c r="I984" s="66"/>
      <c r="J984" s="66"/>
      <c r="K984" s="10"/>
      <c r="L984" s="10"/>
      <c r="M984" s="10"/>
      <c r="N984" s="10"/>
    </row>
    <row r="985" spans="1:14" x14ac:dyDescent="0.25">
      <c r="A985" s="30" t="s">
        <v>671</v>
      </c>
      <c r="B985" s="43" t="s">
        <v>2</v>
      </c>
      <c r="C985" s="44"/>
      <c r="D985" s="3">
        <v>1082.6210999999998</v>
      </c>
      <c r="E985" s="103">
        <f>E986</f>
        <v>75804</v>
      </c>
      <c r="F985" s="37">
        <v>0</v>
      </c>
      <c r="G985" s="41"/>
      <c r="H985" s="37">
        <f>H987</f>
        <v>28074662.5</v>
      </c>
      <c r="I985" s="8">
        <f>I987</f>
        <v>-28074662.5</v>
      </c>
      <c r="J985" s="8"/>
      <c r="K985" s="10"/>
      <c r="L985" s="10"/>
      <c r="M985" s="9">
        <f>M987</f>
        <v>32079462.521977071</v>
      </c>
      <c r="N985" s="8">
        <f t="shared" si="172"/>
        <v>32079462.521977071</v>
      </c>
    </row>
    <row r="986" spans="1:14" x14ac:dyDescent="0.25">
      <c r="A986" s="30" t="s">
        <v>671</v>
      </c>
      <c r="B986" s="43" t="s">
        <v>3</v>
      </c>
      <c r="C986" s="44"/>
      <c r="D986" s="3">
        <v>1082.6210999999998</v>
      </c>
      <c r="E986" s="103">
        <f>SUM(E988:E1020)</f>
        <v>75804</v>
      </c>
      <c r="F986" s="37">
        <f>SUM(F988:F1020)</f>
        <v>152030940</v>
      </c>
      <c r="G986" s="41"/>
      <c r="H986" s="37">
        <f>SUM(H988:H1020)</f>
        <v>95881615</v>
      </c>
      <c r="I986" s="8">
        <f>SUM(I988:I1020)</f>
        <v>56149325</v>
      </c>
      <c r="J986" s="8"/>
      <c r="K986" s="10"/>
      <c r="L986" s="8">
        <f>SUM(L988:L1020)</f>
        <v>72454778.249118611</v>
      </c>
      <c r="M986" s="10"/>
      <c r="N986" s="8">
        <f t="shared" si="172"/>
        <v>72454778.249118611</v>
      </c>
    </row>
    <row r="987" spans="1:14" x14ac:dyDescent="0.25">
      <c r="A987" s="35"/>
      <c r="B987" s="51" t="s">
        <v>26</v>
      </c>
      <c r="C987" s="35">
        <v>2</v>
      </c>
      <c r="D987" s="5">
        <v>0</v>
      </c>
      <c r="E987" s="106"/>
      <c r="F987" s="50">
        <v>0</v>
      </c>
      <c r="G987" s="41">
        <v>25</v>
      </c>
      <c r="H987" s="50">
        <f>F1017*G987/100</f>
        <v>28074662.5</v>
      </c>
      <c r="I987" s="10">
        <f t="shared" ref="I987:I1020" si="178">F987-H987</f>
        <v>-28074662.5</v>
      </c>
      <c r="J987" s="10"/>
      <c r="K987" s="10"/>
      <c r="L987" s="10"/>
      <c r="M987" s="10">
        <f>($L$7*$L$8*E985/$L$10)+($L$7*$L$9*D985/$L$11)</f>
        <v>32079462.521977071</v>
      </c>
      <c r="N987" s="10">
        <f t="shared" si="172"/>
        <v>32079462.521977071</v>
      </c>
    </row>
    <row r="988" spans="1:14" x14ac:dyDescent="0.25">
      <c r="A988" s="35"/>
      <c r="B988" s="51" t="s">
        <v>672</v>
      </c>
      <c r="C988" s="35">
        <v>4</v>
      </c>
      <c r="D988" s="55">
        <v>21.037700000000001</v>
      </c>
      <c r="E988" s="100">
        <v>740</v>
      </c>
      <c r="F988" s="120">
        <v>446500</v>
      </c>
      <c r="G988" s="41">
        <v>100</v>
      </c>
      <c r="H988" s="50">
        <f t="shared" ref="H988:H1020" si="179">F988*G988/100</f>
        <v>446500</v>
      </c>
      <c r="I988" s="10">
        <f t="shared" si="178"/>
        <v>0</v>
      </c>
      <c r="J988" s="10">
        <f t="shared" ref="J988:J1020" si="180">F988/E988</f>
        <v>603.37837837837833</v>
      </c>
      <c r="K988" s="10">
        <f t="shared" ref="K988:K1020" si="181">$J$11*$J$19-J988</f>
        <v>1837.0106396060628</v>
      </c>
      <c r="L988" s="10">
        <f t="shared" ref="L988:L1020" si="182">IF(K988&gt;0,$J$7*$J$8*(K988/$K$19),0)+$J$7*$J$9*(E988/$E$19)+$J$7*$J$10*(D988/$D$19)</f>
        <v>1813901.7986071054</v>
      </c>
      <c r="M988" s="10"/>
      <c r="N988" s="10">
        <f t="shared" si="172"/>
        <v>1813901.7986071054</v>
      </c>
    </row>
    <row r="989" spans="1:14" x14ac:dyDescent="0.25">
      <c r="A989" s="35"/>
      <c r="B989" s="51" t="s">
        <v>262</v>
      </c>
      <c r="C989" s="35">
        <v>4</v>
      </c>
      <c r="D989" s="55">
        <v>23.1798</v>
      </c>
      <c r="E989" s="100">
        <v>708</v>
      </c>
      <c r="F989" s="120">
        <v>546370</v>
      </c>
      <c r="G989" s="41">
        <v>100</v>
      </c>
      <c r="H989" s="50">
        <f t="shared" si="179"/>
        <v>546370</v>
      </c>
      <c r="I989" s="10">
        <f t="shared" si="178"/>
        <v>0</v>
      </c>
      <c r="J989" s="10">
        <f t="shared" si="180"/>
        <v>771.70903954802259</v>
      </c>
      <c r="K989" s="10">
        <f t="shared" si="181"/>
        <v>1668.6799784364184</v>
      </c>
      <c r="L989" s="10">
        <f t="shared" si="182"/>
        <v>1682313.0949444608</v>
      </c>
      <c r="M989" s="10"/>
      <c r="N989" s="10">
        <f t="shared" si="172"/>
        <v>1682313.0949444608</v>
      </c>
    </row>
    <row r="990" spans="1:14" x14ac:dyDescent="0.25">
      <c r="A990" s="35"/>
      <c r="B990" s="51" t="s">
        <v>673</v>
      </c>
      <c r="C990" s="35">
        <v>4</v>
      </c>
      <c r="D990" s="55">
        <v>33.328400000000002</v>
      </c>
      <c r="E990" s="100">
        <v>919</v>
      </c>
      <c r="F990" s="120">
        <v>702830</v>
      </c>
      <c r="G990" s="41">
        <v>100</v>
      </c>
      <c r="H990" s="50">
        <f t="shared" si="179"/>
        <v>702830</v>
      </c>
      <c r="I990" s="10">
        <f t="shared" si="178"/>
        <v>0</v>
      </c>
      <c r="J990" s="10">
        <f t="shared" si="180"/>
        <v>764.77693144722525</v>
      </c>
      <c r="K990" s="10">
        <f t="shared" si="181"/>
        <v>1675.6120865372159</v>
      </c>
      <c r="L990" s="10">
        <f t="shared" si="182"/>
        <v>1810882.6659711746</v>
      </c>
      <c r="M990" s="10"/>
      <c r="N990" s="10">
        <f t="shared" si="172"/>
        <v>1810882.6659711746</v>
      </c>
    </row>
    <row r="991" spans="1:14" x14ac:dyDescent="0.25">
      <c r="A991" s="35"/>
      <c r="B991" s="51" t="s">
        <v>674</v>
      </c>
      <c r="C991" s="35">
        <v>4</v>
      </c>
      <c r="D991" s="55">
        <v>20.331499999999998</v>
      </c>
      <c r="E991" s="100">
        <v>968</v>
      </c>
      <c r="F991" s="120">
        <v>414830</v>
      </c>
      <c r="G991" s="41">
        <v>100</v>
      </c>
      <c r="H991" s="50">
        <f t="shared" si="179"/>
        <v>414830</v>
      </c>
      <c r="I991" s="10">
        <f t="shared" si="178"/>
        <v>0</v>
      </c>
      <c r="J991" s="10">
        <f t="shared" si="180"/>
        <v>428.54338842975204</v>
      </c>
      <c r="K991" s="10">
        <f t="shared" si="181"/>
        <v>2011.8456295546891</v>
      </c>
      <c r="L991" s="10">
        <f t="shared" si="182"/>
        <v>2018182.8376347849</v>
      </c>
      <c r="M991" s="10"/>
      <c r="N991" s="10">
        <f t="shared" si="172"/>
        <v>2018182.8376347849</v>
      </c>
    </row>
    <row r="992" spans="1:14" x14ac:dyDescent="0.25">
      <c r="A992" s="35"/>
      <c r="B992" s="51" t="s">
        <v>675</v>
      </c>
      <c r="C992" s="35">
        <v>4</v>
      </c>
      <c r="D992" s="55">
        <v>25.04</v>
      </c>
      <c r="E992" s="100">
        <v>1305</v>
      </c>
      <c r="F992" s="120">
        <v>592620</v>
      </c>
      <c r="G992" s="41">
        <v>100</v>
      </c>
      <c r="H992" s="50">
        <f t="shared" si="179"/>
        <v>592620</v>
      </c>
      <c r="I992" s="10">
        <f t="shared" si="178"/>
        <v>0</v>
      </c>
      <c r="J992" s="10">
        <f t="shared" si="180"/>
        <v>454.11494252873564</v>
      </c>
      <c r="K992" s="10">
        <f t="shared" si="181"/>
        <v>1986.2740754557055</v>
      </c>
      <c r="L992" s="10">
        <f t="shared" si="182"/>
        <v>2126917.791950352</v>
      </c>
      <c r="M992" s="10"/>
      <c r="N992" s="10">
        <f t="shared" si="172"/>
        <v>2126917.791950352</v>
      </c>
    </row>
    <row r="993" spans="1:14" x14ac:dyDescent="0.25">
      <c r="A993" s="35"/>
      <c r="B993" s="51" t="s">
        <v>845</v>
      </c>
      <c r="C993" s="35">
        <v>4</v>
      </c>
      <c r="D993" s="55">
        <v>24.7498</v>
      </c>
      <c r="E993" s="100">
        <v>1301</v>
      </c>
      <c r="F993" s="120">
        <v>1051290</v>
      </c>
      <c r="G993" s="41">
        <v>100</v>
      </c>
      <c r="H993" s="50">
        <f t="shared" si="179"/>
        <v>1051290</v>
      </c>
      <c r="I993" s="10">
        <f t="shared" si="178"/>
        <v>0</v>
      </c>
      <c r="J993" s="10">
        <f t="shared" si="180"/>
        <v>808.06302843966182</v>
      </c>
      <c r="K993" s="10">
        <f t="shared" si="181"/>
        <v>1632.3259895447793</v>
      </c>
      <c r="L993" s="10">
        <f t="shared" si="182"/>
        <v>1841234.4933083476</v>
      </c>
      <c r="M993" s="10"/>
      <c r="N993" s="10">
        <f t="shared" si="172"/>
        <v>1841234.4933083476</v>
      </c>
    </row>
    <row r="994" spans="1:14" x14ac:dyDescent="0.25">
      <c r="A994" s="35"/>
      <c r="B994" s="51" t="s">
        <v>676</v>
      </c>
      <c r="C994" s="35">
        <v>4</v>
      </c>
      <c r="D994" s="55">
        <v>33.558999999999997</v>
      </c>
      <c r="E994" s="100">
        <v>1285</v>
      </c>
      <c r="F994" s="120">
        <v>1272190</v>
      </c>
      <c r="G994" s="41">
        <v>100</v>
      </c>
      <c r="H994" s="50">
        <f t="shared" si="179"/>
        <v>1272190</v>
      </c>
      <c r="I994" s="10">
        <f t="shared" si="178"/>
        <v>0</v>
      </c>
      <c r="J994" s="10">
        <f t="shared" si="180"/>
        <v>990.03112840466929</v>
      </c>
      <c r="K994" s="10">
        <f t="shared" si="181"/>
        <v>1450.3578895797718</v>
      </c>
      <c r="L994" s="10">
        <f t="shared" si="182"/>
        <v>1742610.319476028</v>
      </c>
      <c r="M994" s="10"/>
      <c r="N994" s="10">
        <f t="shared" si="172"/>
        <v>1742610.319476028</v>
      </c>
    </row>
    <row r="995" spans="1:14" x14ac:dyDescent="0.25">
      <c r="A995" s="35"/>
      <c r="B995" s="51" t="s">
        <v>677</v>
      </c>
      <c r="C995" s="35">
        <v>4</v>
      </c>
      <c r="D995" s="55">
        <v>28.676200000000001</v>
      </c>
      <c r="E995" s="100">
        <v>1074</v>
      </c>
      <c r="F995" s="120">
        <v>702530</v>
      </c>
      <c r="G995" s="41">
        <v>100</v>
      </c>
      <c r="H995" s="50">
        <f t="shared" si="179"/>
        <v>702530</v>
      </c>
      <c r="I995" s="10">
        <f t="shared" si="178"/>
        <v>0</v>
      </c>
      <c r="J995" s="10">
        <f t="shared" si="180"/>
        <v>654.12476722532585</v>
      </c>
      <c r="K995" s="10">
        <f t="shared" si="181"/>
        <v>1786.2642507591154</v>
      </c>
      <c r="L995" s="10">
        <f t="shared" si="182"/>
        <v>1918774.8376307415</v>
      </c>
      <c r="M995" s="10"/>
      <c r="N995" s="10">
        <f t="shared" si="172"/>
        <v>1918774.8376307415</v>
      </c>
    </row>
    <row r="996" spans="1:14" x14ac:dyDescent="0.25">
      <c r="A996" s="35"/>
      <c r="B996" s="51" t="s">
        <v>678</v>
      </c>
      <c r="C996" s="35">
        <v>4</v>
      </c>
      <c r="D996" s="55">
        <v>35.6203</v>
      </c>
      <c r="E996" s="100">
        <v>1567</v>
      </c>
      <c r="F996" s="120">
        <v>879400</v>
      </c>
      <c r="G996" s="41">
        <v>100</v>
      </c>
      <c r="H996" s="50">
        <f t="shared" si="179"/>
        <v>879400</v>
      </c>
      <c r="I996" s="10">
        <f t="shared" si="178"/>
        <v>0</v>
      </c>
      <c r="J996" s="10">
        <f t="shared" si="180"/>
        <v>561.19974473516277</v>
      </c>
      <c r="K996" s="10">
        <f t="shared" si="181"/>
        <v>1879.1892732492784</v>
      </c>
      <c r="L996" s="10">
        <f t="shared" si="182"/>
        <v>2182299.0262184804</v>
      </c>
      <c r="M996" s="10"/>
      <c r="N996" s="10">
        <f t="shared" si="172"/>
        <v>2182299.0262184804</v>
      </c>
    </row>
    <row r="997" spans="1:14" x14ac:dyDescent="0.25">
      <c r="A997" s="35"/>
      <c r="B997" s="51" t="s">
        <v>846</v>
      </c>
      <c r="C997" s="35">
        <v>4</v>
      </c>
      <c r="D997" s="55">
        <v>22.1511</v>
      </c>
      <c r="E997" s="100">
        <v>618</v>
      </c>
      <c r="F997" s="120">
        <v>354080</v>
      </c>
      <c r="G997" s="41">
        <v>100</v>
      </c>
      <c r="H997" s="50">
        <f t="shared" si="179"/>
        <v>354080</v>
      </c>
      <c r="I997" s="10">
        <f t="shared" si="178"/>
        <v>0</v>
      </c>
      <c r="J997" s="10">
        <f t="shared" si="180"/>
        <v>572.9449838187702</v>
      </c>
      <c r="K997" s="10">
        <f t="shared" si="181"/>
        <v>1867.4440341656709</v>
      </c>
      <c r="L997" s="10">
        <f t="shared" si="182"/>
        <v>1807955.2235477366</v>
      </c>
      <c r="M997" s="10"/>
      <c r="N997" s="10">
        <f t="shared" si="172"/>
        <v>1807955.2235477366</v>
      </c>
    </row>
    <row r="998" spans="1:14" x14ac:dyDescent="0.25">
      <c r="A998" s="35"/>
      <c r="B998" s="51" t="s">
        <v>679</v>
      </c>
      <c r="C998" s="35">
        <v>4</v>
      </c>
      <c r="D998" s="55">
        <v>39.122799999999998</v>
      </c>
      <c r="E998" s="100">
        <v>1149</v>
      </c>
      <c r="F998" s="120">
        <v>1233300</v>
      </c>
      <c r="G998" s="41">
        <v>100</v>
      </c>
      <c r="H998" s="50">
        <f t="shared" si="179"/>
        <v>1233300</v>
      </c>
      <c r="I998" s="10">
        <f t="shared" si="178"/>
        <v>0</v>
      </c>
      <c r="J998" s="10">
        <f t="shared" si="180"/>
        <v>1073.3681462140992</v>
      </c>
      <c r="K998" s="10">
        <f t="shared" si="181"/>
        <v>1367.020871770342</v>
      </c>
      <c r="L998" s="10">
        <f t="shared" si="182"/>
        <v>1667606.3716350896</v>
      </c>
      <c r="M998" s="10"/>
      <c r="N998" s="10">
        <f t="shared" si="172"/>
        <v>1667606.3716350896</v>
      </c>
    </row>
    <row r="999" spans="1:14" x14ac:dyDescent="0.25">
      <c r="A999" s="35"/>
      <c r="B999" s="51" t="s">
        <v>680</v>
      </c>
      <c r="C999" s="35">
        <v>4</v>
      </c>
      <c r="D999" s="55">
        <v>19.480999999999998</v>
      </c>
      <c r="E999" s="100">
        <v>599</v>
      </c>
      <c r="F999" s="120">
        <v>349130</v>
      </c>
      <c r="G999" s="41">
        <v>100</v>
      </c>
      <c r="H999" s="50">
        <f t="shared" si="179"/>
        <v>349130</v>
      </c>
      <c r="I999" s="10">
        <f t="shared" si="178"/>
        <v>0</v>
      </c>
      <c r="J999" s="10">
        <f t="shared" si="180"/>
        <v>582.85475792988314</v>
      </c>
      <c r="K999" s="10">
        <f t="shared" si="181"/>
        <v>1857.534260054558</v>
      </c>
      <c r="L999" s="10">
        <f t="shared" si="182"/>
        <v>1778676.4772526298</v>
      </c>
      <c r="M999" s="10"/>
      <c r="N999" s="10">
        <f t="shared" si="172"/>
        <v>1778676.4772526298</v>
      </c>
    </row>
    <row r="1000" spans="1:14" x14ac:dyDescent="0.25">
      <c r="A1000" s="35"/>
      <c r="B1000" s="51" t="s">
        <v>847</v>
      </c>
      <c r="C1000" s="35">
        <v>4</v>
      </c>
      <c r="D1000" s="55">
        <v>29.972500000000004</v>
      </c>
      <c r="E1000" s="100">
        <v>2249</v>
      </c>
      <c r="F1000" s="120">
        <v>1022940</v>
      </c>
      <c r="G1000" s="41">
        <v>100</v>
      </c>
      <c r="H1000" s="50">
        <f t="shared" si="179"/>
        <v>1022940</v>
      </c>
      <c r="I1000" s="10">
        <f t="shared" si="178"/>
        <v>0</v>
      </c>
      <c r="J1000" s="10">
        <f t="shared" si="180"/>
        <v>454.84215206758557</v>
      </c>
      <c r="K1000" s="10">
        <f t="shared" si="181"/>
        <v>1985.5468659168555</v>
      </c>
      <c r="L1000" s="10">
        <f t="shared" si="182"/>
        <v>2439806.7754714554</v>
      </c>
      <c r="M1000" s="10"/>
      <c r="N1000" s="10">
        <f t="shared" si="172"/>
        <v>2439806.7754714554</v>
      </c>
    </row>
    <row r="1001" spans="1:14" x14ac:dyDescent="0.25">
      <c r="A1001" s="35"/>
      <c r="B1001" s="51" t="s">
        <v>681</v>
      </c>
      <c r="C1001" s="35">
        <v>4</v>
      </c>
      <c r="D1001" s="55">
        <v>29.169099999999997</v>
      </c>
      <c r="E1001" s="100">
        <v>1379</v>
      </c>
      <c r="F1001" s="120">
        <v>736370</v>
      </c>
      <c r="G1001" s="41">
        <v>100</v>
      </c>
      <c r="H1001" s="50">
        <f t="shared" si="179"/>
        <v>736370</v>
      </c>
      <c r="I1001" s="10">
        <f t="shared" si="178"/>
        <v>0</v>
      </c>
      <c r="J1001" s="10">
        <f t="shared" si="180"/>
        <v>533.98839738941263</v>
      </c>
      <c r="K1001" s="10">
        <f t="shared" si="181"/>
        <v>1906.4006205950286</v>
      </c>
      <c r="L1001" s="10">
        <f t="shared" si="182"/>
        <v>2109589.908741504</v>
      </c>
      <c r="M1001" s="10"/>
      <c r="N1001" s="10">
        <f t="shared" si="172"/>
        <v>2109589.908741504</v>
      </c>
    </row>
    <row r="1002" spans="1:14" x14ac:dyDescent="0.25">
      <c r="A1002" s="35"/>
      <c r="B1002" s="51" t="s">
        <v>682</v>
      </c>
      <c r="C1002" s="35">
        <v>4</v>
      </c>
      <c r="D1002" s="55">
        <v>43.889899999999997</v>
      </c>
      <c r="E1002" s="100">
        <v>1148</v>
      </c>
      <c r="F1002" s="120">
        <v>601300</v>
      </c>
      <c r="G1002" s="41">
        <v>100</v>
      </c>
      <c r="H1002" s="50">
        <f t="shared" si="179"/>
        <v>601300</v>
      </c>
      <c r="I1002" s="10">
        <f t="shared" si="178"/>
        <v>0</v>
      </c>
      <c r="J1002" s="10">
        <f t="shared" si="180"/>
        <v>523.78048780487802</v>
      </c>
      <c r="K1002" s="10">
        <f t="shared" si="181"/>
        <v>1916.6085301795631</v>
      </c>
      <c r="L1002" s="10">
        <f t="shared" si="182"/>
        <v>2134296.3386773197</v>
      </c>
      <c r="M1002" s="10"/>
      <c r="N1002" s="10">
        <f t="shared" si="172"/>
        <v>2134296.3386773197</v>
      </c>
    </row>
    <row r="1003" spans="1:14" x14ac:dyDescent="0.25">
      <c r="A1003" s="35"/>
      <c r="B1003" s="51" t="s">
        <v>683</v>
      </c>
      <c r="C1003" s="35">
        <v>4</v>
      </c>
      <c r="D1003" s="55">
        <v>42.471999999999994</v>
      </c>
      <c r="E1003" s="100">
        <v>2390</v>
      </c>
      <c r="F1003" s="120">
        <v>1393140</v>
      </c>
      <c r="G1003" s="41">
        <v>100</v>
      </c>
      <c r="H1003" s="50">
        <f t="shared" si="179"/>
        <v>1393140</v>
      </c>
      <c r="I1003" s="10">
        <f t="shared" si="178"/>
        <v>0</v>
      </c>
      <c r="J1003" s="10">
        <f t="shared" si="180"/>
        <v>582.90376569037653</v>
      </c>
      <c r="K1003" s="10">
        <f t="shared" si="181"/>
        <v>1857.4852522940646</v>
      </c>
      <c r="L1003" s="10">
        <f t="shared" si="182"/>
        <v>2453187.9730367246</v>
      </c>
      <c r="M1003" s="10"/>
      <c r="N1003" s="10">
        <f t="shared" si="172"/>
        <v>2453187.9730367246</v>
      </c>
    </row>
    <row r="1004" spans="1:14" x14ac:dyDescent="0.25">
      <c r="A1004" s="35"/>
      <c r="B1004" s="51" t="s">
        <v>684</v>
      </c>
      <c r="C1004" s="35">
        <v>4</v>
      </c>
      <c r="D1004" s="55">
        <v>37.261499999999998</v>
      </c>
      <c r="E1004" s="100">
        <v>3146</v>
      </c>
      <c r="F1004" s="120">
        <v>1570340</v>
      </c>
      <c r="G1004" s="41">
        <v>100</v>
      </c>
      <c r="H1004" s="50">
        <f t="shared" si="179"/>
        <v>1570340</v>
      </c>
      <c r="I1004" s="10">
        <f t="shared" si="178"/>
        <v>0</v>
      </c>
      <c r="J1004" s="10">
        <f t="shared" si="180"/>
        <v>499.15448188175463</v>
      </c>
      <c r="K1004" s="10">
        <f t="shared" si="181"/>
        <v>1941.2345361026864</v>
      </c>
      <c r="L1004" s="10">
        <f t="shared" si="182"/>
        <v>2717502.7309579165</v>
      </c>
      <c r="M1004" s="10"/>
      <c r="N1004" s="10">
        <f t="shared" si="172"/>
        <v>2717502.7309579165</v>
      </c>
    </row>
    <row r="1005" spans="1:14" x14ac:dyDescent="0.25">
      <c r="A1005" s="35"/>
      <c r="B1005" s="51" t="s">
        <v>685</v>
      </c>
      <c r="C1005" s="35">
        <v>4</v>
      </c>
      <c r="D1005" s="55">
        <v>20.51</v>
      </c>
      <c r="E1005" s="100">
        <v>414</v>
      </c>
      <c r="F1005" s="120">
        <v>281250</v>
      </c>
      <c r="G1005" s="41">
        <v>100</v>
      </c>
      <c r="H1005" s="50">
        <f t="shared" si="179"/>
        <v>281250</v>
      </c>
      <c r="I1005" s="10">
        <f t="shared" si="178"/>
        <v>0</v>
      </c>
      <c r="J1005" s="10">
        <f t="shared" si="180"/>
        <v>679.3478260869565</v>
      </c>
      <c r="K1005" s="10">
        <f t="shared" si="181"/>
        <v>1761.0411918974846</v>
      </c>
      <c r="L1005" s="10">
        <f t="shared" si="182"/>
        <v>1651838.1475869259</v>
      </c>
      <c r="M1005" s="10"/>
      <c r="N1005" s="10">
        <f t="shared" si="172"/>
        <v>1651838.1475869259</v>
      </c>
    </row>
    <row r="1006" spans="1:14" x14ac:dyDescent="0.25">
      <c r="A1006" s="35"/>
      <c r="B1006" s="51" t="s">
        <v>686</v>
      </c>
      <c r="C1006" s="35">
        <v>4</v>
      </c>
      <c r="D1006" s="55">
        <v>12.818399999999999</v>
      </c>
      <c r="E1006" s="100">
        <v>848</v>
      </c>
      <c r="F1006" s="120">
        <v>452920</v>
      </c>
      <c r="G1006" s="41">
        <v>100</v>
      </c>
      <c r="H1006" s="50">
        <f t="shared" si="179"/>
        <v>452920</v>
      </c>
      <c r="I1006" s="10">
        <f t="shared" si="178"/>
        <v>0</v>
      </c>
      <c r="J1006" s="10">
        <f t="shared" si="180"/>
        <v>534.10377358490564</v>
      </c>
      <c r="K1006" s="10">
        <f t="shared" si="181"/>
        <v>1906.2852443995355</v>
      </c>
      <c r="L1006" s="10">
        <f t="shared" si="182"/>
        <v>1853681.5825183617</v>
      </c>
      <c r="M1006" s="10"/>
      <c r="N1006" s="10">
        <f t="shared" si="172"/>
        <v>1853681.5825183617</v>
      </c>
    </row>
    <row r="1007" spans="1:14" x14ac:dyDescent="0.25">
      <c r="A1007" s="35"/>
      <c r="B1007" s="51" t="s">
        <v>687</v>
      </c>
      <c r="C1007" s="35">
        <v>4</v>
      </c>
      <c r="D1007" s="55">
        <v>29.560700000000001</v>
      </c>
      <c r="E1007" s="100">
        <v>512</v>
      </c>
      <c r="F1007" s="120">
        <v>341670</v>
      </c>
      <c r="G1007" s="41">
        <v>100</v>
      </c>
      <c r="H1007" s="50">
        <f t="shared" si="179"/>
        <v>341670</v>
      </c>
      <c r="I1007" s="10">
        <f t="shared" si="178"/>
        <v>0</v>
      </c>
      <c r="J1007" s="10">
        <f t="shared" si="180"/>
        <v>667.32421875</v>
      </c>
      <c r="K1007" s="10">
        <f t="shared" si="181"/>
        <v>1773.0647992344411</v>
      </c>
      <c r="L1007" s="10">
        <f t="shared" si="182"/>
        <v>1743980.8040780746</v>
      </c>
      <c r="M1007" s="10"/>
      <c r="N1007" s="10">
        <f t="shared" si="172"/>
        <v>1743980.8040780746</v>
      </c>
    </row>
    <row r="1008" spans="1:14" x14ac:dyDescent="0.25">
      <c r="A1008" s="35"/>
      <c r="B1008" s="51" t="s">
        <v>688</v>
      </c>
      <c r="C1008" s="35">
        <v>4</v>
      </c>
      <c r="D1008" s="55">
        <v>47.864399999999996</v>
      </c>
      <c r="E1008" s="100">
        <v>1158</v>
      </c>
      <c r="F1008" s="120">
        <v>840980</v>
      </c>
      <c r="G1008" s="41">
        <v>100</v>
      </c>
      <c r="H1008" s="50">
        <f t="shared" si="179"/>
        <v>840980</v>
      </c>
      <c r="I1008" s="10">
        <f t="shared" si="178"/>
        <v>0</v>
      </c>
      <c r="J1008" s="10">
        <f t="shared" si="180"/>
        <v>726.2348877374784</v>
      </c>
      <c r="K1008" s="10">
        <f t="shared" si="181"/>
        <v>1714.1541302469627</v>
      </c>
      <c r="L1008" s="10">
        <f t="shared" si="182"/>
        <v>1998835.949592724</v>
      </c>
      <c r="M1008" s="10"/>
      <c r="N1008" s="10">
        <f t="shared" ref="N1008:N1020" si="183">L1008+M1008</f>
        <v>1998835.949592724</v>
      </c>
    </row>
    <row r="1009" spans="1:14" x14ac:dyDescent="0.25">
      <c r="A1009" s="35"/>
      <c r="B1009" s="51" t="s">
        <v>689</v>
      </c>
      <c r="C1009" s="35">
        <v>4</v>
      </c>
      <c r="D1009" s="55">
        <v>3.8826000000000001</v>
      </c>
      <c r="E1009" s="100">
        <v>1698</v>
      </c>
      <c r="F1009" s="120">
        <v>2493330</v>
      </c>
      <c r="G1009" s="41">
        <v>100</v>
      </c>
      <c r="H1009" s="50">
        <f t="shared" si="179"/>
        <v>2493330</v>
      </c>
      <c r="I1009" s="10">
        <f t="shared" si="178"/>
        <v>0</v>
      </c>
      <c r="J1009" s="10">
        <f t="shared" si="180"/>
        <v>1468.3922261484099</v>
      </c>
      <c r="K1009" s="10">
        <f t="shared" si="181"/>
        <v>971.99679183603121</v>
      </c>
      <c r="L1009" s="10">
        <f t="shared" si="182"/>
        <v>1311186.2321105769</v>
      </c>
      <c r="M1009" s="10"/>
      <c r="N1009" s="10">
        <f t="shared" si="183"/>
        <v>1311186.2321105769</v>
      </c>
    </row>
    <row r="1010" spans="1:14" x14ac:dyDescent="0.25">
      <c r="A1010" s="35"/>
      <c r="B1010" s="51" t="s">
        <v>690</v>
      </c>
      <c r="C1010" s="35">
        <v>4</v>
      </c>
      <c r="D1010" s="55">
        <v>45.011000000000003</v>
      </c>
      <c r="E1010" s="100">
        <v>3153</v>
      </c>
      <c r="F1010" s="120">
        <v>1667430</v>
      </c>
      <c r="G1010" s="41">
        <v>100</v>
      </c>
      <c r="H1010" s="50">
        <f t="shared" ref="H1010:H1016" si="184">F1010*G1010/100</f>
        <v>1667430</v>
      </c>
      <c r="I1010" s="10">
        <f t="shared" ref="I1010:I1016" si="185">F1010-H1010</f>
        <v>0</v>
      </c>
      <c r="J1010" s="10">
        <f t="shared" ref="J1010:J1016" si="186">F1010/E1010</f>
        <v>528.83920076117988</v>
      </c>
      <c r="K1010" s="10">
        <f t="shared" si="181"/>
        <v>1911.5498172232612</v>
      </c>
      <c r="L1010" s="10">
        <f t="shared" si="182"/>
        <v>2741270.9407303701</v>
      </c>
      <c r="M1010" s="10"/>
      <c r="N1010" s="10">
        <f t="shared" si="183"/>
        <v>2741270.9407303701</v>
      </c>
    </row>
    <row r="1011" spans="1:14" x14ac:dyDescent="0.25">
      <c r="A1011" s="35"/>
      <c r="B1011" s="51" t="s">
        <v>308</v>
      </c>
      <c r="C1011" s="35">
        <v>4</v>
      </c>
      <c r="D1011" s="55">
        <v>45.852299999999993</v>
      </c>
      <c r="E1011" s="100">
        <v>3722</v>
      </c>
      <c r="F1011" s="120">
        <v>3720390</v>
      </c>
      <c r="G1011" s="41">
        <v>100</v>
      </c>
      <c r="H1011" s="50">
        <f t="shared" si="184"/>
        <v>3720390</v>
      </c>
      <c r="I1011" s="10">
        <f t="shared" si="185"/>
        <v>0</v>
      </c>
      <c r="J1011" s="10">
        <f t="shared" si="186"/>
        <v>999.56743686190225</v>
      </c>
      <c r="K1011" s="10">
        <f t="shared" si="181"/>
        <v>1440.8215811225389</v>
      </c>
      <c r="L1011" s="10">
        <f t="shared" si="182"/>
        <v>2541657.6114708399</v>
      </c>
      <c r="M1011" s="10"/>
      <c r="N1011" s="10">
        <f t="shared" si="183"/>
        <v>2541657.6114708399</v>
      </c>
    </row>
    <row r="1012" spans="1:14" x14ac:dyDescent="0.25">
      <c r="A1012" s="35"/>
      <c r="B1012" s="51" t="s">
        <v>691</v>
      </c>
      <c r="C1012" s="35">
        <v>4</v>
      </c>
      <c r="D1012" s="55">
        <v>87.730400000000017</v>
      </c>
      <c r="E1012" s="100">
        <v>1027</v>
      </c>
      <c r="F1012" s="120">
        <v>1552370</v>
      </c>
      <c r="G1012" s="41">
        <v>100</v>
      </c>
      <c r="H1012" s="50">
        <f t="shared" si="184"/>
        <v>1552370</v>
      </c>
      <c r="I1012" s="10">
        <f t="shared" si="185"/>
        <v>0</v>
      </c>
      <c r="J1012" s="10">
        <f t="shared" si="186"/>
        <v>1511.557935735151</v>
      </c>
      <c r="K1012" s="10">
        <f t="shared" si="181"/>
        <v>928.83108224929015</v>
      </c>
      <c r="L1012" s="10">
        <f t="shared" si="182"/>
        <v>1565346.047374516</v>
      </c>
      <c r="M1012" s="10"/>
      <c r="N1012" s="10">
        <f t="shared" si="183"/>
        <v>1565346.047374516</v>
      </c>
    </row>
    <row r="1013" spans="1:14" x14ac:dyDescent="0.25">
      <c r="A1013" s="35"/>
      <c r="B1013" s="51" t="s">
        <v>692</v>
      </c>
      <c r="C1013" s="35">
        <v>4</v>
      </c>
      <c r="D1013" s="55">
        <v>56.395799999999994</v>
      </c>
      <c r="E1013" s="100">
        <v>3773</v>
      </c>
      <c r="F1013" s="120">
        <v>6841960</v>
      </c>
      <c r="G1013" s="41">
        <v>100</v>
      </c>
      <c r="H1013" s="50">
        <f t="shared" si="184"/>
        <v>6841960</v>
      </c>
      <c r="I1013" s="10">
        <f t="shared" si="185"/>
        <v>0</v>
      </c>
      <c r="J1013" s="10">
        <f t="shared" si="186"/>
        <v>1813.4004770739464</v>
      </c>
      <c r="K1013" s="10">
        <f t="shared" si="181"/>
        <v>626.98854091049475</v>
      </c>
      <c r="L1013" s="10">
        <f t="shared" si="182"/>
        <v>1968573.2895522565</v>
      </c>
      <c r="M1013" s="10"/>
      <c r="N1013" s="10">
        <f t="shared" si="183"/>
        <v>1968573.2895522565</v>
      </c>
    </row>
    <row r="1014" spans="1:14" x14ac:dyDescent="0.25">
      <c r="A1014" s="35"/>
      <c r="B1014" s="51" t="s">
        <v>693</v>
      </c>
      <c r="C1014" s="35">
        <v>4</v>
      </c>
      <c r="D1014" s="55">
        <v>31.199499999999997</v>
      </c>
      <c r="E1014" s="100">
        <v>697</v>
      </c>
      <c r="F1014" s="120">
        <v>410270</v>
      </c>
      <c r="G1014" s="41">
        <v>100</v>
      </c>
      <c r="H1014" s="50">
        <f t="shared" si="184"/>
        <v>410270</v>
      </c>
      <c r="I1014" s="10">
        <f t="shared" si="185"/>
        <v>0</v>
      </c>
      <c r="J1014" s="10">
        <f t="shared" si="186"/>
        <v>588.62266857962697</v>
      </c>
      <c r="K1014" s="10">
        <f t="shared" si="181"/>
        <v>1851.7663494048143</v>
      </c>
      <c r="L1014" s="10">
        <f t="shared" si="182"/>
        <v>1872225.1610805993</v>
      </c>
      <c r="M1014" s="10"/>
      <c r="N1014" s="10">
        <f t="shared" si="183"/>
        <v>1872225.1610805993</v>
      </c>
    </row>
    <row r="1015" spans="1:14" x14ac:dyDescent="0.25">
      <c r="A1015" s="35"/>
      <c r="B1015" s="51" t="s">
        <v>694</v>
      </c>
      <c r="C1015" s="35">
        <v>4</v>
      </c>
      <c r="D1015" s="55">
        <v>22.257800000000003</v>
      </c>
      <c r="E1015" s="100">
        <v>646</v>
      </c>
      <c r="F1015" s="120">
        <v>464260</v>
      </c>
      <c r="G1015" s="41">
        <v>100</v>
      </c>
      <c r="H1015" s="50">
        <f t="shared" si="184"/>
        <v>464260</v>
      </c>
      <c r="I1015" s="10">
        <f t="shared" si="185"/>
        <v>0</v>
      </c>
      <c r="J1015" s="10">
        <f t="shared" si="186"/>
        <v>718.66873065015477</v>
      </c>
      <c r="K1015" s="10">
        <f t="shared" si="181"/>
        <v>1721.7202873342862</v>
      </c>
      <c r="L1015" s="10">
        <f t="shared" si="182"/>
        <v>1700598.7174982338</v>
      </c>
      <c r="M1015" s="10"/>
      <c r="N1015" s="10">
        <f t="shared" si="183"/>
        <v>1700598.7174982338</v>
      </c>
    </row>
    <row r="1016" spans="1:14" x14ac:dyDescent="0.25">
      <c r="A1016" s="35"/>
      <c r="B1016" s="51" t="s">
        <v>695</v>
      </c>
      <c r="C1016" s="35">
        <v>4</v>
      </c>
      <c r="D1016" s="55">
        <v>45.27</v>
      </c>
      <c r="E1016" s="100">
        <v>2794</v>
      </c>
      <c r="F1016" s="120">
        <v>1724000</v>
      </c>
      <c r="G1016" s="41">
        <v>100</v>
      </c>
      <c r="H1016" s="50">
        <f t="shared" si="184"/>
        <v>1724000</v>
      </c>
      <c r="I1016" s="10">
        <f t="shared" si="185"/>
        <v>0</v>
      </c>
      <c r="J1016" s="10">
        <f t="shared" si="186"/>
        <v>617.03650680028636</v>
      </c>
      <c r="K1016" s="10">
        <f t="shared" si="181"/>
        <v>1823.3525111841548</v>
      </c>
      <c r="L1016" s="10">
        <f t="shared" si="182"/>
        <v>2564095.7269255607</v>
      </c>
      <c r="M1016" s="10"/>
      <c r="N1016" s="10">
        <f t="shared" si="183"/>
        <v>2564095.7269255607</v>
      </c>
    </row>
    <row r="1017" spans="1:14" x14ac:dyDescent="0.25">
      <c r="A1017" s="35"/>
      <c r="B1017" s="51" t="s">
        <v>881</v>
      </c>
      <c r="C1017" s="35">
        <v>3</v>
      </c>
      <c r="D1017" s="55">
        <v>16.429500000000001</v>
      </c>
      <c r="E1017" s="100">
        <v>26457</v>
      </c>
      <c r="F1017" s="120">
        <v>112298650</v>
      </c>
      <c r="G1017" s="41">
        <v>50</v>
      </c>
      <c r="H1017" s="50">
        <f t="shared" si="179"/>
        <v>56149325</v>
      </c>
      <c r="I1017" s="10">
        <f t="shared" si="178"/>
        <v>56149325</v>
      </c>
      <c r="J1017" s="10">
        <f t="shared" si="180"/>
        <v>4244.5723249045623</v>
      </c>
      <c r="K1017" s="10">
        <f t="shared" si="181"/>
        <v>-1804.1833069201211</v>
      </c>
      <c r="L1017" s="10">
        <f t="shared" si="182"/>
        <v>8072249.2644260367</v>
      </c>
      <c r="M1017" s="10"/>
      <c r="N1017" s="10">
        <f t="shared" si="183"/>
        <v>8072249.2644260367</v>
      </c>
    </row>
    <row r="1018" spans="1:14" x14ac:dyDescent="0.25">
      <c r="A1018" s="35"/>
      <c r="B1018" s="51" t="s">
        <v>848</v>
      </c>
      <c r="C1018" s="35">
        <v>4</v>
      </c>
      <c r="D1018" s="55">
        <v>18.29</v>
      </c>
      <c r="E1018" s="100">
        <v>1127</v>
      </c>
      <c r="F1018" s="120">
        <v>511670</v>
      </c>
      <c r="G1018" s="41">
        <v>100</v>
      </c>
      <c r="H1018" s="50">
        <f t="shared" si="179"/>
        <v>511670</v>
      </c>
      <c r="I1018" s="10">
        <f t="shared" si="178"/>
        <v>0</v>
      </c>
      <c r="J1018" s="10">
        <f t="shared" si="180"/>
        <v>454.01064773735584</v>
      </c>
      <c r="K1018" s="10">
        <f t="shared" si="181"/>
        <v>1986.3783702470853</v>
      </c>
      <c r="L1018" s="10">
        <f t="shared" si="182"/>
        <v>2033817.381056434</v>
      </c>
      <c r="M1018" s="10"/>
      <c r="N1018" s="10">
        <f t="shared" si="183"/>
        <v>2033817.381056434</v>
      </c>
    </row>
    <row r="1019" spans="1:14" x14ac:dyDescent="0.25">
      <c r="A1019" s="35"/>
      <c r="B1019" s="51" t="s">
        <v>696</v>
      </c>
      <c r="C1019" s="35">
        <v>4</v>
      </c>
      <c r="D1019" s="55">
        <v>51.766099999999994</v>
      </c>
      <c r="E1019" s="100">
        <v>2327</v>
      </c>
      <c r="F1019" s="120">
        <v>2388670</v>
      </c>
      <c r="G1019" s="41">
        <v>100</v>
      </c>
      <c r="H1019" s="50">
        <f t="shared" si="179"/>
        <v>2388670</v>
      </c>
      <c r="I1019" s="10">
        <f t="shared" si="178"/>
        <v>0</v>
      </c>
      <c r="J1019" s="10">
        <f t="shared" si="180"/>
        <v>1026.5019338203697</v>
      </c>
      <c r="K1019" s="10">
        <f t="shared" si="181"/>
        <v>1413.8870841640714</v>
      </c>
      <c r="L1019" s="10">
        <f t="shared" si="182"/>
        <v>2134210.6972585814</v>
      </c>
      <c r="M1019" s="10"/>
      <c r="N1019" s="10">
        <f t="shared" si="183"/>
        <v>2134210.6972585814</v>
      </c>
    </row>
    <row r="1020" spans="1:14" x14ac:dyDescent="0.25">
      <c r="A1020" s="35"/>
      <c r="B1020" s="51" t="s">
        <v>849</v>
      </c>
      <c r="C1020" s="35">
        <v>4</v>
      </c>
      <c r="D1020" s="55">
        <v>38.74</v>
      </c>
      <c r="E1020" s="100">
        <v>2906</v>
      </c>
      <c r="F1020" s="120">
        <v>2171960</v>
      </c>
      <c r="G1020" s="41">
        <v>100</v>
      </c>
      <c r="H1020" s="50">
        <f t="shared" si="179"/>
        <v>2171960</v>
      </c>
      <c r="I1020" s="10">
        <f t="shared" si="178"/>
        <v>0</v>
      </c>
      <c r="J1020" s="10">
        <f t="shared" si="180"/>
        <v>747.40536820371642</v>
      </c>
      <c r="K1020" s="10">
        <f t="shared" si="181"/>
        <v>1692.9836497807246</v>
      </c>
      <c r="L1020" s="10">
        <f t="shared" si="182"/>
        <v>2455472.0307966806</v>
      </c>
      <c r="M1020" s="10"/>
      <c r="N1020" s="10">
        <f t="shared" si="183"/>
        <v>2455472.0307966806</v>
      </c>
    </row>
    <row r="1021" spans="1:14" x14ac:dyDescent="0.25">
      <c r="F1021" s="62"/>
    </row>
  </sheetData>
  <mergeCells count="31">
    <mergeCell ref="A1:C1"/>
    <mergeCell ref="G12:J12"/>
    <mergeCell ref="D1:F1"/>
    <mergeCell ref="G3:L3"/>
    <mergeCell ref="G11:I11"/>
    <mergeCell ref="G10:I10"/>
    <mergeCell ref="G5:I5"/>
    <mergeCell ref="G6:I6"/>
    <mergeCell ref="G7:I7"/>
    <mergeCell ref="G1:L1"/>
    <mergeCell ref="G4:I4"/>
    <mergeCell ref="G2:L2"/>
    <mergeCell ref="G9:I9"/>
    <mergeCell ref="G8:I8"/>
    <mergeCell ref="A13:A15"/>
    <mergeCell ref="B13:B15"/>
    <mergeCell ref="C13:C15"/>
    <mergeCell ref="D13:D15"/>
    <mergeCell ref="E13:E15"/>
    <mergeCell ref="B19:C19"/>
    <mergeCell ref="H13:H15"/>
    <mergeCell ref="I13:I15"/>
    <mergeCell ref="F13:F15"/>
    <mergeCell ref="G13:G15"/>
    <mergeCell ref="B17:C17"/>
    <mergeCell ref="B18:C18"/>
    <mergeCell ref="J13:J15"/>
    <mergeCell ref="N13:N15"/>
    <mergeCell ref="K13:K15"/>
    <mergeCell ref="L13:L15"/>
    <mergeCell ref="M13:M15"/>
  </mergeCells>
  <pageMargins left="0.19685039370078741" right="0.15748031496062992" top="0.39370078740157483" bottom="0.39370078740157483" header="0.31496062992125984" footer="0.31496062992125984"/>
  <pageSetup paperSize="8" scale="90" fitToHeight="0" orientation="landscape" r:id="rId1"/>
  <headerFooter differentOddEven="1">
    <oddHeader xml:space="preserve">&amp;R&amp;D
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23"/>
  <sheetViews>
    <sheetView showGridLines="0" showZeros="0" view="pageBreakPreview" zoomScaleNormal="100" zoomScaleSheetLayoutView="100" workbookViewId="0">
      <pane xSplit="3" ySplit="16" topLeftCell="D20" activePane="bottomRight" state="frozen"/>
      <selection pane="topRight" activeCell="D1" sqref="D1"/>
      <selection pane="bottomLeft" activeCell="A17" sqref="A17"/>
      <selection pane="bottomRight" activeCell="K26" sqref="K26"/>
    </sheetView>
  </sheetViews>
  <sheetFormatPr defaultColWidth="8.85546875" defaultRowHeight="15" x14ac:dyDescent="0.25"/>
  <cols>
    <col min="1" max="1" width="12.5703125" style="6" customWidth="1"/>
    <col min="2" max="2" width="15.5703125" style="31" customWidth="1"/>
    <col min="3" max="3" width="8.28515625" style="31" customWidth="1"/>
    <col min="4" max="4" width="10.42578125" style="31" customWidth="1"/>
    <col min="5" max="5" width="14.140625" style="31" bestFit="1" customWidth="1"/>
    <col min="6" max="6" width="18" style="31" customWidth="1"/>
    <col min="7" max="7" width="8.7109375" style="31" customWidth="1"/>
    <col min="8" max="8" width="16.7109375" style="11" customWidth="1"/>
    <col min="9" max="9" width="15.5703125" style="11" customWidth="1"/>
    <col min="10" max="10" width="16.42578125" style="11" customWidth="1"/>
    <col min="11" max="11" width="16.5703125" style="11" customWidth="1"/>
    <col min="12" max="12" width="15.5703125" style="11" customWidth="1"/>
    <col min="13" max="13" width="16.140625" style="11" customWidth="1"/>
    <col min="14" max="14" width="15.85546875" style="11" customWidth="1"/>
    <col min="15" max="15" width="14.42578125" style="6" customWidth="1"/>
    <col min="16" max="16384" width="8.85546875" style="6"/>
  </cols>
  <sheetData>
    <row r="1" spans="1:14" ht="36.75" customHeight="1" x14ac:dyDescent="0.25">
      <c r="A1" s="63"/>
      <c r="B1" s="63"/>
      <c r="C1" s="63"/>
      <c r="D1" s="63"/>
      <c r="E1" s="63"/>
      <c r="F1" s="63"/>
      <c r="G1" s="229" t="s">
        <v>913</v>
      </c>
      <c r="H1" s="229"/>
      <c r="I1" s="229"/>
      <c r="J1" s="229"/>
      <c r="K1" s="229"/>
      <c r="L1" s="229"/>
      <c r="M1" s="63"/>
      <c r="N1" s="82"/>
    </row>
    <row r="2" spans="1:14" s="12" customFormat="1" ht="24" customHeight="1" x14ac:dyDescent="0.25">
      <c r="A2" s="63"/>
      <c r="B2" s="63"/>
      <c r="C2" s="63"/>
      <c r="D2" s="63"/>
      <c r="E2" s="63"/>
      <c r="F2" s="63"/>
      <c r="G2" s="229"/>
      <c r="H2" s="229"/>
      <c r="I2" s="229"/>
      <c r="J2" s="229"/>
      <c r="K2" s="229"/>
      <c r="L2" s="229"/>
      <c r="M2" s="63"/>
      <c r="N2" s="76"/>
    </row>
    <row r="3" spans="1:14" ht="19.5" customHeight="1" x14ac:dyDescent="0.25">
      <c r="N3" s="80"/>
    </row>
    <row r="4" spans="1:14" ht="15.75" x14ac:dyDescent="0.25">
      <c r="G4" s="230" t="s">
        <v>915</v>
      </c>
      <c r="H4" s="230"/>
      <c r="I4" s="230"/>
      <c r="J4" s="29">
        <v>6500000000</v>
      </c>
      <c r="K4" s="26" t="s">
        <v>906</v>
      </c>
      <c r="L4" s="75">
        <v>10</v>
      </c>
      <c r="N4" s="81"/>
    </row>
    <row r="5" spans="1:14" ht="33" customHeight="1" x14ac:dyDescent="0.25">
      <c r="F5" s="33"/>
      <c r="G5" s="231" t="s">
        <v>914</v>
      </c>
      <c r="H5" s="232"/>
      <c r="I5" s="232"/>
      <c r="J5" s="74">
        <f>0.639*(I17+(J4*L4)/100)</f>
        <v>2604201226.9200001</v>
      </c>
      <c r="L5" s="74">
        <f>J4*L4/100</f>
        <v>650000000</v>
      </c>
      <c r="N5" s="80"/>
    </row>
    <row r="6" spans="1:14" ht="15.75" x14ac:dyDescent="0.25">
      <c r="G6" s="225" t="s">
        <v>704</v>
      </c>
      <c r="H6" s="226"/>
      <c r="I6" s="226"/>
      <c r="J6" s="109">
        <v>0.29599999999999999</v>
      </c>
      <c r="N6" s="80"/>
    </row>
    <row r="7" spans="1:14" ht="15.75" x14ac:dyDescent="0.25">
      <c r="F7" s="33"/>
      <c r="G7" s="225" t="s">
        <v>705</v>
      </c>
      <c r="H7" s="226"/>
      <c r="I7" s="226"/>
      <c r="J7" s="13">
        <f>J5*(100%-J6)</f>
        <v>1833357663.7516799</v>
      </c>
      <c r="K7" s="15" t="s">
        <v>706</v>
      </c>
      <c r="L7" s="13">
        <f>J5*J6</f>
        <v>770843563.16831994</v>
      </c>
      <c r="M7" s="16"/>
      <c r="N7" s="80"/>
    </row>
    <row r="8" spans="1:14" ht="15.75" x14ac:dyDescent="0.25">
      <c r="C8" s="33"/>
      <c r="E8" s="33"/>
      <c r="G8" s="225" t="s">
        <v>707</v>
      </c>
      <c r="H8" s="226"/>
      <c r="I8" s="226"/>
      <c r="J8" s="14">
        <v>0.6</v>
      </c>
      <c r="K8" s="15" t="s">
        <v>708</v>
      </c>
      <c r="L8" s="17">
        <v>0.6</v>
      </c>
      <c r="M8" s="18"/>
      <c r="N8" s="80"/>
    </row>
    <row r="9" spans="1:14" ht="15.75" x14ac:dyDescent="0.25">
      <c r="G9" s="225" t="s">
        <v>708</v>
      </c>
      <c r="H9" s="226"/>
      <c r="I9" s="226"/>
      <c r="J9" s="14">
        <v>0.3</v>
      </c>
      <c r="K9" s="15" t="s">
        <v>709</v>
      </c>
      <c r="L9" s="17">
        <v>0.4</v>
      </c>
      <c r="M9" s="18"/>
      <c r="N9" s="80"/>
    </row>
    <row r="10" spans="1:14" ht="15.75" x14ac:dyDescent="0.25">
      <c r="D10" s="61"/>
      <c r="E10" s="117"/>
      <c r="G10" s="225" t="s">
        <v>709</v>
      </c>
      <c r="H10" s="226"/>
      <c r="I10" s="226"/>
      <c r="J10" s="14">
        <v>0.1</v>
      </c>
      <c r="K10" s="15" t="s">
        <v>710</v>
      </c>
      <c r="L10" s="19">
        <f>E18-E21-E43</f>
        <v>1493689</v>
      </c>
      <c r="M10" s="18"/>
      <c r="N10" s="80"/>
    </row>
    <row r="11" spans="1:14" ht="18.75" x14ac:dyDescent="0.3">
      <c r="B11" s="60"/>
      <c r="C11" s="61"/>
      <c r="D11" s="113"/>
      <c r="E11" s="68"/>
      <c r="F11" s="68"/>
      <c r="G11" s="223" t="s">
        <v>711</v>
      </c>
      <c r="H11" s="224"/>
      <c r="I11" s="224"/>
      <c r="J11" s="20">
        <v>1.3</v>
      </c>
      <c r="K11" s="15" t="s">
        <v>712</v>
      </c>
      <c r="L11" s="21">
        <f>D18-D21-D43</f>
        <v>27840.216592999997</v>
      </c>
      <c r="M11" s="22"/>
      <c r="N11" s="66"/>
    </row>
    <row r="12" spans="1:14" ht="15.75" x14ac:dyDescent="0.25">
      <c r="A12" s="69"/>
      <c r="B12" s="60"/>
      <c r="C12" s="59"/>
      <c r="D12" s="61"/>
      <c r="E12" s="99"/>
      <c r="F12" s="117"/>
      <c r="G12" s="220"/>
      <c r="H12" s="220"/>
      <c r="I12" s="220"/>
      <c r="J12" s="220"/>
      <c r="K12" s="23"/>
      <c r="L12" s="23"/>
      <c r="M12" s="23"/>
      <c r="N12" s="27" t="s">
        <v>850</v>
      </c>
    </row>
    <row r="13" spans="1:14" ht="14.45" customHeight="1" x14ac:dyDescent="0.25">
      <c r="A13" s="233" t="s">
        <v>713</v>
      </c>
      <c r="B13" s="214" t="s">
        <v>0</v>
      </c>
      <c r="C13" s="215" t="s">
        <v>697</v>
      </c>
      <c r="D13" s="214" t="s">
        <v>701</v>
      </c>
      <c r="E13" s="218" t="s">
        <v>922</v>
      </c>
      <c r="F13" s="198" t="s">
        <v>916</v>
      </c>
      <c r="G13" s="204" t="s">
        <v>714</v>
      </c>
      <c r="H13" s="201" t="s">
        <v>715</v>
      </c>
      <c r="I13" s="201" t="s">
        <v>716</v>
      </c>
      <c r="J13" s="207" t="s">
        <v>717</v>
      </c>
      <c r="K13" s="201" t="s">
        <v>718</v>
      </c>
      <c r="L13" s="211" t="s">
        <v>703</v>
      </c>
      <c r="M13" s="201" t="s">
        <v>702</v>
      </c>
      <c r="N13" s="211" t="s">
        <v>719</v>
      </c>
    </row>
    <row r="14" spans="1:14" ht="14.45" customHeight="1" x14ac:dyDescent="0.25">
      <c r="A14" s="233"/>
      <c r="B14" s="214"/>
      <c r="C14" s="216"/>
      <c r="D14" s="214"/>
      <c r="E14" s="218"/>
      <c r="F14" s="199"/>
      <c r="G14" s="205"/>
      <c r="H14" s="202"/>
      <c r="I14" s="202"/>
      <c r="J14" s="208"/>
      <c r="K14" s="202"/>
      <c r="L14" s="212"/>
      <c r="M14" s="202"/>
      <c r="N14" s="212"/>
    </row>
    <row r="15" spans="1:14" ht="104.25" customHeight="1" x14ac:dyDescent="0.25">
      <c r="A15" s="233"/>
      <c r="B15" s="214"/>
      <c r="C15" s="217"/>
      <c r="D15" s="214"/>
      <c r="E15" s="218"/>
      <c r="F15" s="200"/>
      <c r="G15" s="206"/>
      <c r="H15" s="203"/>
      <c r="I15" s="203"/>
      <c r="J15" s="209"/>
      <c r="K15" s="203"/>
      <c r="L15" s="213"/>
      <c r="M15" s="203"/>
      <c r="N15" s="213"/>
    </row>
    <row r="16" spans="1:14" s="89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720</v>
      </c>
      <c r="I16" s="34" t="s">
        <v>721</v>
      </c>
      <c r="J16" s="34" t="s">
        <v>910</v>
      </c>
      <c r="K16" s="34">
        <v>11</v>
      </c>
      <c r="L16" s="34">
        <v>12</v>
      </c>
      <c r="M16" s="34">
        <v>13</v>
      </c>
      <c r="N16" s="91">
        <v>14</v>
      </c>
    </row>
    <row r="17" spans="1:15" s="31" customFormat="1" ht="19.149999999999999" customHeight="1" x14ac:dyDescent="0.25">
      <c r="A17" s="35"/>
      <c r="B17" s="196" t="s">
        <v>698</v>
      </c>
      <c r="C17" s="197"/>
      <c r="D17" s="36"/>
      <c r="E17" s="36"/>
      <c r="F17" s="37">
        <f>F18+F19</f>
        <v>9429267094</v>
      </c>
      <c r="G17" s="38"/>
      <c r="H17" s="37">
        <f>H18+H19</f>
        <v>6003834814</v>
      </c>
      <c r="I17" s="37">
        <f>I18+I19</f>
        <v>3425432280</v>
      </c>
      <c r="J17" s="37"/>
      <c r="K17" s="36"/>
      <c r="L17" s="37">
        <f>L18+L19</f>
        <v>1833357663.7516804</v>
      </c>
      <c r="M17" s="37">
        <f>M18+M19</f>
        <v>770843563.16832006</v>
      </c>
      <c r="N17" s="92">
        <f>N18+N19</f>
        <v>2604201226.9200006</v>
      </c>
      <c r="O17" s="33"/>
    </row>
    <row r="18" spans="1:15" s="31" customFormat="1" ht="19.149999999999999" customHeight="1" x14ac:dyDescent="0.25">
      <c r="A18" s="35"/>
      <c r="B18" s="196" t="s">
        <v>699</v>
      </c>
      <c r="C18" s="197"/>
      <c r="D18" s="39">
        <f>D21+D43+D49+D79+D90+D122+D163+D194+D226+D257+D284+D313+D339+D371+D386+D422+D457+D501+D524+D567+D596+D622+D649+D674+D716+D745+D807+D846+D877+D904+D931+D950+D985+D777</f>
        <v>28489.864392999996</v>
      </c>
      <c r="E18" s="58">
        <f>E21+E43+E49+E79+E90+E122+E163+E194+E226+E257+E284+E313+E339+E371+E386+E422+E457+E501+E524+E567+E596+E622+E649+E674+E716+E745+E807+E846+E877+E904+E931+E950+E985+E777</f>
        <v>2308363</v>
      </c>
      <c r="F18" s="58">
        <f>F21+F43</f>
        <v>6014930127</v>
      </c>
      <c r="G18" s="58"/>
      <c r="H18" s="88">
        <f>H21+H43+H49+H79+H90+H122+H163+H194+H226+H257+H284+H313+H339+H371+H386+H422+H457+H501+H524+H567+H596+H622+H649+H674+H716+H745+H807+H846+H877+H904+H931+H950+H985+H777</f>
        <v>3425432280</v>
      </c>
      <c r="I18" s="88">
        <f>I21+I43+I49+I79+I90+I122+I163+I194+I226+I257+I284+I313+I339+I371+I386+I422+I457+I501+I524+I567+I596+I622+I649+I674+I716+I745+I807+I846+I877+I904+I931+I950+I985+I777</f>
        <v>2589497847</v>
      </c>
      <c r="J18" s="37"/>
      <c r="K18" s="36"/>
      <c r="L18" s="37">
        <f>L21+L43+L49+L79+L90+L122+L163+L194+L226+L257+L284+L313+L339+L371+L386+L422+L457+L501+L524+L567+L596+L622+L649+L674+L716+L745+L807+L846+L877+L904+L931+L950+L985+L777</f>
        <v>0</v>
      </c>
      <c r="M18" s="37">
        <f>M21+M43+M49+M79+M90+M122+M163+M194+M226+M257+M284+M313+M339+M371+M386+M422+M457+M501+M524+M567+M596+M622+M649+M674+M716+M745+M807+M846+M877+M904+M931+M950+M985+M777</f>
        <v>770843563.16832006</v>
      </c>
      <c r="N18" s="92">
        <f>L18+M18</f>
        <v>770843563.16832006</v>
      </c>
      <c r="O18" s="33"/>
    </row>
    <row r="19" spans="1:15" s="31" customFormat="1" ht="17.45" customHeight="1" x14ac:dyDescent="0.25">
      <c r="A19" s="35"/>
      <c r="B19" s="196" t="s">
        <v>700</v>
      </c>
      <c r="C19" s="197"/>
      <c r="D19" s="39">
        <f>D22+D44+D50+D80+D91+D123+D164+D195+D227+D258+D285+D314+D340+D372+D387+D423+D458+D502+D525+D568+D597+D623+D650+D675+D717+D746+D808+D847+D878+D905+D932+D951+D986+D778</f>
        <v>28325.422492999998</v>
      </c>
      <c r="E19" s="58">
        <f>E22+E44+E50+E80+E91+E123+E164+E195+E227+E258+E285+E314+E340+E372+E387+E423+E458+E502+E525+E568+E597+E623+E650+E675+E717+E746+E808+E847+E878+E905+E932+E951+E986+E778</f>
        <v>1650371</v>
      </c>
      <c r="F19" s="58">
        <f>F22+F44+F50+F80+F91+F123+F164+F195+F227+F258+F285+F314+F340+F372+F387+F423+F458+F502+F525+F568+F597+F623+F650+F675+F717+F746+F778+F808+F847+F878+F905+F932+F951+F986</f>
        <v>3414336967</v>
      </c>
      <c r="G19" s="58"/>
      <c r="H19" s="88">
        <f>H22+H44+H50+H80+H91+H123+H164+H195+H227+H258+H285+H314+H340+H372+H387+H423+H458+H502+H525+H568+H597+H623+H650+H675+H717+H746+H808+H847+H878+H905+H932+H951+H986+H778</f>
        <v>2578402534</v>
      </c>
      <c r="I19" s="88">
        <f>I22+I44+I50+I80+I91+I123+I164+I195+I227+I258+I285+I314+I340+I372+I387+I423+I458+I502+I525+I568+I597+I623+I650+I675+I717+I746+I808+I847+I878+I905+I932+I951+I986+I778</f>
        <v>835934433</v>
      </c>
      <c r="J19" s="37">
        <f>F19/E19</f>
        <v>2068.8299582336335</v>
      </c>
      <c r="K19" s="37">
        <f>SUMIF(K24:K1020,"&gt;0")</f>
        <v>1372655.8408923736</v>
      </c>
      <c r="L19" s="37">
        <f>L22+L44+L50+L80+L91+L123+L164+L195+L227+L258+L285+L314+L340+L372+L387+L423+L458+L502+L525+L568+L597+L623+L650+L675+L717+L746+L808+L847+L878+L905+L932+L951+L986+L778</f>
        <v>1833357663.7516804</v>
      </c>
      <c r="M19" s="37">
        <f>M22+M44+M50+M80+M91+M123+M164+M195+M227+M258+M285+M314+M340+M372+M387+M423+M458+M502+M525+M568+M597+M623+M650+M675+M717+M746+M808+M847+M878+M905+M932+M951+M986+M778</f>
        <v>0</v>
      </c>
      <c r="N19" s="92">
        <f t="shared" ref="N19:N82" si="0">L19+M19</f>
        <v>1833357663.7516804</v>
      </c>
      <c r="O19" s="33"/>
    </row>
    <row r="20" spans="1:15" s="31" customFormat="1" x14ac:dyDescent="0.25">
      <c r="A20" s="35"/>
      <c r="B20" s="86"/>
      <c r="C20" s="87"/>
      <c r="D20" s="40"/>
      <c r="E20" s="36"/>
      <c r="F20" s="160"/>
      <c r="G20" s="41"/>
      <c r="H20" s="42"/>
      <c r="I20" s="42"/>
      <c r="J20" s="42"/>
      <c r="K20" s="90"/>
      <c r="L20" s="90"/>
      <c r="M20" s="90"/>
      <c r="N20" s="92"/>
    </row>
    <row r="21" spans="1:15" s="31" customFormat="1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720128</v>
      </c>
      <c r="F21" s="46">
        <f>F23</f>
        <v>5509781486</v>
      </c>
      <c r="G21" s="46"/>
      <c r="H21" s="46">
        <f>H23</f>
        <v>2754890743</v>
      </c>
      <c r="I21" s="46">
        <f>I23</f>
        <v>2754890743</v>
      </c>
      <c r="J21" s="46"/>
      <c r="K21" s="35"/>
      <c r="L21" s="35"/>
      <c r="M21" s="46">
        <f>M23</f>
        <v>0</v>
      </c>
      <c r="N21" s="93">
        <f t="shared" si="0"/>
        <v>0</v>
      </c>
    </row>
    <row r="22" spans="1:15" s="31" customFormat="1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153090</v>
      </c>
      <c r="F22" s="46">
        <f>SUM(F24:F41)</f>
        <v>414922192</v>
      </c>
      <c r="G22" s="46"/>
      <c r="H22" s="46">
        <f>SUM(H24:H41)</f>
        <v>414922192</v>
      </c>
      <c r="I22" s="46">
        <f>SUM(I24:I41)</f>
        <v>0</v>
      </c>
      <c r="J22" s="46"/>
      <c r="K22" s="35"/>
      <c r="L22" s="46">
        <f>SUM(L24:L41)</f>
        <v>64496166.763659529</v>
      </c>
      <c r="M22" s="50"/>
      <c r="N22" s="93">
        <f t="shared" si="0"/>
        <v>64496166.763659529</v>
      </c>
    </row>
    <row r="23" spans="1:15" s="31" customFormat="1" ht="21.75" customHeight="1" x14ac:dyDescent="0.25">
      <c r="A23" s="35"/>
      <c r="B23" s="47" t="s">
        <v>4</v>
      </c>
      <c r="C23" s="48">
        <v>1</v>
      </c>
      <c r="D23" s="49">
        <v>123.01200000000001</v>
      </c>
      <c r="E23" s="100">
        <v>567038</v>
      </c>
      <c r="F23" s="121">
        <v>5509781486</v>
      </c>
      <c r="G23" s="41">
        <v>50</v>
      </c>
      <c r="H23" s="50">
        <f>F23*G23/100</f>
        <v>2754890743</v>
      </c>
      <c r="I23" s="50">
        <f>F23-H23</f>
        <v>2754890743</v>
      </c>
      <c r="J23" s="50"/>
      <c r="K23" s="35"/>
      <c r="L23" s="35"/>
      <c r="M23" s="50">
        <v>0</v>
      </c>
      <c r="N23" s="94">
        <f t="shared" si="0"/>
        <v>0</v>
      </c>
    </row>
    <row r="24" spans="1:15" s="31" customFormat="1" x14ac:dyDescent="0.25">
      <c r="A24" s="35"/>
      <c r="B24" s="51" t="s">
        <v>5</v>
      </c>
      <c r="C24" s="35">
        <v>4</v>
      </c>
      <c r="D24" s="49">
        <v>64.662199999999999</v>
      </c>
      <c r="E24" s="100">
        <v>11663</v>
      </c>
      <c r="F24" s="121">
        <v>30804635</v>
      </c>
      <c r="G24" s="41">
        <v>100</v>
      </c>
      <c r="H24" s="50">
        <f t="shared" ref="H24:H41" si="1">F24*G24/100</f>
        <v>30804635</v>
      </c>
      <c r="I24" s="50">
        <f t="shared" ref="I23:I41" si="2">F24-H24</f>
        <v>0</v>
      </c>
      <c r="J24" s="50">
        <f>F24/E24</f>
        <v>2641.2273857498071</v>
      </c>
      <c r="K24" s="50">
        <f t="shared" ref="K24:K41" si="3">$J$11*$J$19-J24</f>
        <v>48.251559953916512</v>
      </c>
      <c r="L24" s="50">
        <f t="shared" ref="L24:L41" si="4">IF(K24&gt;0,$J$7*$J$8*(K24/$K$19),0)+$J$7*$J$9*(E24/$E$19)+$J$7*$J$10*(D24/$D$19)</f>
        <v>4344036.8699200638</v>
      </c>
      <c r="M24" s="50"/>
      <c r="N24" s="94">
        <f t="shared" si="0"/>
        <v>4344036.8699200638</v>
      </c>
      <c r="O24" s="33"/>
    </row>
    <row r="25" spans="1:15" s="31" customFormat="1" x14ac:dyDescent="0.25">
      <c r="A25" s="35"/>
      <c r="B25" s="52" t="s">
        <v>6</v>
      </c>
      <c r="C25" s="35">
        <v>4</v>
      </c>
      <c r="D25" s="53">
        <v>27.565200000000001</v>
      </c>
      <c r="E25" s="100">
        <v>11152</v>
      </c>
      <c r="F25" s="121">
        <v>12628540</v>
      </c>
      <c r="G25" s="41">
        <v>100</v>
      </c>
      <c r="H25" s="50">
        <f>F25*G25/100</f>
        <v>12628540</v>
      </c>
      <c r="I25" s="50">
        <f t="shared" si="2"/>
        <v>0</v>
      </c>
      <c r="J25" s="50">
        <f t="shared" ref="J24:J41" si="5">F25/E25</f>
        <v>1132.4013629842182</v>
      </c>
      <c r="K25" s="50">
        <f>$J$11*$J$19-J25</f>
        <v>1557.0775827195055</v>
      </c>
      <c r="L25" s="50">
        <f t="shared" si="4"/>
        <v>5142768.1578282267</v>
      </c>
      <c r="M25" s="50"/>
      <c r="N25" s="94">
        <f t="shared" si="0"/>
        <v>5142768.1578282267</v>
      </c>
      <c r="O25" s="33"/>
    </row>
    <row r="26" spans="1:15" s="31" customFormat="1" x14ac:dyDescent="0.25">
      <c r="A26" s="35"/>
      <c r="B26" s="52" t="s">
        <v>7</v>
      </c>
      <c r="C26" s="35">
        <v>4</v>
      </c>
      <c r="D26" s="53">
        <v>28.389299999999999</v>
      </c>
      <c r="E26" s="100">
        <v>4425</v>
      </c>
      <c r="F26" s="121">
        <v>5726388</v>
      </c>
      <c r="G26" s="41">
        <v>100</v>
      </c>
      <c r="H26" s="50">
        <f t="shared" si="1"/>
        <v>5726388</v>
      </c>
      <c r="I26" s="50">
        <f t="shared" si="2"/>
        <v>0</v>
      </c>
      <c r="J26" s="50">
        <f t="shared" si="5"/>
        <v>1294.0989830508474</v>
      </c>
      <c r="K26" s="50">
        <f t="shared" si="3"/>
        <v>1395.3799626528762</v>
      </c>
      <c r="L26" s="50">
        <f t="shared" si="4"/>
        <v>2776662.3890161635</v>
      </c>
      <c r="M26" s="50"/>
      <c r="N26" s="94">
        <f t="shared" si="0"/>
        <v>2776662.3890161635</v>
      </c>
      <c r="O26" s="33"/>
    </row>
    <row r="27" spans="1:15" s="31" customFormat="1" x14ac:dyDescent="0.25">
      <c r="A27" s="35"/>
      <c r="B27" s="52" t="s">
        <v>8</v>
      </c>
      <c r="C27" s="35">
        <v>4</v>
      </c>
      <c r="D27" s="53">
        <v>6.0312999999999999</v>
      </c>
      <c r="E27" s="100">
        <v>6714</v>
      </c>
      <c r="F27" s="121">
        <v>15857924</v>
      </c>
      <c r="G27" s="41">
        <v>100</v>
      </c>
      <c r="H27" s="50">
        <f t="shared" si="1"/>
        <v>15857924</v>
      </c>
      <c r="I27" s="50">
        <f t="shared" si="2"/>
        <v>0</v>
      </c>
      <c r="J27" s="50">
        <f t="shared" si="5"/>
        <v>2361.9189752755437</v>
      </c>
      <c r="K27" s="50">
        <f t="shared" si="3"/>
        <v>327.55997042817989</v>
      </c>
      <c r="L27" s="50">
        <f t="shared" si="4"/>
        <v>2539063.0461380566</v>
      </c>
      <c r="M27" s="50"/>
      <c r="N27" s="94">
        <f t="shared" si="0"/>
        <v>2539063.0461380566</v>
      </c>
      <c r="O27" s="33"/>
    </row>
    <row r="28" spans="1:15" s="31" customFormat="1" x14ac:dyDescent="0.25">
      <c r="A28" s="35"/>
      <c r="B28" s="51" t="s">
        <v>9</v>
      </c>
      <c r="C28" s="35">
        <v>4</v>
      </c>
      <c r="D28" s="53">
        <v>26.363799999999998</v>
      </c>
      <c r="E28" s="100">
        <v>18310</v>
      </c>
      <c r="F28" s="121">
        <v>64533668</v>
      </c>
      <c r="G28" s="41">
        <v>100</v>
      </c>
      <c r="H28" s="50">
        <f t="shared" si="1"/>
        <v>64533668</v>
      </c>
      <c r="I28" s="50">
        <f t="shared" si="2"/>
        <v>0</v>
      </c>
      <c r="J28" s="50">
        <f t="shared" si="5"/>
        <v>3524.5039868924086</v>
      </c>
      <c r="K28" s="50">
        <f t="shared" si="3"/>
        <v>-835.02504118868501</v>
      </c>
      <c r="L28" s="50">
        <f t="shared" si="4"/>
        <v>6272681.4980855826</v>
      </c>
      <c r="M28" s="50"/>
      <c r="N28" s="94">
        <f t="shared" si="0"/>
        <v>6272681.4980855826</v>
      </c>
      <c r="O28" s="33"/>
    </row>
    <row r="29" spans="1:15" s="31" customFormat="1" x14ac:dyDescent="0.25">
      <c r="A29" s="35"/>
      <c r="B29" s="51" t="s">
        <v>10</v>
      </c>
      <c r="C29" s="35">
        <v>4</v>
      </c>
      <c r="D29" s="53">
        <v>26.435999999999996</v>
      </c>
      <c r="E29" s="100">
        <v>3956</v>
      </c>
      <c r="F29" s="121">
        <v>6639045</v>
      </c>
      <c r="G29" s="41">
        <v>100</v>
      </c>
      <c r="H29" s="50">
        <f t="shared" si="1"/>
        <v>6639045</v>
      </c>
      <c r="I29" s="50">
        <f t="shared" si="2"/>
        <v>0</v>
      </c>
      <c r="J29" s="50">
        <f t="shared" si="5"/>
        <v>1678.2216885743176</v>
      </c>
      <c r="K29" s="50">
        <f t="shared" si="3"/>
        <v>1011.2572571294061</v>
      </c>
      <c r="L29" s="50">
        <f t="shared" si="4"/>
        <v>2299892.3878023848</v>
      </c>
      <c r="M29" s="50"/>
      <c r="N29" s="94">
        <f t="shared" si="0"/>
        <v>2299892.3878023848</v>
      </c>
      <c r="O29" s="33"/>
    </row>
    <row r="30" spans="1:15" s="31" customFormat="1" x14ac:dyDescent="0.25">
      <c r="A30" s="35"/>
      <c r="B30" s="51" t="s">
        <v>11</v>
      </c>
      <c r="C30" s="35">
        <v>4</v>
      </c>
      <c r="D30" s="53">
        <v>1.9072</v>
      </c>
      <c r="E30" s="101">
        <v>547</v>
      </c>
      <c r="F30" s="121">
        <v>299069</v>
      </c>
      <c r="G30" s="41">
        <v>100</v>
      </c>
      <c r="H30" s="50">
        <f t="shared" si="1"/>
        <v>299069</v>
      </c>
      <c r="I30" s="50">
        <f t="shared" si="2"/>
        <v>0</v>
      </c>
      <c r="J30" s="50">
        <f t="shared" si="5"/>
        <v>546.74405850091409</v>
      </c>
      <c r="K30" s="50">
        <f t="shared" si="3"/>
        <v>2142.7348872028097</v>
      </c>
      <c r="L30" s="50">
        <f t="shared" si="4"/>
        <v>1911777.1905190151</v>
      </c>
      <c r="M30" s="50"/>
      <c r="N30" s="94">
        <f t="shared" si="0"/>
        <v>1911777.1905190151</v>
      </c>
      <c r="O30" s="33"/>
    </row>
    <row r="31" spans="1:15" s="31" customFormat="1" x14ac:dyDescent="0.25">
      <c r="A31" s="35"/>
      <c r="B31" s="51" t="s">
        <v>12</v>
      </c>
      <c r="C31" s="35">
        <v>4</v>
      </c>
      <c r="D31" s="53">
        <v>7.6560000000000006</v>
      </c>
      <c r="E31" s="100">
        <v>9536</v>
      </c>
      <c r="F31" s="121">
        <v>32359777</v>
      </c>
      <c r="G31" s="41">
        <v>100</v>
      </c>
      <c r="H31" s="50">
        <f t="shared" si="1"/>
        <v>32359777</v>
      </c>
      <c r="I31" s="50">
        <f t="shared" si="2"/>
        <v>0</v>
      </c>
      <c r="J31" s="50">
        <f t="shared" si="5"/>
        <v>3393.432990771812</v>
      </c>
      <c r="K31" s="50">
        <f t="shared" si="3"/>
        <v>-703.95404506808836</v>
      </c>
      <c r="L31" s="50">
        <f t="shared" si="4"/>
        <v>3227547.6005444094</v>
      </c>
      <c r="M31" s="50"/>
      <c r="N31" s="94">
        <f t="shared" si="0"/>
        <v>3227547.6005444094</v>
      </c>
      <c r="O31" s="33"/>
    </row>
    <row r="32" spans="1:15" s="31" customFormat="1" x14ac:dyDescent="0.25">
      <c r="A32" s="35"/>
      <c r="B32" s="51" t="s">
        <v>13</v>
      </c>
      <c r="C32" s="35">
        <v>4</v>
      </c>
      <c r="D32" s="53">
        <v>12.143800000000001</v>
      </c>
      <c r="E32" s="100">
        <v>1709</v>
      </c>
      <c r="F32" s="121">
        <v>1403662</v>
      </c>
      <c r="G32" s="41">
        <v>100</v>
      </c>
      <c r="H32" s="50">
        <f t="shared" si="1"/>
        <v>1403662</v>
      </c>
      <c r="I32" s="50">
        <f t="shared" si="2"/>
        <v>0</v>
      </c>
      <c r="J32" s="50">
        <f t="shared" si="5"/>
        <v>821.33528379169104</v>
      </c>
      <c r="K32" s="50">
        <f t="shared" si="3"/>
        <v>1868.1436619120327</v>
      </c>
      <c r="L32" s="50">
        <f t="shared" si="4"/>
        <v>2145233.7449914878</v>
      </c>
      <c r="M32" s="50"/>
      <c r="N32" s="94">
        <f t="shared" si="0"/>
        <v>2145233.7449914878</v>
      </c>
      <c r="O32" s="33"/>
    </row>
    <row r="33" spans="1:15" s="31" customFormat="1" x14ac:dyDescent="0.25">
      <c r="A33" s="35"/>
      <c r="B33" s="51" t="s">
        <v>14</v>
      </c>
      <c r="C33" s="35">
        <v>4</v>
      </c>
      <c r="D33" s="53">
        <v>30.873799999999999</v>
      </c>
      <c r="E33" s="100">
        <v>26308</v>
      </c>
      <c r="F33" s="121">
        <v>59633436</v>
      </c>
      <c r="G33" s="41">
        <v>100</v>
      </c>
      <c r="H33" s="50">
        <f t="shared" si="1"/>
        <v>59633436</v>
      </c>
      <c r="I33" s="50">
        <f t="shared" si="2"/>
        <v>0</v>
      </c>
      <c r="J33" s="50">
        <f t="shared" si="5"/>
        <v>2266.7415234909531</v>
      </c>
      <c r="K33" s="50">
        <f t="shared" si="3"/>
        <v>422.73742221277053</v>
      </c>
      <c r="L33" s="50">
        <f t="shared" si="4"/>
        <v>9306080.429145366</v>
      </c>
      <c r="M33" s="50"/>
      <c r="N33" s="94">
        <f t="shared" si="0"/>
        <v>9306080.429145366</v>
      </c>
      <c r="O33" s="33"/>
    </row>
    <row r="34" spans="1:15" s="31" customFormat="1" x14ac:dyDescent="0.25">
      <c r="A34" s="35"/>
      <c r="B34" s="51" t="s">
        <v>15</v>
      </c>
      <c r="C34" s="35">
        <v>4</v>
      </c>
      <c r="D34" s="53">
        <v>23.783200000000001</v>
      </c>
      <c r="E34" s="100">
        <v>5240</v>
      </c>
      <c r="F34" s="121">
        <v>10819504</v>
      </c>
      <c r="G34" s="41">
        <v>100</v>
      </c>
      <c r="H34" s="50">
        <f t="shared" si="1"/>
        <v>10819504</v>
      </c>
      <c r="I34" s="50">
        <f t="shared" si="2"/>
        <v>0</v>
      </c>
      <c r="J34" s="50">
        <f t="shared" si="5"/>
        <v>2064.7908396946564</v>
      </c>
      <c r="K34" s="50">
        <f t="shared" si="3"/>
        <v>624.68810600906727</v>
      </c>
      <c r="L34" s="50">
        <f t="shared" si="4"/>
        <v>2400844.0905350903</v>
      </c>
      <c r="M34" s="50"/>
      <c r="N34" s="94">
        <f t="shared" si="0"/>
        <v>2400844.0905350903</v>
      </c>
      <c r="O34" s="33"/>
    </row>
    <row r="35" spans="1:15" s="31" customFormat="1" x14ac:dyDescent="0.25">
      <c r="A35" s="35"/>
      <c r="B35" s="51" t="s">
        <v>16</v>
      </c>
      <c r="C35" s="35">
        <v>4</v>
      </c>
      <c r="D35" s="53">
        <v>28.336799999999997</v>
      </c>
      <c r="E35" s="100">
        <v>7299</v>
      </c>
      <c r="F35" s="121">
        <v>13138909</v>
      </c>
      <c r="G35" s="41">
        <v>100</v>
      </c>
      <c r="H35" s="50">
        <f t="shared" si="1"/>
        <v>13138909</v>
      </c>
      <c r="I35" s="50">
        <f t="shared" si="2"/>
        <v>0</v>
      </c>
      <c r="J35" s="50">
        <f t="shared" si="5"/>
        <v>1800.0971365940541</v>
      </c>
      <c r="K35" s="50">
        <f t="shared" si="3"/>
        <v>889.38180910966958</v>
      </c>
      <c r="L35" s="50">
        <f t="shared" si="4"/>
        <v>3328624.7375948639</v>
      </c>
      <c r="M35" s="50"/>
      <c r="N35" s="94">
        <f t="shared" si="0"/>
        <v>3328624.7375948639</v>
      </c>
      <c r="O35" s="33"/>
    </row>
    <row r="36" spans="1:15" s="31" customFormat="1" x14ac:dyDescent="0.25">
      <c r="A36" s="35"/>
      <c r="B36" s="51" t="s">
        <v>722</v>
      </c>
      <c r="C36" s="35">
        <v>4</v>
      </c>
      <c r="D36" s="53">
        <v>49.459699999999998</v>
      </c>
      <c r="E36" s="100">
        <v>12368</v>
      </c>
      <c r="F36" s="121">
        <v>23480897</v>
      </c>
      <c r="G36" s="41">
        <v>100</v>
      </c>
      <c r="H36" s="50">
        <f t="shared" si="1"/>
        <v>23480897</v>
      </c>
      <c r="I36" s="50">
        <f t="shared" si="2"/>
        <v>0</v>
      </c>
      <c r="J36" s="50">
        <f t="shared" si="5"/>
        <v>1898.5201326002586</v>
      </c>
      <c r="K36" s="50">
        <f t="shared" si="3"/>
        <v>790.95881310346499</v>
      </c>
      <c r="L36" s="50">
        <f t="shared" si="4"/>
        <v>5075777.6545368927</v>
      </c>
      <c r="M36" s="50"/>
      <c r="N36" s="94">
        <f t="shared" si="0"/>
        <v>5075777.6545368927</v>
      </c>
      <c r="O36" s="33"/>
    </row>
    <row r="37" spans="1:15" s="31" customFormat="1" x14ac:dyDescent="0.25">
      <c r="A37" s="35"/>
      <c r="B37" s="51" t="s">
        <v>17</v>
      </c>
      <c r="C37" s="35">
        <v>4</v>
      </c>
      <c r="D37" s="53">
        <v>27.454499999999999</v>
      </c>
      <c r="E37" s="100">
        <v>11210</v>
      </c>
      <c r="F37" s="121">
        <v>68893544</v>
      </c>
      <c r="G37" s="41">
        <v>100</v>
      </c>
      <c r="H37" s="50">
        <f t="shared" si="1"/>
        <v>68893544</v>
      </c>
      <c r="I37" s="50">
        <f t="shared" si="2"/>
        <v>0</v>
      </c>
      <c r="J37" s="50">
        <f t="shared" si="5"/>
        <v>6145.7220338983052</v>
      </c>
      <c r="K37" s="50">
        <f t="shared" si="3"/>
        <v>-3456.2430881945816</v>
      </c>
      <c r="L37" s="50">
        <f t="shared" si="4"/>
        <v>3913574.9872254957</v>
      </c>
      <c r="M37" s="50"/>
      <c r="N37" s="94">
        <f t="shared" si="0"/>
        <v>3913574.9872254957</v>
      </c>
      <c r="O37" s="33"/>
    </row>
    <row r="38" spans="1:15" s="31" customFormat="1" x14ac:dyDescent="0.25">
      <c r="A38" s="35"/>
      <c r="B38" s="51" t="s">
        <v>18</v>
      </c>
      <c r="C38" s="35">
        <v>4</v>
      </c>
      <c r="D38" s="53">
        <v>15.19</v>
      </c>
      <c r="E38" s="100">
        <v>4045</v>
      </c>
      <c r="F38" s="121">
        <v>4897598</v>
      </c>
      <c r="G38" s="41">
        <v>100</v>
      </c>
      <c r="H38" s="50">
        <f t="shared" si="1"/>
        <v>4897598</v>
      </c>
      <c r="I38" s="50">
        <f t="shared" si="2"/>
        <v>0</v>
      </c>
      <c r="J38" s="50">
        <f t="shared" si="5"/>
        <v>1210.7782447466006</v>
      </c>
      <c r="K38" s="50">
        <f t="shared" si="3"/>
        <v>1478.700700957123</v>
      </c>
      <c r="L38" s="50">
        <f t="shared" si="4"/>
        <v>2631361.6040285574</v>
      </c>
      <c r="M38" s="50"/>
      <c r="N38" s="94">
        <f t="shared" si="0"/>
        <v>2631361.6040285574</v>
      </c>
      <c r="O38" s="33"/>
    </row>
    <row r="39" spans="1:15" s="31" customFormat="1" x14ac:dyDescent="0.25">
      <c r="A39" s="35"/>
      <c r="B39" s="51" t="s">
        <v>19</v>
      </c>
      <c r="C39" s="35">
        <v>4</v>
      </c>
      <c r="D39" s="54">
        <v>44.8202</v>
      </c>
      <c r="E39" s="100">
        <v>10937</v>
      </c>
      <c r="F39" s="121">
        <v>22448566</v>
      </c>
      <c r="G39" s="41">
        <v>100</v>
      </c>
      <c r="H39" s="50">
        <f t="shared" si="1"/>
        <v>22448566</v>
      </c>
      <c r="I39" s="50">
        <f t="shared" si="2"/>
        <v>0</v>
      </c>
      <c r="J39" s="50">
        <f t="shared" si="5"/>
        <v>2052.5341501325775</v>
      </c>
      <c r="K39" s="50">
        <f t="shared" si="3"/>
        <v>636.94479557114619</v>
      </c>
      <c r="L39" s="50">
        <f t="shared" si="4"/>
        <v>4445426.2109520277</v>
      </c>
      <c r="M39" s="50"/>
      <c r="N39" s="94">
        <f t="shared" si="0"/>
        <v>4445426.2109520277</v>
      </c>
      <c r="O39" s="33"/>
    </row>
    <row r="40" spans="1:15" s="31" customFormat="1" x14ac:dyDescent="0.25">
      <c r="A40" s="35"/>
      <c r="B40" s="51" t="s">
        <v>20</v>
      </c>
      <c r="C40" s="35">
        <v>4</v>
      </c>
      <c r="D40" s="53">
        <v>14.4329</v>
      </c>
      <c r="E40" s="100">
        <v>4280</v>
      </c>
      <c r="F40" s="121">
        <v>17058001</v>
      </c>
      <c r="G40" s="41">
        <v>100</v>
      </c>
      <c r="H40" s="50">
        <f t="shared" si="1"/>
        <v>17058001</v>
      </c>
      <c r="I40" s="50">
        <f t="shared" si="2"/>
        <v>0</v>
      </c>
      <c r="J40" s="50">
        <f t="shared" si="5"/>
        <v>3985.5142523364484</v>
      </c>
      <c r="K40" s="50">
        <f t="shared" si="3"/>
        <v>-1296.0353066327248</v>
      </c>
      <c r="L40" s="50">
        <f t="shared" si="4"/>
        <v>1519781.5590051075</v>
      </c>
      <c r="M40" s="50"/>
      <c r="N40" s="94">
        <f t="shared" si="0"/>
        <v>1519781.5590051075</v>
      </c>
      <c r="O40" s="33"/>
    </row>
    <row r="41" spans="1:15" s="31" customFormat="1" x14ac:dyDescent="0.25">
      <c r="A41" s="35"/>
      <c r="B41" s="51" t="s">
        <v>21</v>
      </c>
      <c r="C41" s="35">
        <v>4</v>
      </c>
      <c r="D41" s="55">
        <v>13.123000000000001</v>
      </c>
      <c r="E41" s="100">
        <v>3391</v>
      </c>
      <c r="F41" s="121">
        <v>24299029</v>
      </c>
      <c r="G41" s="41">
        <v>100</v>
      </c>
      <c r="H41" s="50">
        <f t="shared" si="1"/>
        <v>24299029</v>
      </c>
      <c r="I41" s="50">
        <f t="shared" si="2"/>
        <v>0</v>
      </c>
      <c r="J41" s="50">
        <f t="shared" si="5"/>
        <v>7165.7413742258923</v>
      </c>
      <c r="K41" s="50">
        <f t="shared" si="3"/>
        <v>-4476.2624285221682</v>
      </c>
      <c r="L41" s="50">
        <f t="shared" si="4"/>
        <v>1215032.6057907341</v>
      </c>
      <c r="M41" s="50"/>
      <c r="N41" s="94">
        <f t="shared" si="0"/>
        <v>1215032.6057907341</v>
      </c>
      <c r="O41" s="33"/>
    </row>
    <row r="42" spans="1:15" s="31" customFormat="1" x14ac:dyDescent="0.25">
      <c r="A42" s="35"/>
      <c r="B42" s="51"/>
      <c r="C42" s="35"/>
      <c r="D42" s="55">
        <v>0</v>
      </c>
      <c r="E42" s="102"/>
      <c r="F42" s="123"/>
      <c r="G42" s="42">
        <f>G43+G44</f>
        <v>0</v>
      </c>
      <c r="H42" s="42"/>
      <c r="I42" s="42"/>
      <c r="J42" s="32"/>
      <c r="K42" s="50"/>
      <c r="L42" s="50"/>
      <c r="M42" s="50"/>
      <c r="N42" s="94"/>
      <c r="O42" s="33"/>
    </row>
    <row r="43" spans="1:15" s="31" customFormat="1" x14ac:dyDescent="0.25">
      <c r="A43" s="30" t="s">
        <v>22</v>
      </c>
      <c r="B43" s="43" t="s">
        <v>2</v>
      </c>
      <c r="C43" s="44"/>
      <c r="D43" s="3">
        <v>78.006900000000002</v>
      </c>
      <c r="E43" s="103">
        <f>E45+E44</f>
        <v>94546</v>
      </c>
      <c r="F43" s="37">
        <f>F45</f>
        <v>505148641</v>
      </c>
      <c r="G43" s="41"/>
      <c r="H43" s="37">
        <f>H45</f>
        <v>252574320.5</v>
      </c>
      <c r="I43" s="37">
        <f>I45</f>
        <v>252574320.5</v>
      </c>
      <c r="J43" s="37"/>
      <c r="K43" s="50"/>
      <c r="L43" s="50"/>
      <c r="M43" s="46">
        <f>M45</f>
        <v>0</v>
      </c>
      <c r="N43" s="92">
        <f t="shared" si="0"/>
        <v>0</v>
      </c>
      <c r="O43" s="33"/>
    </row>
    <row r="44" spans="1:15" s="31" customFormat="1" x14ac:dyDescent="0.25">
      <c r="A44" s="30" t="s">
        <v>22</v>
      </c>
      <c r="B44" s="43" t="s">
        <v>3</v>
      </c>
      <c r="C44" s="44"/>
      <c r="D44" s="3">
        <v>36.576999999999998</v>
      </c>
      <c r="E44" s="103">
        <f>SUM(E46:E47)</f>
        <v>3592</v>
      </c>
      <c r="F44" s="37">
        <f>SUM(F46:F47)</f>
        <v>3667225</v>
      </c>
      <c r="G44" s="41"/>
      <c r="H44" s="37">
        <f>SUM(H46:H47)</f>
        <v>3667225</v>
      </c>
      <c r="I44" s="37">
        <f>SUM(I46:I47)</f>
        <v>0</v>
      </c>
      <c r="J44" s="37"/>
      <c r="K44" s="50"/>
      <c r="L44" s="37">
        <f>SUM(L46:L47)</f>
        <v>3994371.0036354684</v>
      </c>
      <c r="M44" s="50"/>
      <c r="N44" s="92">
        <f t="shared" si="0"/>
        <v>3994371.0036354684</v>
      </c>
      <c r="O44" s="33"/>
    </row>
    <row r="45" spans="1:15" s="31" customFormat="1" x14ac:dyDescent="0.25">
      <c r="A45" s="35"/>
      <c r="B45" s="51" t="s">
        <v>4</v>
      </c>
      <c r="C45" s="35">
        <v>1</v>
      </c>
      <c r="D45" s="55">
        <v>41.429900000000004</v>
      </c>
      <c r="E45" s="100">
        <v>90954</v>
      </c>
      <c r="F45" s="161">
        <v>505148641</v>
      </c>
      <c r="G45" s="41">
        <v>50</v>
      </c>
      <c r="H45" s="50">
        <f>F45*G45/100</f>
        <v>252574320.5</v>
      </c>
      <c r="I45" s="50">
        <f>F45-H45</f>
        <v>252574320.5</v>
      </c>
      <c r="J45" s="50"/>
      <c r="K45" s="50"/>
      <c r="L45" s="50"/>
      <c r="M45" s="50">
        <v>0</v>
      </c>
      <c r="N45" s="94">
        <f t="shared" si="0"/>
        <v>0</v>
      </c>
      <c r="O45" s="33"/>
    </row>
    <row r="46" spans="1:15" s="31" customFormat="1" x14ac:dyDescent="0.25">
      <c r="A46" s="35"/>
      <c r="B46" s="51" t="s">
        <v>23</v>
      </c>
      <c r="C46" s="35">
        <v>4</v>
      </c>
      <c r="D46" s="55">
        <v>26.770200000000003</v>
      </c>
      <c r="E46" s="100">
        <v>2620</v>
      </c>
      <c r="F46" s="161">
        <v>2455610</v>
      </c>
      <c r="G46" s="41">
        <v>100</v>
      </c>
      <c r="H46" s="50">
        <f>F46*G46/100</f>
        <v>2455610</v>
      </c>
      <c r="I46" s="50">
        <f>F46-H46</f>
        <v>0</v>
      </c>
      <c r="J46" s="50">
        <f>F46/E46</f>
        <v>937.25572519083971</v>
      </c>
      <c r="K46" s="50">
        <f>$J$11*$J$19-J46</f>
        <v>1752.2232205128839</v>
      </c>
      <c r="L46" s="50">
        <f>IF(K46&gt;0,$J$7*$J$8*(K46/$K$19),0)+$J$7*$J$9*(E46/$E$19)+$J$7*$J$10*(D46/$D$19)</f>
        <v>2450609.32021337</v>
      </c>
      <c r="M46" s="50"/>
      <c r="N46" s="94">
        <f t="shared" si="0"/>
        <v>2450609.32021337</v>
      </c>
      <c r="O46" s="33"/>
    </row>
    <row r="47" spans="1:15" s="31" customFormat="1" x14ac:dyDescent="0.25">
      <c r="A47" s="35"/>
      <c r="B47" s="51" t="s">
        <v>24</v>
      </c>
      <c r="C47" s="35">
        <v>4</v>
      </c>
      <c r="D47" s="55">
        <v>9.8067999999999991</v>
      </c>
      <c r="E47" s="100">
        <v>972</v>
      </c>
      <c r="F47" s="161">
        <v>1211615</v>
      </c>
      <c r="G47" s="41">
        <v>100</v>
      </c>
      <c r="H47" s="50">
        <f>F47*G47/100</f>
        <v>1211615</v>
      </c>
      <c r="I47" s="50">
        <f>F47-H47</f>
        <v>0</v>
      </c>
      <c r="J47" s="50">
        <f>F47/E47</f>
        <v>1246.5174897119341</v>
      </c>
      <c r="K47" s="50">
        <f>$J$11*$J$19-J47</f>
        <v>1442.9614559917895</v>
      </c>
      <c r="L47" s="50">
        <f>IF(K47&gt;0,$J$7*$J$8*(K47/$K$19),0)+$J$7*$J$9*(E47/$E$19)+$J$7*$J$10*(D47/$D$19)</f>
        <v>1543761.6834220984</v>
      </c>
      <c r="M47" s="50"/>
      <c r="N47" s="94">
        <f t="shared" si="0"/>
        <v>1543761.6834220984</v>
      </c>
      <c r="O47" s="33"/>
    </row>
    <row r="48" spans="1:15" s="31" customFormat="1" x14ac:dyDescent="0.25">
      <c r="A48" s="35"/>
      <c r="B48" s="51"/>
      <c r="C48" s="35"/>
      <c r="D48" s="55">
        <v>0</v>
      </c>
      <c r="E48" s="102"/>
      <c r="F48" s="162"/>
      <c r="G48" s="41"/>
      <c r="H48" s="95"/>
      <c r="I48" s="95"/>
      <c r="J48" s="95"/>
      <c r="K48" s="50"/>
      <c r="L48" s="50"/>
      <c r="M48" s="50"/>
      <c r="N48" s="94"/>
      <c r="O48" s="33"/>
    </row>
    <row r="49" spans="1:15" s="31" customFormat="1" x14ac:dyDescent="0.25">
      <c r="A49" s="30" t="s">
        <v>25</v>
      </c>
      <c r="B49" s="43" t="s">
        <v>2</v>
      </c>
      <c r="C49" s="44"/>
      <c r="D49" s="3">
        <v>887.6182</v>
      </c>
      <c r="E49" s="103">
        <f>E50</f>
        <v>57687</v>
      </c>
      <c r="F49" s="37"/>
      <c r="G49" s="41"/>
      <c r="H49" s="37">
        <f>H51</f>
        <v>11696255.25</v>
      </c>
      <c r="I49" s="37">
        <f>I51</f>
        <v>-11696255.25</v>
      </c>
      <c r="J49" s="37"/>
      <c r="K49" s="50"/>
      <c r="L49" s="50"/>
      <c r="M49" s="46">
        <f>M51</f>
        <v>27692808.924987253</v>
      </c>
      <c r="N49" s="92">
        <f t="shared" si="0"/>
        <v>27692808.924987253</v>
      </c>
      <c r="O49" s="33"/>
    </row>
    <row r="50" spans="1:15" s="31" customFormat="1" x14ac:dyDescent="0.25">
      <c r="A50" s="30" t="s">
        <v>25</v>
      </c>
      <c r="B50" s="43" t="s">
        <v>3</v>
      </c>
      <c r="C50" s="44"/>
      <c r="D50" s="3">
        <v>887.6182</v>
      </c>
      <c r="E50" s="103">
        <f>SUM(E52:E77)</f>
        <v>57687</v>
      </c>
      <c r="F50" s="37">
        <f>SUM(F52:F77)</f>
        <v>133770749</v>
      </c>
      <c r="G50" s="41"/>
      <c r="H50" s="37">
        <f>SUM(H52:H77)</f>
        <v>110378238.5</v>
      </c>
      <c r="I50" s="37">
        <f>SUM(I52:I77)</f>
        <v>23392510.5</v>
      </c>
      <c r="J50" s="37"/>
      <c r="K50" s="50"/>
      <c r="L50" s="37">
        <f>SUM(L52:L77)</f>
        <v>48473327.99138727</v>
      </c>
      <c r="M50" s="46"/>
      <c r="N50" s="92">
        <f t="shared" si="0"/>
        <v>48473327.99138727</v>
      </c>
      <c r="O50" s="33"/>
    </row>
    <row r="51" spans="1:15" s="31" customFormat="1" x14ac:dyDescent="0.25">
      <c r="A51" s="35"/>
      <c r="B51" s="51" t="s">
        <v>26</v>
      </c>
      <c r="C51" s="35">
        <v>2</v>
      </c>
      <c r="D51" s="55">
        <v>0</v>
      </c>
      <c r="E51" s="102"/>
      <c r="F51" s="50"/>
      <c r="G51" s="41">
        <v>25</v>
      </c>
      <c r="H51" s="50">
        <f>F52*G51/100</f>
        <v>11696255.25</v>
      </c>
      <c r="I51" s="50">
        <f t="shared" ref="I51:I77" si="6">F51-H51</f>
        <v>-11696255.25</v>
      </c>
      <c r="J51" s="50"/>
      <c r="K51" s="50"/>
      <c r="L51" s="50"/>
      <c r="M51" s="50">
        <f>($L$7*$L$8*E49/$L$10)+($L$7*$L$9*D49/$L$11)</f>
        <v>27692808.924987253</v>
      </c>
      <c r="N51" s="94">
        <f t="shared" si="0"/>
        <v>27692808.924987253</v>
      </c>
      <c r="O51" s="33"/>
    </row>
    <row r="52" spans="1:15" s="31" customFormat="1" x14ac:dyDescent="0.25">
      <c r="A52" s="35"/>
      <c r="B52" s="51" t="s">
        <v>25</v>
      </c>
      <c r="C52" s="35">
        <v>3</v>
      </c>
      <c r="D52" s="54">
        <v>51.925899999999999</v>
      </c>
      <c r="E52" s="100">
        <v>8933</v>
      </c>
      <c r="F52" s="28">
        <v>46785021</v>
      </c>
      <c r="G52" s="41">
        <v>50</v>
      </c>
      <c r="H52" s="50">
        <f t="shared" ref="H52:H77" si="7">F52*G52/100</f>
        <v>23392510.5</v>
      </c>
      <c r="I52" s="50">
        <f t="shared" si="6"/>
        <v>23392510.5</v>
      </c>
      <c r="J52" s="50">
        <f>F52/E52</f>
        <v>5237.3246389790665</v>
      </c>
      <c r="K52" s="50">
        <f t="shared" ref="K52:K77" si="8">$J$11*$J$19-J52</f>
        <v>-2547.8456932753429</v>
      </c>
      <c r="L52" s="50">
        <f t="shared" ref="L52:L77" si="9">IF(K52&gt;0,$J$7*$J$8*(K52/$K$19),0)+$J$7*$J$9*(E52/$E$19)+$J$7*$J$10*(D52/$D$19)</f>
        <v>3313126.2163315876</v>
      </c>
      <c r="M52" s="46"/>
      <c r="N52" s="94">
        <f t="shared" si="0"/>
        <v>3313126.2163315876</v>
      </c>
      <c r="O52" s="33"/>
    </row>
    <row r="53" spans="1:15" s="31" customFormat="1" x14ac:dyDescent="0.25">
      <c r="A53" s="35"/>
      <c r="B53" s="51" t="s">
        <v>27</v>
      </c>
      <c r="C53" s="35">
        <v>4</v>
      </c>
      <c r="D53" s="55">
        <v>16.3126</v>
      </c>
      <c r="E53" s="100">
        <v>946</v>
      </c>
      <c r="F53" s="163">
        <v>1380001</v>
      </c>
      <c r="G53" s="41">
        <v>100</v>
      </c>
      <c r="H53" s="50">
        <f t="shared" si="7"/>
        <v>1380001</v>
      </c>
      <c r="I53" s="50">
        <f t="shared" si="6"/>
        <v>0</v>
      </c>
      <c r="J53" s="50">
        <f t="shared" ref="J53:J77" si="10">F53/E53</f>
        <v>1458.7748414376322</v>
      </c>
      <c r="K53" s="50">
        <f t="shared" si="8"/>
        <v>1230.7041042660915</v>
      </c>
      <c r="L53" s="50">
        <f t="shared" si="9"/>
        <v>1407107.39312547</v>
      </c>
      <c r="M53" s="50"/>
      <c r="N53" s="94">
        <f t="shared" si="0"/>
        <v>1407107.39312547</v>
      </c>
      <c r="O53" s="33"/>
    </row>
    <row r="54" spans="1:15" s="31" customFormat="1" x14ac:dyDescent="0.25">
      <c r="A54" s="35"/>
      <c r="B54" s="51" t="s">
        <v>28</v>
      </c>
      <c r="C54" s="35">
        <v>4</v>
      </c>
      <c r="D54" s="55">
        <v>30.464199999999998</v>
      </c>
      <c r="E54" s="100">
        <v>3598</v>
      </c>
      <c r="F54" s="163">
        <v>9393007</v>
      </c>
      <c r="G54" s="41">
        <v>100</v>
      </c>
      <c r="H54" s="50">
        <f t="shared" si="7"/>
        <v>9393007</v>
      </c>
      <c r="I54" s="50">
        <f t="shared" si="6"/>
        <v>0</v>
      </c>
      <c r="J54" s="50">
        <f t="shared" si="10"/>
        <v>2610.6189549749861</v>
      </c>
      <c r="K54" s="50">
        <f t="shared" si="8"/>
        <v>78.859990728737557</v>
      </c>
      <c r="L54" s="50">
        <f t="shared" si="9"/>
        <v>1459455.1723890482</v>
      </c>
      <c r="M54" s="50"/>
      <c r="N54" s="94">
        <f t="shared" si="0"/>
        <v>1459455.1723890482</v>
      </c>
      <c r="O54" s="33"/>
    </row>
    <row r="55" spans="1:15" s="31" customFormat="1" x14ac:dyDescent="0.25">
      <c r="A55" s="35"/>
      <c r="B55" s="51" t="s">
        <v>29</v>
      </c>
      <c r="C55" s="35">
        <v>4</v>
      </c>
      <c r="D55" s="55">
        <v>21.542500000000004</v>
      </c>
      <c r="E55" s="100">
        <v>1226</v>
      </c>
      <c r="F55" s="163">
        <v>982561</v>
      </c>
      <c r="G55" s="41">
        <v>100</v>
      </c>
      <c r="H55" s="50">
        <f t="shared" si="7"/>
        <v>982561</v>
      </c>
      <c r="I55" s="50">
        <f t="shared" si="6"/>
        <v>0</v>
      </c>
      <c r="J55" s="50">
        <f t="shared" si="10"/>
        <v>801.43637846655793</v>
      </c>
      <c r="K55" s="50">
        <f t="shared" si="8"/>
        <v>1888.0425672371657</v>
      </c>
      <c r="L55" s="50">
        <f t="shared" si="9"/>
        <v>2061047.2327819422</v>
      </c>
      <c r="M55" s="50"/>
      <c r="N55" s="94">
        <f t="shared" si="0"/>
        <v>2061047.2327819422</v>
      </c>
      <c r="O55" s="33"/>
    </row>
    <row r="56" spans="1:15" s="31" customFormat="1" x14ac:dyDescent="0.25">
      <c r="A56" s="35"/>
      <c r="B56" s="51" t="s">
        <v>30</v>
      </c>
      <c r="C56" s="35">
        <v>4</v>
      </c>
      <c r="D56" s="55">
        <v>50.992299999999993</v>
      </c>
      <c r="E56" s="100">
        <v>3073</v>
      </c>
      <c r="F56" s="163">
        <v>4990613</v>
      </c>
      <c r="G56" s="41">
        <v>100</v>
      </c>
      <c r="H56" s="50">
        <f t="shared" si="7"/>
        <v>4990613</v>
      </c>
      <c r="I56" s="50">
        <f t="shared" si="6"/>
        <v>0</v>
      </c>
      <c r="J56" s="50">
        <f t="shared" si="10"/>
        <v>1624.0198503091442</v>
      </c>
      <c r="K56" s="50">
        <f t="shared" si="8"/>
        <v>1065.4590953945794</v>
      </c>
      <c r="L56" s="50">
        <f t="shared" si="9"/>
        <v>2207997.604189042</v>
      </c>
      <c r="M56" s="50"/>
      <c r="N56" s="94">
        <f t="shared" si="0"/>
        <v>2207997.604189042</v>
      </c>
      <c r="O56" s="33"/>
    </row>
    <row r="57" spans="1:15" s="31" customFormat="1" x14ac:dyDescent="0.25">
      <c r="A57" s="35"/>
      <c r="B57" s="51" t="s">
        <v>31</v>
      </c>
      <c r="C57" s="35">
        <v>4</v>
      </c>
      <c r="D57" s="55">
        <v>19.139800000000001</v>
      </c>
      <c r="E57" s="100">
        <v>1314</v>
      </c>
      <c r="F57" s="163">
        <v>3041492</v>
      </c>
      <c r="G57" s="41">
        <v>100</v>
      </c>
      <c r="H57" s="50">
        <f t="shared" si="7"/>
        <v>3041492</v>
      </c>
      <c r="I57" s="50">
        <f t="shared" si="6"/>
        <v>0</v>
      </c>
      <c r="J57" s="50">
        <f t="shared" si="10"/>
        <v>2314.681887366819</v>
      </c>
      <c r="K57" s="50">
        <f t="shared" si="8"/>
        <v>374.79705833690468</v>
      </c>
      <c r="L57" s="50">
        <f t="shared" si="9"/>
        <v>862143.02857098181</v>
      </c>
      <c r="M57" s="50"/>
      <c r="N57" s="94">
        <f t="shared" si="0"/>
        <v>862143.02857098181</v>
      </c>
      <c r="O57" s="33"/>
    </row>
    <row r="58" spans="1:15" s="31" customFormat="1" x14ac:dyDescent="0.25">
      <c r="A58" s="35"/>
      <c r="B58" s="51" t="s">
        <v>32</v>
      </c>
      <c r="C58" s="35">
        <v>4</v>
      </c>
      <c r="D58" s="55">
        <v>47.591800000000006</v>
      </c>
      <c r="E58" s="100">
        <v>1136</v>
      </c>
      <c r="F58" s="163">
        <v>1408467</v>
      </c>
      <c r="G58" s="41">
        <v>100</v>
      </c>
      <c r="H58" s="50">
        <f t="shared" si="7"/>
        <v>1408467</v>
      </c>
      <c r="I58" s="50">
        <f t="shared" si="6"/>
        <v>0</v>
      </c>
      <c r="J58" s="50">
        <f t="shared" si="10"/>
        <v>1239.8477112676057</v>
      </c>
      <c r="K58" s="50">
        <f t="shared" si="8"/>
        <v>1449.6312344361179</v>
      </c>
      <c r="L58" s="50">
        <f t="shared" si="9"/>
        <v>1848324.4969770215</v>
      </c>
      <c r="M58" s="50"/>
      <c r="N58" s="94">
        <f t="shared" si="0"/>
        <v>1848324.4969770215</v>
      </c>
      <c r="O58" s="33"/>
    </row>
    <row r="59" spans="1:15" s="31" customFormat="1" x14ac:dyDescent="0.25">
      <c r="A59" s="35"/>
      <c r="B59" s="51" t="s">
        <v>723</v>
      </c>
      <c r="C59" s="35">
        <v>4</v>
      </c>
      <c r="D59" s="56">
        <v>28.288899999999998</v>
      </c>
      <c r="E59" s="100">
        <v>943</v>
      </c>
      <c r="F59" s="163">
        <v>922653</v>
      </c>
      <c r="G59" s="41">
        <v>100</v>
      </c>
      <c r="H59" s="50">
        <f t="shared" si="7"/>
        <v>922653</v>
      </c>
      <c r="I59" s="50">
        <f t="shared" si="6"/>
        <v>0</v>
      </c>
      <c r="J59" s="50">
        <f t="shared" si="10"/>
        <v>978.42311770943797</v>
      </c>
      <c r="K59" s="50">
        <f t="shared" si="8"/>
        <v>1711.0558279942857</v>
      </c>
      <c r="L59" s="50">
        <f t="shared" si="9"/>
        <v>1868566.7277890663</v>
      </c>
      <c r="M59" s="50"/>
      <c r="N59" s="94">
        <f t="shared" si="0"/>
        <v>1868566.7277890663</v>
      </c>
      <c r="O59" s="33"/>
    </row>
    <row r="60" spans="1:15" s="31" customFormat="1" x14ac:dyDescent="0.25">
      <c r="A60" s="35"/>
      <c r="B60" s="51" t="s">
        <v>724</v>
      </c>
      <c r="C60" s="35">
        <v>4</v>
      </c>
      <c r="D60" s="55">
        <v>39.7697</v>
      </c>
      <c r="E60" s="100">
        <v>1787</v>
      </c>
      <c r="F60" s="163">
        <v>1443535</v>
      </c>
      <c r="G60" s="41">
        <v>100</v>
      </c>
      <c r="H60" s="50">
        <f t="shared" si="7"/>
        <v>1443535</v>
      </c>
      <c r="I60" s="50">
        <f t="shared" si="6"/>
        <v>0</v>
      </c>
      <c r="J60" s="50">
        <f t="shared" si="10"/>
        <v>807.79798545047561</v>
      </c>
      <c r="K60" s="50">
        <f t="shared" si="8"/>
        <v>1881.680960253248</v>
      </c>
      <c r="L60" s="50">
        <f t="shared" si="9"/>
        <v>2360884.8427104633</v>
      </c>
      <c r="M60" s="50"/>
      <c r="N60" s="94">
        <f t="shared" si="0"/>
        <v>2360884.8427104633</v>
      </c>
      <c r="O60" s="33"/>
    </row>
    <row r="61" spans="1:15" s="31" customFormat="1" x14ac:dyDescent="0.25">
      <c r="A61" s="35"/>
      <c r="B61" s="51" t="s">
        <v>33</v>
      </c>
      <c r="C61" s="35">
        <v>4</v>
      </c>
      <c r="D61" s="55">
        <v>25.625900000000001</v>
      </c>
      <c r="E61" s="100">
        <v>1210</v>
      </c>
      <c r="F61" s="163">
        <v>737847</v>
      </c>
      <c r="G61" s="41">
        <v>100</v>
      </c>
      <c r="H61" s="50">
        <f t="shared" si="7"/>
        <v>737847</v>
      </c>
      <c r="I61" s="50">
        <f t="shared" si="6"/>
        <v>0</v>
      </c>
      <c r="J61" s="50">
        <f t="shared" si="10"/>
        <v>609.79090909090905</v>
      </c>
      <c r="K61" s="50">
        <f t="shared" si="8"/>
        <v>2079.6880366128144</v>
      </c>
      <c r="L61" s="50">
        <f t="shared" si="9"/>
        <v>2235724.9979790598</v>
      </c>
      <c r="M61" s="50"/>
      <c r="N61" s="94">
        <f t="shared" si="0"/>
        <v>2235724.9979790598</v>
      </c>
      <c r="O61" s="33"/>
    </row>
    <row r="62" spans="1:15" s="31" customFormat="1" x14ac:dyDescent="0.25">
      <c r="A62" s="35"/>
      <c r="B62" s="51" t="s">
        <v>34</v>
      </c>
      <c r="C62" s="35">
        <v>4</v>
      </c>
      <c r="D62" s="54">
        <v>11.449</v>
      </c>
      <c r="E62" s="100">
        <v>3059</v>
      </c>
      <c r="F62" s="163">
        <v>5500375</v>
      </c>
      <c r="G62" s="41">
        <v>100</v>
      </c>
      <c r="H62" s="50">
        <f t="shared" si="7"/>
        <v>5500375</v>
      </c>
      <c r="I62" s="50">
        <f t="shared" si="6"/>
        <v>0</v>
      </c>
      <c r="J62" s="50">
        <f t="shared" si="10"/>
        <v>1798.0957829355998</v>
      </c>
      <c r="K62" s="50">
        <f t="shared" si="8"/>
        <v>891.38316276812384</v>
      </c>
      <c r="L62" s="50">
        <f t="shared" si="9"/>
        <v>1807888.2357391671</v>
      </c>
      <c r="M62" s="50"/>
      <c r="N62" s="94">
        <f t="shared" si="0"/>
        <v>1807888.2357391671</v>
      </c>
      <c r="O62" s="33"/>
    </row>
    <row r="63" spans="1:15" s="31" customFormat="1" x14ac:dyDescent="0.25">
      <c r="A63" s="35"/>
      <c r="B63" s="51" t="s">
        <v>35</v>
      </c>
      <c r="C63" s="35">
        <v>4</v>
      </c>
      <c r="D63" s="55">
        <v>50.058299999999996</v>
      </c>
      <c r="E63" s="100">
        <v>2436</v>
      </c>
      <c r="F63" s="163">
        <v>1954411</v>
      </c>
      <c r="G63" s="41">
        <v>100</v>
      </c>
      <c r="H63" s="50">
        <f t="shared" si="7"/>
        <v>1954411</v>
      </c>
      <c r="I63" s="50">
        <f t="shared" si="6"/>
        <v>0</v>
      </c>
      <c r="J63" s="50">
        <f t="shared" si="10"/>
        <v>802.30336617405578</v>
      </c>
      <c r="K63" s="50">
        <f t="shared" si="8"/>
        <v>1887.1755795296679</v>
      </c>
      <c r="L63" s="50">
        <f t="shared" si="9"/>
        <v>2648168.4464559648</v>
      </c>
      <c r="M63" s="50"/>
      <c r="N63" s="94">
        <f t="shared" si="0"/>
        <v>2648168.4464559648</v>
      </c>
      <c r="O63" s="33"/>
    </row>
    <row r="64" spans="1:15" s="31" customFormat="1" x14ac:dyDescent="0.25">
      <c r="A64" s="35"/>
      <c r="B64" s="51" t="s">
        <v>725</v>
      </c>
      <c r="C64" s="35">
        <v>4</v>
      </c>
      <c r="D64" s="55">
        <v>39.081300000000006</v>
      </c>
      <c r="E64" s="100">
        <v>2138</v>
      </c>
      <c r="F64" s="163">
        <v>2790176</v>
      </c>
      <c r="G64" s="41">
        <v>100</v>
      </c>
      <c r="H64" s="50">
        <f t="shared" si="7"/>
        <v>2790176</v>
      </c>
      <c r="I64" s="50">
        <f t="shared" si="6"/>
        <v>0</v>
      </c>
      <c r="J64" s="50">
        <f t="shared" si="10"/>
        <v>1305.0402245088869</v>
      </c>
      <c r="K64" s="50">
        <f t="shared" si="8"/>
        <v>1384.4387211948367</v>
      </c>
      <c r="L64" s="50">
        <f t="shared" si="9"/>
        <v>2074926.0240718685</v>
      </c>
      <c r="M64" s="50"/>
      <c r="N64" s="94">
        <f t="shared" si="0"/>
        <v>2074926.0240718685</v>
      </c>
      <c r="O64" s="33"/>
    </row>
    <row r="65" spans="1:15" s="31" customFormat="1" x14ac:dyDescent="0.25">
      <c r="A65" s="35"/>
      <c r="B65" s="51" t="s">
        <v>36</v>
      </c>
      <c r="C65" s="35">
        <v>4</v>
      </c>
      <c r="D65" s="55">
        <v>85.867999999999981</v>
      </c>
      <c r="E65" s="100">
        <v>3540</v>
      </c>
      <c r="F65" s="163">
        <v>6087128</v>
      </c>
      <c r="G65" s="41">
        <v>100</v>
      </c>
      <c r="H65" s="50">
        <f t="shared" si="7"/>
        <v>6087128</v>
      </c>
      <c r="I65" s="50">
        <f t="shared" si="6"/>
        <v>0</v>
      </c>
      <c r="J65" s="50">
        <f t="shared" si="10"/>
        <v>1719.5276836158191</v>
      </c>
      <c r="K65" s="50">
        <f t="shared" si="8"/>
        <v>969.95126208790452</v>
      </c>
      <c r="L65" s="50">
        <f t="shared" si="9"/>
        <v>2512825.8920148271</v>
      </c>
      <c r="M65" s="50"/>
      <c r="N65" s="94">
        <f t="shared" si="0"/>
        <v>2512825.8920148271</v>
      </c>
      <c r="O65" s="33"/>
    </row>
    <row r="66" spans="1:15" s="31" customFormat="1" x14ac:dyDescent="0.25">
      <c r="A66" s="35"/>
      <c r="B66" s="51" t="s">
        <v>37</v>
      </c>
      <c r="C66" s="35">
        <v>4</v>
      </c>
      <c r="D66" s="55">
        <v>12.793399999999998</v>
      </c>
      <c r="E66" s="100">
        <v>1494</v>
      </c>
      <c r="F66" s="163">
        <v>2632448</v>
      </c>
      <c r="G66" s="41">
        <v>100</v>
      </c>
      <c r="H66" s="50">
        <f t="shared" si="7"/>
        <v>2632448</v>
      </c>
      <c r="I66" s="50">
        <f t="shared" si="6"/>
        <v>0</v>
      </c>
      <c r="J66" s="50">
        <f t="shared" si="10"/>
        <v>1762.0133868808568</v>
      </c>
      <c r="K66" s="50">
        <f t="shared" si="8"/>
        <v>927.4655588228668</v>
      </c>
      <c r="L66" s="50">
        <f t="shared" si="9"/>
        <v>1323949.117400835</v>
      </c>
      <c r="M66" s="50"/>
      <c r="N66" s="94">
        <f t="shared" si="0"/>
        <v>1323949.117400835</v>
      </c>
      <c r="O66" s="33"/>
    </row>
    <row r="67" spans="1:15" s="31" customFormat="1" x14ac:dyDescent="0.25">
      <c r="A67" s="35"/>
      <c r="B67" s="51" t="s">
        <v>38</v>
      </c>
      <c r="C67" s="35">
        <v>4</v>
      </c>
      <c r="D67" s="55">
        <v>66.075299999999999</v>
      </c>
      <c r="E67" s="100">
        <v>4206</v>
      </c>
      <c r="F67" s="163">
        <v>15726998</v>
      </c>
      <c r="G67" s="41">
        <v>100</v>
      </c>
      <c r="H67" s="50">
        <f t="shared" si="7"/>
        <v>15726998</v>
      </c>
      <c r="I67" s="50">
        <f t="shared" si="6"/>
        <v>0</v>
      </c>
      <c r="J67" s="50">
        <f t="shared" si="10"/>
        <v>3739.1816452686639</v>
      </c>
      <c r="K67" s="50">
        <f t="shared" si="8"/>
        <v>-1049.7026995649403</v>
      </c>
      <c r="L67" s="50">
        <f t="shared" si="9"/>
        <v>1829374.5764908246</v>
      </c>
      <c r="M67" s="50"/>
      <c r="N67" s="94">
        <f t="shared" si="0"/>
        <v>1829374.5764908246</v>
      </c>
      <c r="O67" s="33"/>
    </row>
    <row r="68" spans="1:15" s="31" customFormat="1" x14ac:dyDescent="0.25">
      <c r="A68" s="35"/>
      <c r="B68" s="51" t="s">
        <v>39</v>
      </c>
      <c r="C68" s="35">
        <v>4</v>
      </c>
      <c r="D68" s="55">
        <v>4.5788000000000002</v>
      </c>
      <c r="E68" s="100">
        <v>1182</v>
      </c>
      <c r="F68" s="163">
        <v>1929801</v>
      </c>
      <c r="G68" s="41">
        <v>100</v>
      </c>
      <c r="H68" s="50">
        <f t="shared" si="7"/>
        <v>1929801</v>
      </c>
      <c r="I68" s="50">
        <f t="shared" si="6"/>
        <v>0</v>
      </c>
      <c r="J68" s="50">
        <f t="shared" si="10"/>
        <v>1632.6573604060914</v>
      </c>
      <c r="K68" s="50">
        <f t="shared" si="8"/>
        <v>1056.8215852976323</v>
      </c>
      <c r="L68" s="50">
        <f t="shared" si="9"/>
        <v>1270465.1954582485</v>
      </c>
      <c r="M68" s="50"/>
      <c r="N68" s="94">
        <f t="shared" si="0"/>
        <v>1270465.1954582485</v>
      </c>
      <c r="O68" s="33"/>
    </row>
    <row r="69" spans="1:15" s="31" customFormat="1" x14ac:dyDescent="0.25">
      <c r="A69" s="35"/>
      <c r="B69" s="51" t="s">
        <v>40</v>
      </c>
      <c r="C69" s="35">
        <v>4</v>
      </c>
      <c r="D69" s="55">
        <v>17.041400000000003</v>
      </c>
      <c r="E69" s="100">
        <v>236</v>
      </c>
      <c r="F69" s="163">
        <v>159040</v>
      </c>
      <c r="G69" s="41">
        <v>100</v>
      </c>
      <c r="H69" s="50">
        <f t="shared" si="7"/>
        <v>159040</v>
      </c>
      <c r="I69" s="50">
        <f t="shared" si="6"/>
        <v>0</v>
      </c>
      <c r="J69" s="50">
        <f t="shared" si="10"/>
        <v>673.89830508474574</v>
      </c>
      <c r="K69" s="50">
        <f t="shared" si="8"/>
        <v>2015.5806406189779</v>
      </c>
      <c r="L69" s="50">
        <f t="shared" si="9"/>
        <v>1804189.8102416401</v>
      </c>
      <c r="M69" s="50"/>
      <c r="N69" s="94">
        <f t="shared" si="0"/>
        <v>1804189.8102416401</v>
      </c>
      <c r="O69" s="33"/>
    </row>
    <row r="70" spans="1:15" s="31" customFormat="1" x14ac:dyDescent="0.25">
      <c r="A70" s="35"/>
      <c r="B70" s="51" t="s">
        <v>41</v>
      </c>
      <c r="C70" s="35">
        <v>4</v>
      </c>
      <c r="D70" s="55">
        <v>34.765100000000004</v>
      </c>
      <c r="E70" s="100">
        <v>2199</v>
      </c>
      <c r="F70" s="120">
        <v>2880932</v>
      </c>
      <c r="G70" s="41">
        <v>100</v>
      </c>
      <c r="H70" s="50">
        <f t="shared" si="7"/>
        <v>2880932</v>
      </c>
      <c r="I70" s="50">
        <f t="shared" si="6"/>
        <v>0</v>
      </c>
      <c r="J70" s="50">
        <f t="shared" si="10"/>
        <v>1310.1100500227376</v>
      </c>
      <c r="K70" s="50">
        <f t="shared" si="8"/>
        <v>1379.368895680986</v>
      </c>
      <c r="L70" s="50">
        <f t="shared" si="9"/>
        <v>2063255.6919262407</v>
      </c>
      <c r="M70" s="50"/>
      <c r="N70" s="94">
        <f t="shared" si="0"/>
        <v>2063255.6919262407</v>
      </c>
      <c r="O70" s="33"/>
    </row>
    <row r="71" spans="1:15" s="31" customFormat="1" x14ac:dyDescent="0.25">
      <c r="A71" s="35"/>
      <c r="B71" s="51" t="s">
        <v>42</v>
      </c>
      <c r="C71" s="35">
        <v>4</v>
      </c>
      <c r="D71" s="55">
        <v>16.301500000000001</v>
      </c>
      <c r="E71" s="100">
        <v>1670</v>
      </c>
      <c r="F71" s="120">
        <v>4645378</v>
      </c>
      <c r="G71" s="41">
        <v>100</v>
      </c>
      <c r="H71" s="50">
        <f t="shared" si="7"/>
        <v>4645378</v>
      </c>
      <c r="I71" s="50">
        <f t="shared" si="6"/>
        <v>0</v>
      </c>
      <c r="J71" s="50">
        <f t="shared" si="10"/>
        <v>2781.6634730538922</v>
      </c>
      <c r="K71" s="50">
        <f t="shared" si="8"/>
        <v>-92.184527350168537</v>
      </c>
      <c r="L71" s="50">
        <f t="shared" si="9"/>
        <v>662060.06840795733</v>
      </c>
      <c r="M71" s="50"/>
      <c r="N71" s="94">
        <f t="shared" si="0"/>
        <v>662060.06840795733</v>
      </c>
      <c r="O71" s="33"/>
    </row>
    <row r="72" spans="1:15" s="31" customFormat="1" x14ac:dyDescent="0.25">
      <c r="A72" s="35"/>
      <c r="B72" s="51" t="s">
        <v>43</v>
      </c>
      <c r="C72" s="35">
        <v>4</v>
      </c>
      <c r="D72" s="55">
        <v>24.058299999999999</v>
      </c>
      <c r="E72" s="100">
        <v>1593</v>
      </c>
      <c r="F72" s="120">
        <v>2024734</v>
      </c>
      <c r="G72" s="41">
        <v>100</v>
      </c>
      <c r="H72" s="50">
        <f>F72*G72/100</f>
        <v>2024734</v>
      </c>
      <c r="I72" s="50">
        <f>F72-H72</f>
        <v>0</v>
      </c>
      <c r="J72" s="50">
        <f>F72/E72</f>
        <v>1271.0194601381043</v>
      </c>
      <c r="K72" s="50">
        <f t="shared" si="8"/>
        <v>1418.4594855656194</v>
      </c>
      <c r="L72" s="50">
        <f t="shared" si="9"/>
        <v>1823325.1518881349</v>
      </c>
      <c r="M72" s="50"/>
      <c r="N72" s="94">
        <f t="shared" si="0"/>
        <v>1823325.1518881349</v>
      </c>
      <c r="O72" s="33"/>
    </row>
    <row r="73" spans="1:15" s="31" customFormat="1" x14ac:dyDescent="0.25">
      <c r="A73" s="35"/>
      <c r="B73" s="51" t="s">
        <v>44</v>
      </c>
      <c r="C73" s="35">
        <v>4</v>
      </c>
      <c r="D73" s="55">
        <v>43.497700000000002</v>
      </c>
      <c r="E73" s="100">
        <v>2094</v>
      </c>
      <c r="F73" s="120">
        <v>1606057</v>
      </c>
      <c r="G73" s="41">
        <v>100</v>
      </c>
      <c r="H73" s="50">
        <f>F73*G73/100</f>
        <v>1606057</v>
      </c>
      <c r="I73" s="50">
        <f>F73-H73</f>
        <v>0</v>
      </c>
      <c r="J73" s="50">
        <f>F73/E73</f>
        <v>766.98042024832853</v>
      </c>
      <c r="K73" s="50">
        <f t="shared" si="8"/>
        <v>1922.4985254553951</v>
      </c>
      <c r="L73" s="50">
        <f t="shared" si="9"/>
        <v>2520036.1910079774</v>
      </c>
      <c r="M73" s="50"/>
      <c r="N73" s="94">
        <f t="shared" si="0"/>
        <v>2520036.1910079774</v>
      </c>
      <c r="O73" s="33"/>
    </row>
    <row r="74" spans="1:15" s="31" customFormat="1" x14ac:dyDescent="0.25">
      <c r="A74" s="35"/>
      <c r="B74" s="51" t="s">
        <v>45</v>
      </c>
      <c r="C74" s="35">
        <v>4</v>
      </c>
      <c r="D74" s="55">
        <v>21.498699999999999</v>
      </c>
      <c r="E74" s="100">
        <v>823</v>
      </c>
      <c r="F74" s="120">
        <v>750631</v>
      </c>
      <c r="G74" s="41">
        <v>100</v>
      </c>
      <c r="H74" s="50">
        <f t="shared" si="7"/>
        <v>750631</v>
      </c>
      <c r="I74" s="50">
        <f t="shared" si="6"/>
        <v>0</v>
      </c>
      <c r="J74" s="50">
        <f t="shared" si="10"/>
        <v>912.0668286755772</v>
      </c>
      <c r="K74" s="50">
        <f t="shared" si="8"/>
        <v>1777.4121170281464</v>
      </c>
      <c r="L74" s="50">
        <f t="shared" si="9"/>
        <v>1837802.1398297676</v>
      </c>
      <c r="M74" s="50"/>
      <c r="N74" s="94">
        <f t="shared" si="0"/>
        <v>1837802.1398297676</v>
      </c>
      <c r="O74" s="33"/>
    </row>
    <row r="75" spans="1:15" s="31" customFormat="1" x14ac:dyDescent="0.25">
      <c r="A75" s="35"/>
      <c r="B75" s="51" t="s">
        <v>726</v>
      </c>
      <c r="C75" s="35">
        <v>4</v>
      </c>
      <c r="D75" s="55">
        <v>57.078299999999999</v>
      </c>
      <c r="E75" s="100">
        <v>2462</v>
      </c>
      <c r="F75" s="120">
        <v>5941203</v>
      </c>
      <c r="G75" s="41">
        <v>100</v>
      </c>
      <c r="H75" s="50">
        <f t="shared" si="7"/>
        <v>5941203</v>
      </c>
      <c r="I75" s="50">
        <f t="shared" si="6"/>
        <v>0</v>
      </c>
      <c r="J75" s="50">
        <f t="shared" si="10"/>
        <v>2413.1612510154346</v>
      </c>
      <c r="K75" s="50">
        <f t="shared" si="8"/>
        <v>276.31769468828907</v>
      </c>
      <c r="L75" s="50">
        <f t="shared" si="9"/>
        <v>1411365.8991590361</v>
      </c>
      <c r="M75" s="50"/>
      <c r="N75" s="94">
        <f t="shared" si="0"/>
        <v>1411365.8991590361</v>
      </c>
      <c r="O75" s="33"/>
    </row>
    <row r="76" spans="1:15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00">
        <v>562</v>
      </c>
      <c r="F76" s="120">
        <v>1061877</v>
      </c>
      <c r="G76" s="41">
        <v>100</v>
      </c>
      <c r="H76" s="50">
        <f t="shared" si="7"/>
        <v>1061877</v>
      </c>
      <c r="I76" s="50">
        <f t="shared" si="6"/>
        <v>0</v>
      </c>
      <c r="J76" s="50">
        <f t="shared" si="10"/>
        <v>1889.4608540925267</v>
      </c>
      <c r="K76" s="50">
        <f t="shared" si="8"/>
        <v>800.01809161119695</v>
      </c>
      <c r="L76" s="50">
        <f t="shared" si="9"/>
        <v>1116796.2565200171</v>
      </c>
      <c r="M76" s="50"/>
      <c r="N76" s="94">
        <f t="shared" si="0"/>
        <v>1116796.2565200171</v>
      </c>
      <c r="O76" s="33"/>
    </row>
    <row r="77" spans="1:15" s="31" customFormat="1" x14ac:dyDescent="0.25">
      <c r="A77" s="35"/>
      <c r="B77" s="51" t="s">
        <v>47</v>
      </c>
      <c r="C77" s="35">
        <v>4</v>
      </c>
      <c r="D77" s="55">
        <v>27.263699999999996</v>
      </c>
      <c r="E77" s="100">
        <v>3827</v>
      </c>
      <c r="F77" s="120">
        <v>6994363</v>
      </c>
      <c r="G77" s="41">
        <v>100</v>
      </c>
      <c r="H77" s="50">
        <f t="shared" si="7"/>
        <v>6994363</v>
      </c>
      <c r="I77" s="50">
        <f t="shared" si="6"/>
        <v>0</v>
      </c>
      <c r="J77" s="50">
        <f t="shared" si="10"/>
        <v>1827.6360073164358</v>
      </c>
      <c r="K77" s="50">
        <f t="shared" si="8"/>
        <v>861.84293838728786</v>
      </c>
      <c r="L77" s="50">
        <f t="shared" si="9"/>
        <v>2142521.5819310695</v>
      </c>
      <c r="M77" s="50"/>
      <c r="N77" s="94">
        <f t="shared" si="0"/>
        <v>2142521.5819310695</v>
      </c>
      <c r="O77" s="33"/>
    </row>
    <row r="78" spans="1:15" s="31" customFormat="1" x14ac:dyDescent="0.25">
      <c r="A78" s="35"/>
      <c r="B78" s="51"/>
      <c r="C78" s="35"/>
      <c r="D78" s="55">
        <v>0</v>
      </c>
      <c r="E78" s="102"/>
      <c r="F78" s="42"/>
      <c r="G78" s="41"/>
      <c r="H78" s="42"/>
      <c r="I78" s="42"/>
      <c r="J78" s="42"/>
      <c r="K78" s="50"/>
      <c r="L78" s="50"/>
      <c r="M78" s="50"/>
      <c r="N78" s="94"/>
      <c r="O78" s="33"/>
    </row>
    <row r="79" spans="1:15" s="31" customFormat="1" x14ac:dyDescent="0.25">
      <c r="A79" s="30" t="s">
        <v>48</v>
      </c>
      <c r="B79" s="43" t="s">
        <v>2</v>
      </c>
      <c r="C79" s="44"/>
      <c r="D79" s="3">
        <v>294.53949999999998</v>
      </c>
      <c r="E79" s="103">
        <f>E80</f>
        <v>14914</v>
      </c>
      <c r="F79" s="37"/>
      <c r="G79" s="41"/>
      <c r="H79" s="37">
        <f>H81</f>
        <v>5051717</v>
      </c>
      <c r="I79" s="37">
        <f>I81</f>
        <v>-5051717</v>
      </c>
      <c r="J79" s="37"/>
      <c r="K79" s="50"/>
      <c r="L79" s="50"/>
      <c r="M79" s="46">
        <f>M81</f>
        <v>7880073.0155279785</v>
      </c>
      <c r="N79" s="92">
        <f t="shared" si="0"/>
        <v>7880073.0155279785</v>
      </c>
      <c r="O79" s="33"/>
    </row>
    <row r="80" spans="1:15" s="31" customFormat="1" x14ac:dyDescent="0.25">
      <c r="A80" s="30" t="s">
        <v>48</v>
      </c>
      <c r="B80" s="43" t="s">
        <v>3</v>
      </c>
      <c r="C80" s="44"/>
      <c r="D80" s="3">
        <v>294.53949999999998</v>
      </c>
      <c r="E80" s="103">
        <f>SUM(E82:E88)</f>
        <v>14914</v>
      </c>
      <c r="F80" s="37">
        <f>SUM(F82:F88)</f>
        <v>28209767</v>
      </c>
      <c r="G80" s="41"/>
      <c r="H80" s="37">
        <f>SUM(H82:H88)</f>
        <v>18106333</v>
      </c>
      <c r="I80" s="37">
        <f>SUM(I82:I88)</f>
        <v>10103434</v>
      </c>
      <c r="J80" s="37"/>
      <c r="K80" s="50"/>
      <c r="L80" s="37">
        <f>SUM(L82:L88)</f>
        <v>15244306.056216817</v>
      </c>
      <c r="M80" s="50"/>
      <c r="N80" s="92">
        <f t="shared" si="0"/>
        <v>15244306.056216817</v>
      </c>
      <c r="O80" s="33"/>
    </row>
    <row r="81" spans="1:15" s="31" customFormat="1" x14ac:dyDescent="0.25">
      <c r="A81" s="35"/>
      <c r="B81" s="51" t="s">
        <v>26</v>
      </c>
      <c r="C81" s="35">
        <v>2</v>
      </c>
      <c r="D81" s="55">
        <v>0</v>
      </c>
      <c r="E81" s="102"/>
      <c r="F81" s="50"/>
      <c r="G81" s="41">
        <v>25</v>
      </c>
      <c r="H81" s="50">
        <f>F83*G81/100</f>
        <v>5051717</v>
      </c>
      <c r="I81" s="50">
        <f t="shared" ref="I81:I88" si="11">F81-H81</f>
        <v>-5051717</v>
      </c>
      <c r="J81" s="50"/>
      <c r="K81" s="50"/>
      <c r="L81" s="50"/>
      <c r="M81" s="50">
        <f>($L$7*$L$8*E79/$L$10)+($L$7*$L$9*D79/$L$11)</f>
        <v>7880073.0155279785</v>
      </c>
      <c r="N81" s="94">
        <f t="shared" si="0"/>
        <v>7880073.0155279785</v>
      </c>
      <c r="O81" s="33"/>
    </row>
    <row r="82" spans="1:15" s="31" customFormat="1" x14ac:dyDescent="0.25">
      <c r="A82" s="35"/>
      <c r="B82" s="51" t="s">
        <v>49</v>
      </c>
      <c r="C82" s="35">
        <v>4</v>
      </c>
      <c r="D82" s="55">
        <v>73.437700000000007</v>
      </c>
      <c r="E82" s="100">
        <v>2856</v>
      </c>
      <c r="F82" s="164">
        <v>2082129</v>
      </c>
      <c r="G82" s="41">
        <v>100</v>
      </c>
      <c r="H82" s="50">
        <f t="shared" ref="H82:H88" si="12">F82*G82/100</f>
        <v>2082129</v>
      </c>
      <c r="I82" s="50">
        <f t="shared" si="11"/>
        <v>0</v>
      </c>
      <c r="J82" s="50">
        <f t="shared" ref="J82:J88" si="13">F82/E82</f>
        <v>729.03676470588232</v>
      </c>
      <c r="K82" s="50">
        <f t="shared" ref="K82:K88" si="14">$J$11*$J$19-J82</f>
        <v>1960.4421809978412</v>
      </c>
      <c r="L82" s="50">
        <f t="shared" ref="L82:L88" si="15">IF(K82&gt;0,$J$7*$J$8*(K82/$K$19),0)+$J$7*$J$9*(E82/$E$19)+$J$7*$J$10*(D82/$D$19)</f>
        <v>2998175.7182039404</v>
      </c>
      <c r="M82" s="50"/>
      <c r="N82" s="94">
        <f t="shared" si="0"/>
        <v>2998175.7182039404</v>
      </c>
      <c r="O82" s="33"/>
    </row>
    <row r="83" spans="1:15" s="31" customFormat="1" x14ac:dyDescent="0.25">
      <c r="A83" s="35"/>
      <c r="B83" s="51" t="s">
        <v>48</v>
      </c>
      <c r="C83" s="35">
        <v>3</v>
      </c>
      <c r="D83" s="55">
        <v>28.994</v>
      </c>
      <c r="E83" s="100">
        <v>6291</v>
      </c>
      <c r="F83" s="164">
        <v>20206868</v>
      </c>
      <c r="G83" s="41">
        <v>50</v>
      </c>
      <c r="H83" s="50">
        <f t="shared" si="12"/>
        <v>10103434</v>
      </c>
      <c r="I83" s="50">
        <f>F83-H83</f>
        <v>10103434</v>
      </c>
      <c r="J83" s="50">
        <f>F83/E83</f>
        <v>3212.0279764743286</v>
      </c>
      <c r="K83" s="50">
        <f t="shared" si="14"/>
        <v>-522.54903077060499</v>
      </c>
      <c r="L83" s="50">
        <f t="shared" si="15"/>
        <v>2284219.5438026045</v>
      </c>
      <c r="M83" s="50"/>
      <c r="N83" s="94">
        <f t="shared" ref="N83:N146" si="16">L83+M83</f>
        <v>2284219.5438026045</v>
      </c>
      <c r="O83" s="33"/>
    </row>
    <row r="84" spans="1:15" s="31" customFormat="1" x14ac:dyDescent="0.25">
      <c r="A84" s="35"/>
      <c r="B84" s="51" t="s">
        <v>727</v>
      </c>
      <c r="C84" s="35">
        <v>4</v>
      </c>
      <c r="D84" s="55">
        <v>59.187299999999993</v>
      </c>
      <c r="E84" s="100">
        <v>1311</v>
      </c>
      <c r="F84" s="164">
        <v>1063200</v>
      </c>
      <c r="G84" s="41">
        <v>100</v>
      </c>
      <c r="H84" s="50">
        <f t="shared" si="12"/>
        <v>1063200</v>
      </c>
      <c r="I84" s="50">
        <f>F84-H84</f>
        <v>0</v>
      </c>
      <c r="J84" s="50">
        <f>F84/E84</f>
        <v>810.98398169336383</v>
      </c>
      <c r="K84" s="50">
        <f t="shared" si="14"/>
        <v>1878.4949640103598</v>
      </c>
      <c r="L84" s="50">
        <f t="shared" si="15"/>
        <v>2325378.6073608212</v>
      </c>
      <c r="M84" s="50"/>
      <c r="N84" s="94">
        <f t="shared" si="16"/>
        <v>2325378.6073608212</v>
      </c>
      <c r="O84" s="33"/>
    </row>
    <row r="85" spans="1:15" s="31" customFormat="1" x14ac:dyDescent="0.25">
      <c r="A85" s="35"/>
      <c r="B85" s="51" t="s">
        <v>50</v>
      </c>
      <c r="C85" s="35">
        <v>4</v>
      </c>
      <c r="D85" s="55">
        <v>17.118400000000001</v>
      </c>
      <c r="E85" s="100">
        <v>971</v>
      </c>
      <c r="F85" s="164">
        <v>677023</v>
      </c>
      <c r="G85" s="41">
        <v>100</v>
      </c>
      <c r="H85" s="50">
        <f t="shared" si="12"/>
        <v>677023</v>
      </c>
      <c r="I85" s="50">
        <f>F85-H85</f>
        <v>0</v>
      </c>
      <c r="J85" s="50">
        <f>F85/E85</f>
        <v>697.24304840370746</v>
      </c>
      <c r="K85" s="50">
        <f t="shared" si="14"/>
        <v>1992.2358973000162</v>
      </c>
      <c r="L85" s="50">
        <f t="shared" si="15"/>
        <v>2030928.4299028032</v>
      </c>
      <c r="M85" s="50"/>
      <c r="N85" s="94">
        <f t="shared" si="16"/>
        <v>2030928.4299028032</v>
      </c>
      <c r="O85" s="33"/>
    </row>
    <row r="86" spans="1:15" s="31" customFormat="1" x14ac:dyDescent="0.25">
      <c r="A86" s="35"/>
      <c r="B86" s="51" t="s">
        <v>51</v>
      </c>
      <c r="C86" s="35">
        <v>4</v>
      </c>
      <c r="D86" s="55">
        <v>14.530099999999999</v>
      </c>
      <c r="E86" s="100">
        <v>434</v>
      </c>
      <c r="F86" s="164">
        <v>449722</v>
      </c>
      <c r="G86" s="41">
        <v>100</v>
      </c>
      <c r="H86" s="50">
        <f t="shared" si="12"/>
        <v>449722</v>
      </c>
      <c r="I86" s="50">
        <f>F86-H86</f>
        <v>0</v>
      </c>
      <c r="J86" s="50">
        <f>F86/E86</f>
        <v>1036.2258064516129</v>
      </c>
      <c r="K86" s="50">
        <f t="shared" si="14"/>
        <v>1653.2531392521107</v>
      </c>
      <c r="L86" s="50">
        <f t="shared" si="15"/>
        <v>1563560.6394972187</v>
      </c>
      <c r="M86" s="50"/>
      <c r="N86" s="94">
        <f t="shared" si="16"/>
        <v>1563560.6394972187</v>
      </c>
      <c r="O86" s="33"/>
    </row>
    <row r="87" spans="1:15" s="31" customFormat="1" x14ac:dyDescent="0.25">
      <c r="A87" s="35"/>
      <c r="B87" s="51" t="s">
        <v>52</v>
      </c>
      <c r="C87" s="35">
        <v>4</v>
      </c>
      <c r="D87" s="55">
        <v>44.297600000000003</v>
      </c>
      <c r="E87" s="100">
        <v>628</v>
      </c>
      <c r="F87" s="164">
        <v>747743</v>
      </c>
      <c r="G87" s="41">
        <v>100</v>
      </c>
      <c r="H87" s="50">
        <f t="shared" si="12"/>
        <v>747743</v>
      </c>
      <c r="I87" s="50">
        <f>F87-H87</f>
        <v>0</v>
      </c>
      <c r="J87" s="50">
        <f>F87/E87</f>
        <v>1190.6735668789809</v>
      </c>
      <c r="K87" s="50">
        <f t="shared" si="14"/>
        <v>1498.8053788247428</v>
      </c>
      <c r="L87" s="50">
        <f t="shared" si="15"/>
        <v>1697112.3552788296</v>
      </c>
      <c r="M87" s="50"/>
      <c r="N87" s="94">
        <f t="shared" si="16"/>
        <v>1697112.3552788296</v>
      </c>
      <c r="O87" s="33"/>
    </row>
    <row r="88" spans="1:15" s="31" customFormat="1" x14ac:dyDescent="0.25">
      <c r="A88" s="35"/>
      <c r="B88" s="51" t="s">
        <v>53</v>
      </c>
      <c r="C88" s="35">
        <v>4</v>
      </c>
      <c r="D88" s="55">
        <v>56.974399999999996</v>
      </c>
      <c r="E88" s="100">
        <v>2423</v>
      </c>
      <c r="F88" s="164">
        <v>2983082</v>
      </c>
      <c r="G88" s="41">
        <v>100</v>
      </c>
      <c r="H88" s="50">
        <f t="shared" si="12"/>
        <v>2983082</v>
      </c>
      <c r="I88" s="50">
        <f t="shared" si="11"/>
        <v>0</v>
      </c>
      <c r="J88" s="50">
        <f t="shared" si="13"/>
        <v>1231.1522905489064</v>
      </c>
      <c r="K88" s="50">
        <f t="shared" si="14"/>
        <v>1458.3266551548172</v>
      </c>
      <c r="L88" s="50">
        <f t="shared" si="15"/>
        <v>2344930.7621705998</v>
      </c>
      <c r="M88" s="50"/>
      <c r="N88" s="94">
        <f t="shared" si="16"/>
        <v>2344930.7621705998</v>
      </c>
      <c r="O88" s="33"/>
    </row>
    <row r="89" spans="1:15" s="31" customFormat="1" x14ac:dyDescent="0.25">
      <c r="A89" s="35"/>
      <c r="B89" s="51"/>
      <c r="C89" s="35"/>
      <c r="D89" s="55">
        <v>0</v>
      </c>
      <c r="E89" s="102"/>
      <c r="F89" s="32"/>
      <c r="G89" s="41"/>
      <c r="H89" s="42"/>
      <c r="I89" s="42"/>
      <c r="J89" s="32"/>
      <c r="K89" s="50"/>
      <c r="L89" s="50"/>
      <c r="M89" s="50"/>
      <c r="N89" s="94"/>
      <c r="O89" s="33"/>
    </row>
    <row r="90" spans="1:15" s="31" customFormat="1" x14ac:dyDescent="0.25">
      <c r="A90" s="30" t="s">
        <v>54</v>
      </c>
      <c r="B90" s="43" t="s">
        <v>2</v>
      </c>
      <c r="C90" s="44"/>
      <c r="D90" s="3">
        <v>814.44230000000016</v>
      </c>
      <c r="E90" s="103">
        <f>E91</f>
        <v>46894</v>
      </c>
      <c r="F90" s="37"/>
      <c r="G90" s="41"/>
      <c r="H90" s="37">
        <f>H92</f>
        <v>8921651.5</v>
      </c>
      <c r="I90" s="37">
        <f>I92</f>
        <v>-8921651.5</v>
      </c>
      <c r="J90" s="37"/>
      <c r="K90" s="50"/>
      <c r="L90" s="50"/>
      <c r="M90" s="46">
        <f>M92</f>
        <v>23540420.849988438</v>
      </c>
      <c r="N90" s="92">
        <f t="shared" si="16"/>
        <v>23540420.849988438</v>
      </c>
      <c r="O90" s="33"/>
    </row>
    <row r="91" spans="1:15" s="31" customFormat="1" x14ac:dyDescent="0.25">
      <c r="A91" s="30" t="s">
        <v>54</v>
      </c>
      <c r="B91" s="43" t="s">
        <v>3</v>
      </c>
      <c r="C91" s="44"/>
      <c r="D91" s="3">
        <v>814.44230000000016</v>
      </c>
      <c r="E91" s="103">
        <f>SUM(E93:E120)</f>
        <v>46894</v>
      </c>
      <c r="F91" s="37">
        <f>SUM(F93:F121)</f>
        <v>77194610</v>
      </c>
      <c r="G91" s="41"/>
      <c r="H91" s="37">
        <f>SUM(H93:H120)</f>
        <v>59351307</v>
      </c>
      <c r="I91" s="37">
        <f>SUM(I93:I120)</f>
        <v>17843303</v>
      </c>
      <c r="J91" s="37"/>
      <c r="K91" s="50"/>
      <c r="L91" s="37">
        <f>SUM(L93:L120)</f>
        <v>58962129.947336033</v>
      </c>
      <c r="M91" s="50"/>
      <c r="N91" s="92">
        <f t="shared" si="16"/>
        <v>58962129.947336033</v>
      </c>
      <c r="O91" s="33"/>
    </row>
    <row r="92" spans="1:15" s="31" customFormat="1" x14ac:dyDescent="0.25">
      <c r="A92" s="35"/>
      <c r="B92" s="51" t="s">
        <v>26</v>
      </c>
      <c r="C92" s="35">
        <v>2</v>
      </c>
      <c r="D92" s="55">
        <v>0</v>
      </c>
      <c r="E92" s="102"/>
      <c r="F92" s="50"/>
      <c r="G92" s="41">
        <v>25</v>
      </c>
      <c r="H92" s="50">
        <f>F98*G92/100</f>
        <v>8921651.5</v>
      </c>
      <c r="I92" s="50">
        <f t="shared" ref="I92:I97" si="17">F92-H92</f>
        <v>-8921651.5</v>
      </c>
      <c r="J92" s="50"/>
      <c r="K92" s="50"/>
      <c r="L92" s="50"/>
      <c r="M92" s="50">
        <f>($L$7*$L$8*E90/$L$10)+($L$7*$L$9*D90/$L$11)</f>
        <v>23540420.849988438</v>
      </c>
      <c r="N92" s="94">
        <f t="shared" si="16"/>
        <v>23540420.849988438</v>
      </c>
      <c r="O92" s="33"/>
    </row>
    <row r="93" spans="1:15" s="31" customFormat="1" x14ac:dyDescent="0.25">
      <c r="A93" s="35"/>
      <c r="B93" s="51" t="s">
        <v>728</v>
      </c>
      <c r="C93" s="35">
        <v>4</v>
      </c>
      <c r="D93" s="55">
        <v>27.557100000000002</v>
      </c>
      <c r="E93" s="100">
        <v>1237</v>
      </c>
      <c r="F93" s="165">
        <v>989559</v>
      </c>
      <c r="G93" s="41">
        <v>100</v>
      </c>
      <c r="H93" s="50">
        <f t="shared" ref="H93:H120" si="18">F93*G93/100</f>
        <v>989559</v>
      </c>
      <c r="I93" s="50">
        <f t="shared" si="17"/>
        <v>0</v>
      </c>
      <c r="J93" s="50">
        <f t="shared" ref="J93:J98" si="19">F93/E93</f>
        <v>799.96685529506874</v>
      </c>
      <c r="K93" s="50">
        <f t="shared" ref="K93:K120" si="20">$J$11*$J$19-J93</f>
        <v>1889.5120904086548</v>
      </c>
      <c r="L93" s="50">
        <f t="shared" ref="L93:L120" si="21">IF(K93&gt;0,$J$7*$J$8*(K93/$K$19),0)+$J$7*$J$9*(E93/$E$19)+$J$7*$J$10*(D93/$D$19)</f>
        <v>2104820.1514820564</v>
      </c>
      <c r="M93" s="50"/>
      <c r="N93" s="94">
        <f t="shared" si="16"/>
        <v>2104820.1514820564</v>
      </c>
      <c r="O93" s="33"/>
    </row>
    <row r="94" spans="1:15" s="31" customFormat="1" x14ac:dyDescent="0.25">
      <c r="A94" s="35"/>
      <c r="B94" s="51" t="s">
        <v>55</v>
      </c>
      <c r="C94" s="35">
        <v>4</v>
      </c>
      <c r="D94" s="55">
        <v>15.863399999999999</v>
      </c>
      <c r="E94" s="100">
        <v>339</v>
      </c>
      <c r="F94" s="165">
        <v>367529</v>
      </c>
      <c r="G94" s="41">
        <v>100</v>
      </c>
      <c r="H94" s="50">
        <f t="shared" si="18"/>
        <v>367529</v>
      </c>
      <c r="I94" s="50">
        <f>F94-H94</f>
        <v>0</v>
      </c>
      <c r="J94" s="50">
        <f>F94/E94</f>
        <v>1084.156342182891</v>
      </c>
      <c r="K94" s="50">
        <f t="shared" si="20"/>
        <v>1605.3226035208327</v>
      </c>
      <c r="L94" s="50">
        <f t="shared" si="21"/>
        <v>1502120.0093463648</v>
      </c>
      <c r="M94" s="50"/>
      <c r="N94" s="94">
        <f t="shared" si="16"/>
        <v>1502120.0093463648</v>
      </c>
      <c r="O94" s="33"/>
    </row>
    <row r="95" spans="1:15" s="31" customFormat="1" x14ac:dyDescent="0.25">
      <c r="A95" s="35"/>
      <c r="B95" s="51" t="s">
        <v>729</v>
      </c>
      <c r="C95" s="35">
        <v>4</v>
      </c>
      <c r="D95" s="55">
        <v>26.978499999999997</v>
      </c>
      <c r="E95" s="100">
        <v>1284</v>
      </c>
      <c r="F95" s="165">
        <v>2186440</v>
      </c>
      <c r="G95" s="41">
        <v>100</v>
      </c>
      <c r="H95" s="50">
        <f t="shared" si="18"/>
        <v>2186440</v>
      </c>
      <c r="I95" s="50">
        <f>F95-H95</f>
        <v>0</v>
      </c>
      <c r="J95" s="50">
        <f>F95/E95</f>
        <v>1702.834890965732</v>
      </c>
      <c r="K95" s="50">
        <f t="shared" si="20"/>
        <v>986.64405473799161</v>
      </c>
      <c r="L95" s="50">
        <f t="shared" si="21"/>
        <v>1393200.9944301182</v>
      </c>
      <c r="M95" s="50"/>
      <c r="N95" s="94">
        <f t="shared" si="16"/>
        <v>1393200.9944301182</v>
      </c>
      <c r="O95" s="33"/>
    </row>
    <row r="96" spans="1:15" s="31" customFormat="1" x14ac:dyDescent="0.25">
      <c r="A96" s="35"/>
      <c r="B96" s="51" t="s">
        <v>730</v>
      </c>
      <c r="C96" s="35">
        <v>4</v>
      </c>
      <c r="D96" s="55">
        <v>25.1053</v>
      </c>
      <c r="E96" s="100">
        <v>1136</v>
      </c>
      <c r="F96" s="165">
        <v>704344</v>
      </c>
      <c r="G96" s="41">
        <v>100</v>
      </c>
      <c r="H96" s="50">
        <f t="shared" si="18"/>
        <v>704344</v>
      </c>
      <c r="I96" s="50">
        <f t="shared" si="17"/>
        <v>0</v>
      </c>
      <c r="J96" s="50">
        <f t="shared" si="19"/>
        <v>620.02112676056333</v>
      </c>
      <c r="K96" s="50">
        <f t="shared" si="20"/>
        <v>2069.4578189431604</v>
      </c>
      <c r="L96" s="50">
        <f t="shared" si="21"/>
        <v>2199495.7158069368</v>
      </c>
      <c r="M96" s="50"/>
      <c r="N96" s="94">
        <f t="shared" si="16"/>
        <v>2199495.7158069368</v>
      </c>
      <c r="O96" s="33"/>
    </row>
    <row r="97" spans="1:15" s="31" customFormat="1" x14ac:dyDescent="0.25">
      <c r="A97" s="35"/>
      <c r="B97" s="51" t="s">
        <v>56</v>
      </c>
      <c r="C97" s="35">
        <v>4</v>
      </c>
      <c r="D97" s="55">
        <v>19.769200000000001</v>
      </c>
      <c r="E97" s="100">
        <v>891</v>
      </c>
      <c r="F97" s="165">
        <v>632478</v>
      </c>
      <c r="G97" s="41">
        <v>100</v>
      </c>
      <c r="H97" s="50">
        <f t="shared" si="18"/>
        <v>632478</v>
      </c>
      <c r="I97" s="50">
        <f t="shared" si="17"/>
        <v>0</v>
      </c>
      <c r="J97" s="50">
        <f>F97/E97</f>
        <v>709.85185185185185</v>
      </c>
      <c r="K97" s="50">
        <f t="shared" si="20"/>
        <v>1979.6270938518719</v>
      </c>
      <c r="L97" s="50">
        <f t="shared" si="21"/>
        <v>2011320.2543187772</v>
      </c>
      <c r="M97" s="50"/>
      <c r="N97" s="94">
        <f t="shared" si="16"/>
        <v>2011320.2543187772</v>
      </c>
      <c r="O97" s="33"/>
    </row>
    <row r="98" spans="1:15" s="31" customFormat="1" x14ac:dyDescent="0.25">
      <c r="A98" s="35"/>
      <c r="B98" s="51" t="s">
        <v>54</v>
      </c>
      <c r="C98" s="35">
        <v>3</v>
      </c>
      <c r="D98" s="54">
        <v>8.8294999999999995</v>
      </c>
      <c r="E98" s="100">
        <v>5785</v>
      </c>
      <c r="F98" s="165">
        <v>35686606</v>
      </c>
      <c r="G98" s="41">
        <v>50</v>
      </c>
      <c r="H98" s="50">
        <f t="shared" si="18"/>
        <v>17843303</v>
      </c>
      <c r="I98" s="50">
        <f>F98-H98</f>
        <v>17843303</v>
      </c>
      <c r="J98" s="50">
        <f t="shared" si="19"/>
        <v>6168.8169403630081</v>
      </c>
      <c r="K98" s="50">
        <f t="shared" si="20"/>
        <v>-3479.3379946592845</v>
      </c>
      <c r="L98" s="50">
        <f t="shared" si="21"/>
        <v>1985074.206715845</v>
      </c>
      <c r="M98" s="50"/>
      <c r="N98" s="94">
        <f t="shared" si="16"/>
        <v>1985074.206715845</v>
      </c>
      <c r="O98" s="33"/>
    </row>
    <row r="99" spans="1:15" s="31" customFormat="1" x14ac:dyDescent="0.25">
      <c r="A99" s="35"/>
      <c r="B99" s="51" t="s">
        <v>28</v>
      </c>
      <c r="C99" s="35">
        <v>4</v>
      </c>
      <c r="D99" s="55">
        <v>13.193199999999997</v>
      </c>
      <c r="E99" s="100">
        <v>509</v>
      </c>
      <c r="F99" s="165">
        <v>346336</v>
      </c>
      <c r="G99" s="41">
        <v>100</v>
      </c>
      <c r="H99" s="50">
        <f t="shared" si="18"/>
        <v>346336</v>
      </c>
      <c r="I99" s="50">
        <f t="shared" ref="I99:I120" si="22">F99-H99</f>
        <v>0</v>
      </c>
      <c r="J99" s="50">
        <f t="shared" ref="J99:J120" si="23">F99/E99</f>
        <v>680.4243614931238</v>
      </c>
      <c r="K99" s="50">
        <f t="shared" si="20"/>
        <v>2009.0545842105998</v>
      </c>
      <c r="L99" s="50">
        <f t="shared" si="21"/>
        <v>1865033.3281787834</v>
      </c>
      <c r="M99" s="50"/>
      <c r="N99" s="94">
        <f t="shared" si="16"/>
        <v>1865033.3281787834</v>
      </c>
      <c r="O99" s="33"/>
    </row>
    <row r="100" spans="1:15" s="31" customFormat="1" x14ac:dyDescent="0.25">
      <c r="A100" s="35"/>
      <c r="B100" s="51" t="s">
        <v>731</v>
      </c>
      <c r="C100" s="35">
        <v>4</v>
      </c>
      <c r="D100" s="55">
        <v>48.523900000000005</v>
      </c>
      <c r="E100" s="100">
        <v>2629</v>
      </c>
      <c r="F100" s="165">
        <v>1332061</v>
      </c>
      <c r="G100" s="41">
        <v>100</v>
      </c>
      <c r="H100" s="50">
        <f t="shared" si="18"/>
        <v>1332061</v>
      </c>
      <c r="I100" s="50">
        <f t="shared" si="22"/>
        <v>0</v>
      </c>
      <c r="J100" s="50">
        <f t="shared" si="23"/>
        <v>506.67972613160896</v>
      </c>
      <c r="K100" s="50">
        <f t="shared" si="20"/>
        <v>2182.7992195721145</v>
      </c>
      <c r="L100" s="50">
        <f t="shared" si="21"/>
        <v>2939462.7341925977</v>
      </c>
      <c r="M100" s="50"/>
      <c r="N100" s="94">
        <f t="shared" si="16"/>
        <v>2939462.7341925977</v>
      </c>
      <c r="O100" s="33"/>
    </row>
    <row r="101" spans="1:15" s="31" customFormat="1" x14ac:dyDescent="0.25">
      <c r="A101" s="35"/>
      <c r="B101" s="51" t="s">
        <v>57</v>
      </c>
      <c r="C101" s="35">
        <v>4</v>
      </c>
      <c r="D101" s="55">
        <v>23.2666</v>
      </c>
      <c r="E101" s="100">
        <v>1338</v>
      </c>
      <c r="F101" s="165">
        <v>668626</v>
      </c>
      <c r="G101" s="41">
        <v>100</v>
      </c>
      <c r="H101" s="50">
        <f t="shared" si="18"/>
        <v>668626</v>
      </c>
      <c r="I101" s="50">
        <f t="shared" si="22"/>
        <v>0</v>
      </c>
      <c r="J101" s="50">
        <f t="shared" si="23"/>
        <v>499.72047832585952</v>
      </c>
      <c r="K101" s="50">
        <f t="shared" si="20"/>
        <v>2189.7584673778642</v>
      </c>
      <c r="L101" s="50">
        <f t="shared" si="21"/>
        <v>2351320.0081583001</v>
      </c>
      <c r="M101" s="50"/>
      <c r="N101" s="94">
        <f t="shared" si="16"/>
        <v>2351320.0081583001</v>
      </c>
      <c r="O101" s="33"/>
    </row>
    <row r="102" spans="1:15" s="31" customFormat="1" x14ac:dyDescent="0.25">
      <c r="A102" s="35"/>
      <c r="B102" s="51" t="s">
        <v>58</v>
      </c>
      <c r="C102" s="35">
        <v>4</v>
      </c>
      <c r="D102" s="55">
        <v>50.768900000000002</v>
      </c>
      <c r="E102" s="100">
        <v>2200</v>
      </c>
      <c r="F102" s="165">
        <v>1163598</v>
      </c>
      <c r="G102" s="41">
        <v>100</v>
      </c>
      <c r="H102" s="50">
        <f t="shared" si="18"/>
        <v>1163598</v>
      </c>
      <c r="I102" s="50">
        <f t="shared" si="22"/>
        <v>0</v>
      </c>
      <c r="J102" s="50">
        <f t="shared" si="23"/>
        <v>528.90818181818179</v>
      </c>
      <c r="K102" s="50">
        <f t="shared" si="20"/>
        <v>2160.570763885542</v>
      </c>
      <c r="L102" s="50">
        <f t="shared" si="21"/>
        <v>2793210.3338442268</v>
      </c>
      <c r="M102" s="50"/>
      <c r="N102" s="94">
        <f t="shared" si="16"/>
        <v>2793210.3338442268</v>
      </c>
      <c r="O102" s="33"/>
    </row>
    <row r="103" spans="1:15" s="31" customFormat="1" x14ac:dyDescent="0.25">
      <c r="A103" s="35"/>
      <c r="B103" s="51" t="s">
        <v>59</v>
      </c>
      <c r="C103" s="35">
        <v>4</v>
      </c>
      <c r="D103" s="55">
        <v>39.664400000000001</v>
      </c>
      <c r="E103" s="100">
        <v>2025</v>
      </c>
      <c r="F103" s="165">
        <v>2098727</v>
      </c>
      <c r="G103" s="41">
        <v>100</v>
      </c>
      <c r="H103" s="50">
        <f t="shared" si="18"/>
        <v>2098727</v>
      </c>
      <c r="I103" s="50">
        <f t="shared" si="22"/>
        <v>0</v>
      </c>
      <c r="J103" s="50">
        <f t="shared" si="23"/>
        <v>1036.4083950617285</v>
      </c>
      <c r="K103" s="50">
        <f t="shared" si="20"/>
        <v>1653.0705506419952</v>
      </c>
      <c r="L103" s="50">
        <f t="shared" si="21"/>
        <v>2256316.7550799488</v>
      </c>
      <c r="M103" s="50"/>
      <c r="N103" s="94">
        <f t="shared" si="16"/>
        <v>2256316.7550799488</v>
      </c>
      <c r="O103" s="33"/>
    </row>
    <row r="104" spans="1:15" s="31" customFormat="1" x14ac:dyDescent="0.25">
      <c r="A104" s="35"/>
      <c r="B104" s="51" t="s">
        <v>60</v>
      </c>
      <c r="C104" s="35">
        <v>4</v>
      </c>
      <c r="D104" s="55">
        <v>52.508599999999994</v>
      </c>
      <c r="E104" s="100">
        <v>4495</v>
      </c>
      <c r="F104" s="165">
        <v>4976969</v>
      </c>
      <c r="G104" s="41">
        <v>100</v>
      </c>
      <c r="H104" s="50">
        <f t="shared" si="18"/>
        <v>4976969</v>
      </c>
      <c r="I104" s="50">
        <f t="shared" si="22"/>
        <v>0</v>
      </c>
      <c r="J104" s="50">
        <f t="shared" si="23"/>
        <v>1107.223359288098</v>
      </c>
      <c r="K104" s="50">
        <f t="shared" si="20"/>
        <v>1582.2555864156257</v>
      </c>
      <c r="L104" s="50">
        <f t="shared" si="21"/>
        <v>3105860.3005816299</v>
      </c>
      <c r="M104" s="50"/>
      <c r="N104" s="94">
        <f t="shared" si="16"/>
        <v>3105860.3005816299</v>
      </c>
      <c r="O104" s="33"/>
    </row>
    <row r="105" spans="1:15" s="31" customFormat="1" x14ac:dyDescent="0.25">
      <c r="A105" s="35"/>
      <c r="B105" s="51" t="s">
        <v>61</v>
      </c>
      <c r="C105" s="35">
        <v>4</v>
      </c>
      <c r="D105" s="55">
        <v>24.664800000000003</v>
      </c>
      <c r="E105" s="100">
        <v>920</v>
      </c>
      <c r="F105" s="165">
        <v>2190463</v>
      </c>
      <c r="G105" s="41">
        <v>100</v>
      </c>
      <c r="H105" s="50">
        <f t="shared" si="18"/>
        <v>2190463</v>
      </c>
      <c r="I105" s="50">
        <f t="shared" si="22"/>
        <v>0</v>
      </c>
      <c r="J105" s="50">
        <f t="shared" si="23"/>
        <v>2380.9380434782611</v>
      </c>
      <c r="K105" s="50">
        <f t="shared" si="20"/>
        <v>308.54090222546256</v>
      </c>
      <c r="L105" s="50">
        <f t="shared" si="21"/>
        <v>713501.7862100288</v>
      </c>
      <c r="M105" s="50"/>
      <c r="N105" s="94">
        <f t="shared" si="16"/>
        <v>713501.7862100288</v>
      </c>
      <c r="O105" s="33"/>
    </row>
    <row r="106" spans="1:15" s="31" customFormat="1" x14ac:dyDescent="0.25">
      <c r="A106" s="35"/>
      <c r="B106" s="51" t="s">
        <v>62</v>
      </c>
      <c r="C106" s="35">
        <v>4</v>
      </c>
      <c r="D106" s="55">
        <v>58.643199999999993</v>
      </c>
      <c r="E106" s="100">
        <v>1316</v>
      </c>
      <c r="F106" s="165">
        <v>866073</v>
      </c>
      <c r="G106" s="41">
        <v>100</v>
      </c>
      <c r="H106" s="50">
        <f t="shared" si="18"/>
        <v>866073</v>
      </c>
      <c r="I106" s="50">
        <f t="shared" si="22"/>
        <v>0</v>
      </c>
      <c r="J106" s="50">
        <f t="shared" si="23"/>
        <v>658.11018237082067</v>
      </c>
      <c r="K106" s="50">
        <f t="shared" si="20"/>
        <v>2031.368763332903</v>
      </c>
      <c r="L106" s="50">
        <f t="shared" si="21"/>
        <v>2446032.7664270629</v>
      </c>
      <c r="M106" s="50"/>
      <c r="N106" s="94">
        <f t="shared" si="16"/>
        <v>2446032.7664270629</v>
      </c>
      <c r="O106" s="33"/>
    </row>
    <row r="107" spans="1:15" s="31" customFormat="1" x14ac:dyDescent="0.25">
      <c r="A107" s="35"/>
      <c r="B107" s="51" t="s">
        <v>63</v>
      </c>
      <c r="C107" s="35">
        <v>4</v>
      </c>
      <c r="D107" s="55">
        <v>46.1038</v>
      </c>
      <c r="E107" s="100">
        <v>2854</v>
      </c>
      <c r="F107" s="165">
        <v>2165170</v>
      </c>
      <c r="G107" s="41">
        <v>100</v>
      </c>
      <c r="H107" s="50">
        <f t="shared" si="18"/>
        <v>2165170</v>
      </c>
      <c r="I107" s="50">
        <f t="shared" si="22"/>
        <v>0</v>
      </c>
      <c r="J107" s="50">
        <f t="shared" si="23"/>
        <v>758.6440084092502</v>
      </c>
      <c r="K107" s="50">
        <f t="shared" si="20"/>
        <v>1930.8349372944735</v>
      </c>
      <c r="L107" s="50">
        <f t="shared" si="21"/>
        <v>2796864.4775820738</v>
      </c>
      <c r="M107" s="50"/>
      <c r="N107" s="94">
        <f t="shared" si="16"/>
        <v>2796864.4775820738</v>
      </c>
      <c r="O107" s="33"/>
    </row>
    <row r="108" spans="1:15" s="31" customFormat="1" x14ac:dyDescent="0.25">
      <c r="A108" s="35"/>
      <c r="B108" s="51" t="s">
        <v>64</v>
      </c>
      <c r="C108" s="35">
        <v>4</v>
      </c>
      <c r="D108" s="55">
        <v>22.825799999999997</v>
      </c>
      <c r="E108" s="100">
        <v>951</v>
      </c>
      <c r="F108" s="165">
        <v>995753</v>
      </c>
      <c r="G108" s="41">
        <v>100</v>
      </c>
      <c r="H108" s="50">
        <f t="shared" si="18"/>
        <v>995753</v>
      </c>
      <c r="I108" s="50">
        <f t="shared" si="22"/>
        <v>0</v>
      </c>
      <c r="J108" s="50">
        <f t="shared" si="23"/>
        <v>1047.0588853838065</v>
      </c>
      <c r="K108" s="50">
        <f t="shared" si="20"/>
        <v>1642.4200603199172</v>
      </c>
      <c r="L108" s="50">
        <f t="shared" si="21"/>
        <v>1780869.9034707258</v>
      </c>
      <c r="M108" s="50"/>
      <c r="N108" s="94">
        <f t="shared" si="16"/>
        <v>1780869.9034707258</v>
      </c>
      <c r="O108" s="33"/>
    </row>
    <row r="109" spans="1:15" s="31" customFormat="1" x14ac:dyDescent="0.25">
      <c r="A109" s="35"/>
      <c r="B109" s="51" t="s">
        <v>65</v>
      </c>
      <c r="C109" s="35">
        <v>4</v>
      </c>
      <c r="D109" s="55">
        <v>20.625700000000002</v>
      </c>
      <c r="E109" s="100">
        <v>647</v>
      </c>
      <c r="F109" s="165">
        <v>539849</v>
      </c>
      <c r="G109" s="41">
        <v>100</v>
      </c>
      <c r="H109" s="50">
        <f t="shared" si="18"/>
        <v>539849</v>
      </c>
      <c r="I109" s="50">
        <f t="shared" si="22"/>
        <v>0</v>
      </c>
      <c r="J109" s="50">
        <f t="shared" si="23"/>
        <v>834.38794435857801</v>
      </c>
      <c r="K109" s="50">
        <f t="shared" si="20"/>
        <v>1855.0910013451457</v>
      </c>
      <c r="L109" s="50">
        <f t="shared" si="21"/>
        <v>1835747.4655066291</v>
      </c>
      <c r="M109" s="50"/>
      <c r="N109" s="94">
        <f t="shared" si="16"/>
        <v>1835747.4655066291</v>
      </c>
      <c r="O109" s="33"/>
    </row>
    <row r="110" spans="1:15" s="31" customFormat="1" x14ac:dyDescent="0.25">
      <c r="A110" s="35"/>
      <c r="B110" s="51" t="s">
        <v>66</v>
      </c>
      <c r="C110" s="35">
        <v>4</v>
      </c>
      <c r="D110" s="55">
        <v>55.96</v>
      </c>
      <c r="E110" s="100">
        <v>2977</v>
      </c>
      <c r="F110" s="165">
        <v>3458570</v>
      </c>
      <c r="G110" s="41">
        <v>100</v>
      </c>
      <c r="H110" s="50">
        <f t="shared" si="18"/>
        <v>3458570</v>
      </c>
      <c r="I110" s="50">
        <f t="shared" si="22"/>
        <v>0</v>
      </c>
      <c r="J110" s="50">
        <f t="shared" si="23"/>
        <v>1161.7635203224722</v>
      </c>
      <c r="K110" s="50">
        <f t="shared" si="20"/>
        <v>1527.7154253812514</v>
      </c>
      <c r="L110" s="50">
        <f t="shared" si="21"/>
        <v>2578599.2346608327</v>
      </c>
      <c r="M110" s="50"/>
      <c r="N110" s="94">
        <f t="shared" si="16"/>
        <v>2578599.2346608327</v>
      </c>
      <c r="O110" s="33"/>
    </row>
    <row r="111" spans="1:15" s="31" customFormat="1" x14ac:dyDescent="0.25">
      <c r="A111" s="35"/>
      <c r="B111" s="51" t="s">
        <v>67</v>
      </c>
      <c r="C111" s="35">
        <v>4</v>
      </c>
      <c r="D111" s="55">
        <v>11.875299999999999</v>
      </c>
      <c r="E111" s="100">
        <v>3569</v>
      </c>
      <c r="F111" s="165">
        <v>8608609</v>
      </c>
      <c r="G111" s="41">
        <v>100</v>
      </c>
      <c r="H111" s="50">
        <f t="shared" si="18"/>
        <v>8608609</v>
      </c>
      <c r="I111" s="50">
        <f t="shared" si="22"/>
        <v>0</v>
      </c>
      <c r="J111" s="50">
        <f t="shared" si="23"/>
        <v>2412.0507144858502</v>
      </c>
      <c r="K111" s="50">
        <f t="shared" si="20"/>
        <v>277.42823121787342</v>
      </c>
      <c r="L111" s="50">
        <f t="shared" si="21"/>
        <v>1488602.2323538763</v>
      </c>
      <c r="M111" s="50"/>
      <c r="N111" s="94">
        <f t="shared" si="16"/>
        <v>1488602.2323538763</v>
      </c>
      <c r="O111" s="33"/>
    </row>
    <row r="112" spans="1:15" s="31" customFormat="1" x14ac:dyDescent="0.25">
      <c r="A112" s="35"/>
      <c r="B112" s="51" t="s">
        <v>68</v>
      </c>
      <c r="C112" s="35">
        <v>4</v>
      </c>
      <c r="D112" s="55">
        <v>31.241099999999999</v>
      </c>
      <c r="E112" s="100">
        <v>863</v>
      </c>
      <c r="F112" s="165">
        <v>919501</v>
      </c>
      <c r="G112" s="41">
        <v>100</v>
      </c>
      <c r="H112" s="50">
        <f t="shared" si="18"/>
        <v>919501</v>
      </c>
      <c r="I112" s="50">
        <f t="shared" si="22"/>
        <v>0</v>
      </c>
      <c r="J112" s="50">
        <f t="shared" si="23"/>
        <v>1065.470451911935</v>
      </c>
      <c r="K112" s="50">
        <f t="shared" si="20"/>
        <v>1624.0084937917886</v>
      </c>
      <c r="L112" s="50">
        <f t="shared" si="21"/>
        <v>1791256.0436124934</v>
      </c>
      <c r="M112" s="50"/>
      <c r="N112" s="94">
        <f t="shared" si="16"/>
        <v>1791256.0436124934</v>
      </c>
      <c r="O112" s="33"/>
    </row>
    <row r="113" spans="1:15" s="31" customFormat="1" x14ac:dyDescent="0.25">
      <c r="A113" s="35"/>
      <c r="B113" s="51" t="s">
        <v>69</v>
      </c>
      <c r="C113" s="35">
        <v>4</v>
      </c>
      <c r="D113" s="55">
        <v>24.530700000000003</v>
      </c>
      <c r="E113" s="100">
        <v>885</v>
      </c>
      <c r="F113" s="165">
        <v>588814</v>
      </c>
      <c r="G113" s="41">
        <v>100</v>
      </c>
      <c r="H113" s="50">
        <f t="shared" si="18"/>
        <v>588814</v>
      </c>
      <c r="I113" s="50">
        <f t="shared" si="22"/>
        <v>0</v>
      </c>
      <c r="J113" s="50">
        <f t="shared" si="23"/>
        <v>665.32655367231644</v>
      </c>
      <c r="K113" s="50">
        <f t="shared" si="20"/>
        <v>2024.1523920314071</v>
      </c>
      <c r="L113" s="50">
        <f t="shared" si="21"/>
        <v>2075820.9396084745</v>
      </c>
      <c r="M113" s="50"/>
      <c r="N113" s="94">
        <f t="shared" si="16"/>
        <v>2075820.9396084745</v>
      </c>
      <c r="O113" s="33"/>
    </row>
    <row r="114" spans="1:15" s="31" customFormat="1" x14ac:dyDescent="0.25">
      <c r="A114" s="35"/>
      <c r="B114" s="51" t="s">
        <v>70</v>
      </c>
      <c r="C114" s="35">
        <v>4</v>
      </c>
      <c r="D114" s="55">
        <v>16.540599999999998</v>
      </c>
      <c r="E114" s="100">
        <v>392</v>
      </c>
      <c r="F114" s="165">
        <v>207101</v>
      </c>
      <c r="G114" s="41">
        <v>100</v>
      </c>
      <c r="H114" s="50">
        <f t="shared" si="18"/>
        <v>207101</v>
      </c>
      <c r="I114" s="50">
        <f t="shared" si="22"/>
        <v>0</v>
      </c>
      <c r="J114" s="50">
        <f t="shared" si="23"/>
        <v>528.31887755102036</v>
      </c>
      <c r="K114" s="50">
        <f t="shared" si="20"/>
        <v>2161.1600681527034</v>
      </c>
      <c r="L114" s="50">
        <f t="shared" si="21"/>
        <v>1969601.3734770922</v>
      </c>
      <c r="M114" s="50"/>
      <c r="N114" s="94">
        <f t="shared" si="16"/>
        <v>1969601.3734770922</v>
      </c>
      <c r="O114" s="33"/>
    </row>
    <row r="115" spans="1:15" s="31" customFormat="1" x14ac:dyDescent="0.25">
      <c r="A115" s="35"/>
      <c r="B115" s="51" t="s">
        <v>851</v>
      </c>
      <c r="C115" s="35">
        <v>4</v>
      </c>
      <c r="D115" s="55">
        <v>24.329000000000001</v>
      </c>
      <c r="E115" s="100">
        <v>939</v>
      </c>
      <c r="F115" s="165">
        <v>877148</v>
      </c>
      <c r="G115" s="41">
        <v>100</v>
      </c>
      <c r="H115" s="50">
        <f t="shared" si="18"/>
        <v>877148</v>
      </c>
      <c r="I115" s="50">
        <f t="shared" si="22"/>
        <v>0</v>
      </c>
      <c r="J115" s="50">
        <f t="shared" si="23"/>
        <v>934.1299254526092</v>
      </c>
      <c r="K115" s="50">
        <f t="shared" si="20"/>
        <v>1755.3490202511143</v>
      </c>
      <c r="L115" s="50">
        <f t="shared" si="21"/>
        <v>1877098.8363209083</v>
      </c>
      <c r="M115" s="50"/>
      <c r="N115" s="94">
        <f t="shared" si="16"/>
        <v>1877098.8363209083</v>
      </c>
      <c r="O115" s="33"/>
    </row>
    <row r="116" spans="1:15" s="31" customFormat="1" x14ac:dyDescent="0.25">
      <c r="A116" s="35"/>
      <c r="B116" s="51" t="s">
        <v>732</v>
      </c>
      <c r="C116" s="35">
        <v>4</v>
      </c>
      <c r="D116" s="55">
        <v>26.3277</v>
      </c>
      <c r="E116" s="100">
        <v>1217</v>
      </c>
      <c r="F116" s="165">
        <v>817824</v>
      </c>
      <c r="G116" s="41">
        <v>100</v>
      </c>
      <c r="H116" s="50">
        <f t="shared" si="18"/>
        <v>817824</v>
      </c>
      <c r="I116" s="50">
        <f t="shared" si="22"/>
        <v>0</v>
      </c>
      <c r="J116" s="50">
        <f t="shared" si="23"/>
        <v>672</v>
      </c>
      <c r="K116" s="50">
        <f t="shared" si="20"/>
        <v>2017.4789457037236</v>
      </c>
      <c r="L116" s="50">
        <f t="shared" si="21"/>
        <v>2192747.3004893358</v>
      </c>
      <c r="M116" s="50"/>
      <c r="N116" s="94">
        <f t="shared" si="16"/>
        <v>2192747.3004893358</v>
      </c>
      <c r="O116" s="33"/>
    </row>
    <row r="117" spans="1:15" s="31" customFormat="1" x14ac:dyDescent="0.25">
      <c r="A117" s="35"/>
      <c r="B117" s="51" t="s">
        <v>733</v>
      </c>
      <c r="C117" s="35">
        <v>4</v>
      </c>
      <c r="D117" s="55">
        <v>20.367199999999997</v>
      </c>
      <c r="E117" s="100">
        <v>689</v>
      </c>
      <c r="F117" s="165">
        <v>411348</v>
      </c>
      <c r="G117" s="41">
        <v>100</v>
      </c>
      <c r="H117" s="50">
        <f t="shared" si="18"/>
        <v>411348</v>
      </c>
      <c r="I117" s="50">
        <f t="shared" si="22"/>
        <v>0</v>
      </c>
      <c r="J117" s="50">
        <f t="shared" si="23"/>
        <v>597.02177068214803</v>
      </c>
      <c r="K117" s="50">
        <f t="shared" si="20"/>
        <v>2092.4571750215755</v>
      </c>
      <c r="L117" s="50">
        <f t="shared" si="21"/>
        <v>2038291.1215327547</v>
      </c>
      <c r="M117" s="50"/>
      <c r="N117" s="94">
        <f t="shared" si="16"/>
        <v>2038291.1215327547</v>
      </c>
      <c r="O117" s="33"/>
    </row>
    <row r="118" spans="1:15" s="31" customFormat="1" x14ac:dyDescent="0.25">
      <c r="A118" s="35"/>
      <c r="B118" s="51" t="s">
        <v>71</v>
      </c>
      <c r="C118" s="35">
        <v>4</v>
      </c>
      <c r="D118" s="55">
        <v>25.795300000000001</v>
      </c>
      <c r="E118" s="100">
        <v>1807</v>
      </c>
      <c r="F118" s="165">
        <v>1188362</v>
      </c>
      <c r="G118" s="41">
        <v>100</v>
      </c>
      <c r="H118" s="50">
        <f t="shared" si="18"/>
        <v>1188362</v>
      </c>
      <c r="I118" s="50">
        <f t="shared" si="22"/>
        <v>0</v>
      </c>
      <c r="J118" s="50">
        <f t="shared" si="23"/>
        <v>657.64360819037074</v>
      </c>
      <c r="K118" s="50">
        <f t="shared" si="20"/>
        <v>2031.8353375133529</v>
      </c>
      <c r="L118" s="50">
        <f t="shared" si="21"/>
        <v>2397431.2971553649</v>
      </c>
      <c r="M118" s="50"/>
      <c r="N118" s="94">
        <f t="shared" si="16"/>
        <v>2397431.2971553649</v>
      </c>
      <c r="O118" s="33"/>
    </row>
    <row r="119" spans="1:15" s="31" customFormat="1" x14ac:dyDescent="0.25">
      <c r="A119" s="35"/>
      <c r="B119" s="51" t="s">
        <v>72</v>
      </c>
      <c r="C119" s="35">
        <v>4</v>
      </c>
      <c r="D119" s="55">
        <v>27.845200000000002</v>
      </c>
      <c r="E119" s="100">
        <v>1701</v>
      </c>
      <c r="F119" s="165">
        <v>1255919</v>
      </c>
      <c r="G119" s="41">
        <v>100</v>
      </c>
      <c r="H119" s="50">
        <f t="shared" si="18"/>
        <v>1255919</v>
      </c>
      <c r="I119" s="50">
        <f t="shared" si="22"/>
        <v>0</v>
      </c>
      <c r="J119" s="50">
        <f t="shared" si="23"/>
        <v>738.34156378600824</v>
      </c>
      <c r="K119" s="50">
        <f t="shared" si="20"/>
        <v>1951.1373819177154</v>
      </c>
      <c r="L119" s="50">
        <f t="shared" si="21"/>
        <v>2310703.9046809366</v>
      </c>
      <c r="M119" s="50"/>
      <c r="N119" s="94">
        <f t="shared" si="16"/>
        <v>2310703.9046809366</v>
      </c>
      <c r="O119" s="33"/>
    </row>
    <row r="120" spans="1:15" s="31" customFormat="1" x14ac:dyDescent="0.25">
      <c r="A120" s="35"/>
      <c r="B120" s="51" t="s">
        <v>73</v>
      </c>
      <c r="C120" s="35">
        <v>4</v>
      </c>
      <c r="D120" s="55">
        <v>24.738299999999999</v>
      </c>
      <c r="E120" s="100">
        <v>1299</v>
      </c>
      <c r="F120" s="165">
        <v>950833</v>
      </c>
      <c r="G120" s="41">
        <v>100</v>
      </c>
      <c r="H120" s="50">
        <f t="shared" si="18"/>
        <v>950833</v>
      </c>
      <c r="I120" s="50">
        <f t="shared" si="22"/>
        <v>0</v>
      </c>
      <c r="J120" s="50">
        <f t="shared" si="23"/>
        <v>731.9730561970747</v>
      </c>
      <c r="K120" s="50">
        <f t="shared" si="20"/>
        <v>1957.5058895066491</v>
      </c>
      <c r="L120" s="50">
        <f t="shared" si="21"/>
        <v>2161726.4721118584</v>
      </c>
      <c r="M120" s="50"/>
      <c r="N120" s="94">
        <f t="shared" si="16"/>
        <v>2161726.4721118584</v>
      </c>
      <c r="O120" s="33"/>
    </row>
    <row r="121" spans="1:15" s="31" customFormat="1" x14ac:dyDescent="0.25">
      <c r="A121" s="35"/>
      <c r="B121" s="51"/>
      <c r="C121" s="35"/>
      <c r="D121" s="55">
        <v>0</v>
      </c>
      <c r="E121" s="102"/>
      <c r="F121" s="165"/>
      <c r="G121" s="41"/>
      <c r="H121" s="42"/>
      <c r="I121" s="42"/>
      <c r="J121" s="32"/>
      <c r="K121" s="50"/>
      <c r="L121" s="50"/>
      <c r="M121" s="50"/>
      <c r="N121" s="94"/>
      <c r="O121" s="33"/>
    </row>
    <row r="122" spans="1:15" s="31" customFormat="1" x14ac:dyDescent="0.25">
      <c r="A122" s="30" t="s">
        <v>74</v>
      </c>
      <c r="B122" s="43" t="s">
        <v>2</v>
      </c>
      <c r="C122" s="44"/>
      <c r="D122" s="3">
        <v>1545.2835</v>
      </c>
      <c r="E122" s="103">
        <f>E123</f>
        <v>72775</v>
      </c>
      <c r="F122" s="37"/>
      <c r="G122" s="41"/>
      <c r="H122" s="37">
        <f>H124</f>
        <v>36765818.75</v>
      </c>
      <c r="I122" s="37">
        <f>I124</f>
        <v>-36765818.75</v>
      </c>
      <c r="J122" s="37"/>
      <c r="K122" s="50"/>
      <c r="L122" s="50"/>
      <c r="M122" s="46">
        <f>M124</f>
        <v>39648469.215774938</v>
      </c>
      <c r="N122" s="92">
        <f t="shared" si="16"/>
        <v>39648469.215774938</v>
      </c>
      <c r="O122" s="33"/>
    </row>
    <row r="123" spans="1:15" s="31" customFormat="1" x14ac:dyDescent="0.25">
      <c r="A123" s="30" t="s">
        <v>74</v>
      </c>
      <c r="B123" s="43" t="s">
        <v>3</v>
      </c>
      <c r="C123" s="44"/>
      <c r="D123" s="3">
        <v>1545.2835</v>
      </c>
      <c r="E123" s="103">
        <f>SUM(E125:E161)</f>
        <v>72775</v>
      </c>
      <c r="F123" s="37">
        <f>SUM(F125:F161)</f>
        <v>226600035</v>
      </c>
      <c r="G123" s="41"/>
      <c r="H123" s="37">
        <f>SUM(H125:H161)</f>
        <v>153068397.5</v>
      </c>
      <c r="I123" s="37">
        <f>SUM(I125:I161)</f>
        <v>73531637.5</v>
      </c>
      <c r="J123" s="37"/>
      <c r="K123" s="50"/>
      <c r="L123" s="37">
        <f>SUM(L125:L161)</f>
        <v>76468439.522868931</v>
      </c>
      <c r="M123" s="50"/>
      <c r="N123" s="92">
        <f t="shared" si="16"/>
        <v>76468439.522868931</v>
      </c>
      <c r="O123" s="33"/>
    </row>
    <row r="124" spans="1:15" s="31" customFormat="1" x14ac:dyDescent="0.25">
      <c r="A124" s="35"/>
      <c r="B124" s="51" t="s">
        <v>26</v>
      </c>
      <c r="C124" s="35">
        <v>2</v>
      </c>
      <c r="D124" s="55">
        <v>0</v>
      </c>
      <c r="E124" s="102"/>
      <c r="F124" s="50"/>
      <c r="G124" s="41">
        <v>25</v>
      </c>
      <c r="H124" s="50">
        <f>F136*G124/100</f>
        <v>36765818.75</v>
      </c>
      <c r="I124" s="50">
        <f t="shared" ref="I124:I161" si="24">F124-H124</f>
        <v>-36765818.75</v>
      </c>
      <c r="J124" s="50"/>
      <c r="K124" s="50"/>
      <c r="L124" s="50"/>
      <c r="M124" s="50">
        <f>($L$7*$L$8*E122/$L$10)+($L$7*$L$9*D122/$L$11)</f>
        <v>39648469.215774938</v>
      </c>
      <c r="N124" s="94">
        <f t="shared" si="16"/>
        <v>39648469.215774938</v>
      </c>
      <c r="O124" s="33"/>
    </row>
    <row r="125" spans="1:15" s="31" customFormat="1" x14ac:dyDescent="0.25">
      <c r="A125" s="35"/>
      <c r="B125" s="51" t="s">
        <v>75</v>
      </c>
      <c r="C125" s="35">
        <v>4</v>
      </c>
      <c r="D125" s="55">
        <v>62.27</v>
      </c>
      <c r="E125" s="100">
        <v>831</v>
      </c>
      <c r="F125" s="166">
        <v>1726789</v>
      </c>
      <c r="G125" s="41">
        <v>100</v>
      </c>
      <c r="H125" s="50">
        <f>F125*G125/100</f>
        <v>1726789</v>
      </c>
      <c r="I125" s="50">
        <f t="shared" si="24"/>
        <v>0</v>
      </c>
      <c r="J125" s="50">
        <f>F125/E125</f>
        <v>2077.9651022864018</v>
      </c>
      <c r="K125" s="50">
        <f t="shared" ref="K125:K161" si="25">$J$11*$J$19-J125</f>
        <v>611.51384341732182</v>
      </c>
      <c r="L125" s="50">
        <f t="shared" ref="L125:L161" si="26">IF(K125&gt;0,$J$7*$J$8*(K125/$K$19),0)+$J$7*$J$9*(E125/$E$19)+$J$7*$J$10*(D125/$D$19)</f>
        <v>1170035.8451401135</v>
      </c>
      <c r="M125" s="50"/>
      <c r="N125" s="94">
        <f t="shared" si="16"/>
        <v>1170035.8451401135</v>
      </c>
      <c r="O125" s="33"/>
    </row>
    <row r="126" spans="1:15" s="31" customFormat="1" x14ac:dyDescent="0.25">
      <c r="A126" s="35"/>
      <c r="B126" s="51" t="s">
        <v>76</v>
      </c>
      <c r="C126" s="35">
        <v>4</v>
      </c>
      <c r="D126" s="55">
        <v>60.540000000000006</v>
      </c>
      <c r="E126" s="100">
        <v>1714</v>
      </c>
      <c r="F126" s="166">
        <v>1860018</v>
      </c>
      <c r="G126" s="41">
        <v>100</v>
      </c>
      <c r="H126" s="50">
        <f>F126*G126/100</f>
        <v>1860018</v>
      </c>
      <c r="I126" s="50">
        <f t="shared" si="24"/>
        <v>0</v>
      </c>
      <c r="J126" s="50">
        <f t="shared" ref="J126:J161" si="27">F126/E126</f>
        <v>1085.191365227538</v>
      </c>
      <c r="K126" s="50">
        <f t="shared" si="25"/>
        <v>1604.2875804761857</v>
      </c>
      <c r="L126" s="50">
        <f t="shared" si="26"/>
        <v>2248695.4044629554</v>
      </c>
      <c r="M126" s="50"/>
      <c r="N126" s="94">
        <f t="shared" si="16"/>
        <v>2248695.4044629554</v>
      </c>
      <c r="O126" s="33"/>
    </row>
    <row r="127" spans="1:15" s="31" customFormat="1" x14ac:dyDescent="0.25">
      <c r="A127" s="35"/>
      <c r="B127" s="51" t="s">
        <v>77</v>
      </c>
      <c r="C127" s="35">
        <v>4</v>
      </c>
      <c r="D127" s="55">
        <v>34.874600000000001</v>
      </c>
      <c r="E127" s="100">
        <v>1457</v>
      </c>
      <c r="F127" s="166">
        <v>1208816</v>
      </c>
      <c r="G127" s="41">
        <v>100</v>
      </c>
      <c r="H127" s="50">
        <f>F127*G127/100</f>
        <v>1208816</v>
      </c>
      <c r="I127" s="50">
        <f t="shared" si="24"/>
        <v>0</v>
      </c>
      <c r="J127" s="50">
        <f t="shared" si="27"/>
        <v>829.66094715168151</v>
      </c>
      <c r="K127" s="50">
        <f t="shared" si="25"/>
        <v>1859.8179985520421</v>
      </c>
      <c r="L127" s="50">
        <f t="shared" si="26"/>
        <v>2201704.1968220314</v>
      </c>
      <c r="M127" s="50"/>
      <c r="N127" s="94">
        <f t="shared" si="16"/>
        <v>2201704.1968220314</v>
      </c>
      <c r="O127" s="33"/>
    </row>
    <row r="128" spans="1:15" s="31" customFormat="1" x14ac:dyDescent="0.25">
      <c r="A128" s="35"/>
      <c r="B128" s="51" t="s">
        <v>78</v>
      </c>
      <c r="C128" s="35">
        <v>4</v>
      </c>
      <c r="D128" s="55">
        <v>31.383899999999997</v>
      </c>
      <c r="E128" s="100">
        <v>1071</v>
      </c>
      <c r="F128" s="166">
        <v>588847</v>
      </c>
      <c r="G128" s="41">
        <v>100</v>
      </c>
      <c r="H128" s="50">
        <f>F128*G128/100</f>
        <v>588847</v>
      </c>
      <c r="I128" s="50">
        <f t="shared" si="24"/>
        <v>0</v>
      </c>
      <c r="J128" s="50">
        <f t="shared" si="27"/>
        <v>549.81045751633985</v>
      </c>
      <c r="K128" s="50">
        <f t="shared" si="25"/>
        <v>2139.6684881873839</v>
      </c>
      <c r="L128" s="50">
        <f t="shared" si="26"/>
        <v>2274736.957302975</v>
      </c>
      <c r="M128" s="50"/>
      <c r="N128" s="94">
        <f t="shared" si="16"/>
        <v>2274736.957302975</v>
      </c>
      <c r="O128" s="33"/>
    </row>
    <row r="129" spans="1:15" s="31" customFormat="1" x14ac:dyDescent="0.25">
      <c r="A129" s="35"/>
      <c r="B129" s="51" t="s">
        <v>734</v>
      </c>
      <c r="C129" s="35">
        <v>4</v>
      </c>
      <c r="D129" s="55">
        <v>25.623899999999999</v>
      </c>
      <c r="E129" s="100">
        <v>776</v>
      </c>
      <c r="F129" s="166">
        <v>569142</v>
      </c>
      <c r="G129" s="41">
        <v>100</v>
      </c>
      <c r="H129" s="50">
        <f t="shared" ref="H129:H161" si="28">F129*G129/100</f>
        <v>569142</v>
      </c>
      <c r="I129" s="50">
        <f t="shared" si="24"/>
        <v>0</v>
      </c>
      <c r="J129" s="50">
        <f t="shared" si="27"/>
        <v>733.43041237113403</v>
      </c>
      <c r="K129" s="50">
        <f t="shared" si="25"/>
        <v>1956.0485333325896</v>
      </c>
      <c r="L129" s="50">
        <f t="shared" si="26"/>
        <v>1991994.1533948653</v>
      </c>
      <c r="M129" s="50"/>
      <c r="N129" s="94">
        <f t="shared" si="16"/>
        <v>1991994.1533948653</v>
      </c>
      <c r="O129" s="33"/>
    </row>
    <row r="130" spans="1:15" s="31" customFormat="1" x14ac:dyDescent="0.25">
      <c r="A130" s="35"/>
      <c r="B130" s="51" t="s">
        <v>735</v>
      </c>
      <c r="C130" s="35">
        <v>4</v>
      </c>
      <c r="D130" s="55">
        <v>39.855800000000002</v>
      </c>
      <c r="E130" s="100">
        <v>1285</v>
      </c>
      <c r="F130" s="166">
        <v>692188</v>
      </c>
      <c r="G130" s="41">
        <v>100</v>
      </c>
      <c r="H130" s="50">
        <f t="shared" si="28"/>
        <v>692188</v>
      </c>
      <c r="I130" s="50">
        <f t="shared" si="24"/>
        <v>0</v>
      </c>
      <c r="J130" s="50">
        <f t="shared" si="27"/>
        <v>538.66770428015559</v>
      </c>
      <c r="K130" s="50">
        <f t="shared" si="25"/>
        <v>2150.8112414235679</v>
      </c>
      <c r="L130" s="50">
        <f t="shared" si="26"/>
        <v>2409818.9598920434</v>
      </c>
      <c r="M130" s="50"/>
      <c r="N130" s="94">
        <f t="shared" si="16"/>
        <v>2409818.9598920434</v>
      </c>
      <c r="O130" s="33"/>
    </row>
    <row r="131" spans="1:15" s="31" customFormat="1" x14ac:dyDescent="0.25">
      <c r="A131" s="35"/>
      <c r="B131" s="51" t="s">
        <v>736</v>
      </c>
      <c r="C131" s="35">
        <v>4</v>
      </c>
      <c r="D131" s="55">
        <v>24.169999999999998</v>
      </c>
      <c r="E131" s="100">
        <v>1001</v>
      </c>
      <c r="F131" s="166">
        <v>1059574</v>
      </c>
      <c r="G131" s="41">
        <v>100</v>
      </c>
      <c r="H131" s="50">
        <f t="shared" si="28"/>
        <v>1059574</v>
      </c>
      <c r="I131" s="50">
        <f t="shared" si="24"/>
        <v>0</v>
      </c>
      <c r="J131" s="50">
        <f t="shared" si="27"/>
        <v>1058.5154845154846</v>
      </c>
      <c r="K131" s="50">
        <f t="shared" si="25"/>
        <v>1630.9634611882391</v>
      </c>
      <c r="L131" s="50">
        <f t="shared" si="26"/>
        <v>1797052.3007625937</v>
      </c>
      <c r="M131" s="50"/>
      <c r="N131" s="94">
        <f t="shared" si="16"/>
        <v>1797052.3007625937</v>
      </c>
      <c r="O131" s="33"/>
    </row>
    <row r="132" spans="1:15" s="31" customFormat="1" x14ac:dyDescent="0.25">
      <c r="A132" s="35"/>
      <c r="B132" s="51" t="s">
        <v>79</v>
      </c>
      <c r="C132" s="35">
        <v>4</v>
      </c>
      <c r="D132" s="55">
        <v>31.63</v>
      </c>
      <c r="E132" s="100">
        <v>1398</v>
      </c>
      <c r="F132" s="166">
        <v>895685</v>
      </c>
      <c r="G132" s="41">
        <v>100</v>
      </c>
      <c r="H132" s="50">
        <f t="shared" si="28"/>
        <v>895685</v>
      </c>
      <c r="I132" s="50">
        <f t="shared" si="24"/>
        <v>0</v>
      </c>
      <c r="J132" s="50">
        <f t="shared" si="27"/>
        <v>640.69027181688125</v>
      </c>
      <c r="K132" s="50">
        <f t="shared" si="25"/>
        <v>2048.7886738868424</v>
      </c>
      <c r="L132" s="50">
        <f t="shared" si="26"/>
        <v>2312477.7999192686</v>
      </c>
      <c r="M132" s="50"/>
      <c r="N132" s="94">
        <f t="shared" si="16"/>
        <v>2312477.7999192686</v>
      </c>
      <c r="O132" s="33"/>
    </row>
    <row r="133" spans="1:15" s="31" customFormat="1" x14ac:dyDescent="0.25">
      <c r="A133" s="35"/>
      <c r="B133" s="51" t="s">
        <v>80</v>
      </c>
      <c r="C133" s="35">
        <v>4</v>
      </c>
      <c r="D133" s="55">
        <v>11.828699999999998</v>
      </c>
      <c r="E133" s="100">
        <v>383</v>
      </c>
      <c r="F133" s="166">
        <v>913495</v>
      </c>
      <c r="G133" s="41">
        <v>100</v>
      </c>
      <c r="H133" s="50">
        <f t="shared" si="28"/>
        <v>913495</v>
      </c>
      <c r="I133" s="50">
        <f t="shared" si="24"/>
        <v>0</v>
      </c>
      <c r="J133" s="50">
        <f t="shared" si="27"/>
        <v>2385.1044386422977</v>
      </c>
      <c r="K133" s="50">
        <f t="shared" si="25"/>
        <v>304.3745070614259</v>
      </c>
      <c r="L133" s="50">
        <f t="shared" si="26"/>
        <v>448119.38070646609</v>
      </c>
      <c r="M133" s="50"/>
      <c r="N133" s="94">
        <f t="shared" si="16"/>
        <v>448119.38070646609</v>
      </c>
      <c r="O133" s="33"/>
    </row>
    <row r="134" spans="1:15" s="31" customFormat="1" x14ac:dyDescent="0.25">
      <c r="A134" s="35"/>
      <c r="B134" s="51" t="s">
        <v>81</v>
      </c>
      <c r="C134" s="35">
        <v>4</v>
      </c>
      <c r="D134" s="55">
        <v>33.254300000000001</v>
      </c>
      <c r="E134" s="100">
        <v>1172</v>
      </c>
      <c r="F134" s="166">
        <v>1632694</v>
      </c>
      <c r="G134" s="41">
        <v>100</v>
      </c>
      <c r="H134" s="50">
        <f t="shared" si="28"/>
        <v>1632694</v>
      </c>
      <c r="I134" s="50">
        <f t="shared" si="24"/>
        <v>0</v>
      </c>
      <c r="J134" s="50">
        <f t="shared" si="27"/>
        <v>1393.0836177474403</v>
      </c>
      <c r="K134" s="50">
        <f t="shared" si="25"/>
        <v>1296.3953279562834</v>
      </c>
      <c r="L134" s="50">
        <f t="shared" si="26"/>
        <v>1644723.0522060667</v>
      </c>
      <c r="M134" s="50"/>
      <c r="N134" s="94">
        <f t="shared" si="16"/>
        <v>1644723.0522060667</v>
      </c>
      <c r="O134" s="33"/>
    </row>
    <row r="135" spans="1:15" s="31" customFormat="1" x14ac:dyDescent="0.25">
      <c r="A135" s="35"/>
      <c r="B135" s="51" t="s">
        <v>82</v>
      </c>
      <c r="C135" s="35">
        <v>4</v>
      </c>
      <c r="D135" s="55">
        <v>34.46</v>
      </c>
      <c r="E135" s="100">
        <v>1228</v>
      </c>
      <c r="F135" s="166">
        <v>4308718</v>
      </c>
      <c r="G135" s="41">
        <v>100</v>
      </c>
      <c r="H135" s="50">
        <f t="shared" si="28"/>
        <v>4308718</v>
      </c>
      <c r="I135" s="50">
        <f t="shared" si="24"/>
        <v>0</v>
      </c>
      <c r="J135" s="50">
        <f t="shared" si="27"/>
        <v>3508.7280130293161</v>
      </c>
      <c r="K135" s="50">
        <f t="shared" si="25"/>
        <v>-819.24906732559248</v>
      </c>
      <c r="L135" s="50">
        <f t="shared" si="26"/>
        <v>632288.45149172517</v>
      </c>
      <c r="M135" s="50"/>
      <c r="N135" s="94">
        <f t="shared" si="16"/>
        <v>632288.45149172517</v>
      </c>
      <c r="O135" s="33"/>
    </row>
    <row r="136" spans="1:15" s="31" customFormat="1" x14ac:dyDescent="0.25">
      <c r="A136" s="35"/>
      <c r="B136" s="51" t="s">
        <v>873</v>
      </c>
      <c r="C136" s="35">
        <v>3</v>
      </c>
      <c r="D136" s="55">
        <v>34.15</v>
      </c>
      <c r="E136" s="100">
        <v>22223</v>
      </c>
      <c r="F136" s="166">
        <v>147063275</v>
      </c>
      <c r="G136" s="41">
        <v>50</v>
      </c>
      <c r="H136" s="50">
        <f t="shared" si="28"/>
        <v>73531637.5</v>
      </c>
      <c r="I136" s="50">
        <f t="shared" si="24"/>
        <v>73531637.5</v>
      </c>
      <c r="J136" s="50">
        <f t="shared" si="27"/>
        <v>6617.6157584484545</v>
      </c>
      <c r="K136" s="50">
        <f t="shared" si="25"/>
        <v>-3928.1368127447308</v>
      </c>
      <c r="L136" s="50">
        <f t="shared" si="26"/>
        <v>7627134.9596850043</v>
      </c>
      <c r="M136" s="50"/>
      <c r="N136" s="94">
        <f t="shared" si="16"/>
        <v>7627134.9596850043</v>
      </c>
      <c r="O136" s="33"/>
    </row>
    <row r="137" spans="1:15" s="31" customFormat="1" x14ac:dyDescent="0.25">
      <c r="A137" s="35"/>
      <c r="B137" s="51" t="s">
        <v>737</v>
      </c>
      <c r="C137" s="35">
        <v>4</v>
      </c>
      <c r="D137" s="55">
        <v>34.1</v>
      </c>
      <c r="E137" s="100">
        <v>812</v>
      </c>
      <c r="F137" s="166">
        <v>678302</v>
      </c>
      <c r="G137" s="41">
        <v>100</v>
      </c>
      <c r="H137" s="50">
        <f t="shared" si="28"/>
        <v>678302</v>
      </c>
      <c r="I137" s="50">
        <f t="shared" si="24"/>
        <v>0</v>
      </c>
      <c r="J137" s="50">
        <f t="shared" si="27"/>
        <v>835.34729064039414</v>
      </c>
      <c r="K137" s="50">
        <f t="shared" si="25"/>
        <v>1854.1316550633296</v>
      </c>
      <c r="L137" s="50">
        <f t="shared" si="26"/>
        <v>1977179.187770816</v>
      </c>
      <c r="M137" s="50"/>
      <c r="N137" s="94">
        <f t="shared" si="16"/>
        <v>1977179.187770816</v>
      </c>
      <c r="O137" s="33"/>
    </row>
    <row r="138" spans="1:15" s="31" customFormat="1" x14ac:dyDescent="0.25">
      <c r="A138" s="35"/>
      <c r="B138" s="51" t="s">
        <v>83</v>
      </c>
      <c r="C138" s="35">
        <v>4</v>
      </c>
      <c r="D138" s="55">
        <v>69.12</v>
      </c>
      <c r="E138" s="100">
        <v>3053</v>
      </c>
      <c r="F138" s="166">
        <v>3072670</v>
      </c>
      <c r="G138" s="41">
        <v>100</v>
      </c>
      <c r="H138" s="50">
        <f t="shared" si="28"/>
        <v>3072670</v>
      </c>
      <c r="I138" s="50">
        <f t="shared" si="24"/>
        <v>0</v>
      </c>
      <c r="J138" s="50">
        <f t="shared" si="27"/>
        <v>1006.4428431051425</v>
      </c>
      <c r="K138" s="50">
        <f t="shared" si="25"/>
        <v>1683.0361025985812</v>
      </c>
      <c r="L138" s="50">
        <f t="shared" si="26"/>
        <v>2813575.4559478136</v>
      </c>
      <c r="M138" s="50"/>
      <c r="N138" s="94">
        <f t="shared" si="16"/>
        <v>2813575.4559478136</v>
      </c>
      <c r="O138" s="33"/>
    </row>
    <row r="139" spans="1:15" s="31" customFormat="1" x14ac:dyDescent="0.25">
      <c r="A139" s="35"/>
      <c r="B139" s="51" t="s">
        <v>738</v>
      </c>
      <c r="C139" s="35">
        <v>4</v>
      </c>
      <c r="D139" s="55">
        <v>26.168200000000002</v>
      </c>
      <c r="E139" s="100">
        <v>1074</v>
      </c>
      <c r="F139" s="166">
        <v>1649589</v>
      </c>
      <c r="G139" s="41">
        <v>100</v>
      </c>
      <c r="H139" s="50">
        <f t="shared" si="28"/>
        <v>1649589</v>
      </c>
      <c r="I139" s="50">
        <f t="shared" si="24"/>
        <v>0</v>
      </c>
      <c r="J139" s="50">
        <f t="shared" si="27"/>
        <v>1535.9301675977654</v>
      </c>
      <c r="K139" s="50">
        <f t="shared" si="25"/>
        <v>1153.5487781059583</v>
      </c>
      <c r="L139" s="50">
        <f t="shared" si="26"/>
        <v>1451724.7295059564</v>
      </c>
      <c r="M139" s="50"/>
      <c r="N139" s="94">
        <f t="shared" si="16"/>
        <v>1451724.7295059564</v>
      </c>
      <c r="O139" s="33"/>
    </row>
    <row r="140" spans="1:15" s="31" customFormat="1" x14ac:dyDescent="0.25">
      <c r="A140" s="35"/>
      <c r="B140" s="51" t="s">
        <v>84</v>
      </c>
      <c r="C140" s="35">
        <v>4</v>
      </c>
      <c r="D140" s="55">
        <v>85.18</v>
      </c>
      <c r="E140" s="100">
        <v>3654</v>
      </c>
      <c r="F140" s="166">
        <v>4075829</v>
      </c>
      <c r="G140" s="41">
        <v>100</v>
      </c>
      <c r="H140" s="50">
        <f t="shared" si="28"/>
        <v>4075829</v>
      </c>
      <c r="I140" s="50">
        <f t="shared" si="24"/>
        <v>0</v>
      </c>
      <c r="J140" s="50">
        <f t="shared" si="27"/>
        <v>1115.4430760810071</v>
      </c>
      <c r="K140" s="50">
        <f t="shared" si="25"/>
        <v>1574.0358696227165</v>
      </c>
      <c r="L140" s="50">
        <f t="shared" si="26"/>
        <v>3030464.199802631</v>
      </c>
      <c r="M140" s="50"/>
      <c r="N140" s="94">
        <f t="shared" si="16"/>
        <v>3030464.199802631</v>
      </c>
      <c r="O140" s="33"/>
    </row>
    <row r="141" spans="1:15" s="31" customFormat="1" x14ac:dyDescent="0.25">
      <c r="A141" s="35"/>
      <c r="B141" s="51" t="s">
        <v>85</v>
      </c>
      <c r="C141" s="35">
        <v>4</v>
      </c>
      <c r="D141" s="55">
        <v>34.762</v>
      </c>
      <c r="E141" s="100">
        <v>1086</v>
      </c>
      <c r="F141" s="166">
        <v>964553</v>
      </c>
      <c r="G141" s="41">
        <v>100</v>
      </c>
      <c r="H141" s="50">
        <f t="shared" si="28"/>
        <v>964553</v>
      </c>
      <c r="I141" s="50">
        <f t="shared" si="24"/>
        <v>0</v>
      </c>
      <c r="J141" s="50">
        <f t="shared" si="27"/>
        <v>888.17034990791899</v>
      </c>
      <c r="K141" s="50">
        <f t="shared" si="25"/>
        <v>1801.3085957958046</v>
      </c>
      <c r="L141" s="50">
        <f t="shared" si="26"/>
        <v>2030446.8077397463</v>
      </c>
      <c r="M141" s="50"/>
      <c r="N141" s="94">
        <f t="shared" si="16"/>
        <v>2030446.8077397463</v>
      </c>
      <c r="O141" s="33"/>
    </row>
    <row r="142" spans="1:15" s="31" customFormat="1" x14ac:dyDescent="0.25">
      <c r="A142" s="35"/>
      <c r="B142" s="51" t="s">
        <v>86</v>
      </c>
      <c r="C142" s="35">
        <v>4</v>
      </c>
      <c r="D142" s="55">
        <v>46.627399999999994</v>
      </c>
      <c r="E142" s="100">
        <v>1072</v>
      </c>
      <c r="F142" s="166">
        <v>995698</v>
      </c>
      <c r="G142" s="41">
        <v>100</v>
      </c>
      <c r="H142" s="50">
        <f t="shared" si="28"/>
        <v>995698</v>
      </c>
      <c r="I142" s="50">
        <f t="shared" si="24"/>
        <v>0</v>
      </c>
      <c r="J142" s="50">
        <f t="shared" si="27"/>
        <v>928.82276119402979</v>
      </c>
      <c r="K142" s="50">
        <f t="shared" si="25"/>
        <v>1760.656184509694</v>
      </c>
      <c r="L142" s="50">
        <f t="shared" si="26"/>
        <v>2070001.8065619138</v>
      </c>
      <c r="M142" s="50"/>
      <c r="N142" s="94">
        <f t="shared" si="16"/>
        <v>2070001.8065619138</v>
      </c>
      <c r="O142" s="33"/>
    </row>
    <row r="143" spans="1:15" s="31" customFormat="1" x14ac:dyDescent="0.25">
      <c r="A143" s="35"/>
      <c r="B143" s="51" t="s">
        <v>87</v>
      </c>
      <c r="C143" s="35">
        <v>4</v>
      </c>
      <c r="D143" s="55">
        <v>61.2</v>
      </c>
      <c r="E143" s="100">
        <v>1529</v>
      </c>
      <c r="F143" s="166">
        <v>2229641</v>
      </c>
      <c r="G143" s="41">
        <v>100</v>
      </c>
      <c r="H143" s="50">
        <f t="shared" si="28"/>
        <v>2229641</v>
      </c>
      <c r="I143" s="50">
        <f t="shared" si="24"/>
        <v>0</v>
      </c>
      <c r="J143" s="50">
        <f t="shared" si="27"/>
        <v>1458.2347939829954</v>
      </c>
      <c r="K143" s="50">
        <f t="shared" si="25"/>
        <v>1231.2441517207283</v>
      </c>
      <c r="L143" s="50">
        <f t="shared" si="26"/>
        <v>1892365.2561730975</v>
      </c>
      <c r="M143" s="50"/>
      <c r="N143" s="94">
        <f t="shared" si="16"/>
        <v>1892365.2561730975</v>
      </c>
      <c r="O143" s="33"/>
    </row>
    <row r="144" spans="1:15" s="31" customFormat="1" x14ac:dyDescent="0.25">
      <c r="A144" s="35"/>
      <c r="B144" s="51" t="s">
        <v>88</v>
      </c>
      <c r="C144" s="35">
        <v>4</v>
      </c>
      <c r="D144" s="55">
        <v>47.41</v>
      </c>
      <c r="E144" s="100">
        <v>1936</v>
      </c>
      <c r="F144" s="166">
        <v>21027557</v>
      </c>
      <c r="G144" s="41">
        <v>100</v>
      </c>
      <c r="H144" s="50">
        <f t="shared" si="28"/>
        <v>21027557</v>
      </c>
      <c r="I144" s="50">
        <f t="shared" si="24"/>
        <v>0</v>
      </c>
      <c r="J144" s="50">
        <f t="shared" si="27"/>
        <v>10861.341425619834</v>
      </c>
      <c r="K144" s="50">
        <f t="shared" si="25"/>
        <v>-8171.8624799161098</v>
      </c>
      <c r="L144" s="50">
        <f t="shared" si="26"/>
        <v>952057.16282857955</v>
      </c>
      <c r="M144" s="50"/>
      <c r="N144" s="94">
        <f t="shared" si="16"/>
        <v>952057.16282857955</v>
      </c>
      <c r="O144" s="33"/>
    </row>
    <row r="145" spans="1:15" s="31" customFormat="1" x14ac:dyDescent="0.25">
      <c r="A145" s="35"/>
      <c r="B145" s="51" t="s">
        <v>89</v>
      </c>
      <c r="C145" s="35">
        <v>4</v>
      </c>
      <c r="D145" s="55">
        <v>17.339500000000001</v>
      </c>
      <c r="E145" s="100">
        <v>645</v>
      </c>
      <c r="F145" s="166">
        <v>398982</v>
      </c>
      <c r="G145" s="41">
        <v>100</v>
      </c>
      <c r="H145" s="50">
        <f t="shared" si="28"/>
        <v>398982</v>
      </c>
      <c r="I145" s="50">
        <f t="shared" si="24"/>
        <v>0</v>
      </c>
      <c r="J145" s="50">
        <f t="shared" si="27"/>
        <v>618.57674418604654</v>
      </c>
      <c r="K145" s="50">
        <f t="shared" si="25"/>
        <v>2070.902201517677</v>
      </c>
      <c r="L145" s="50">
        <f t="shared" si="26"/>
        <v>1986757.1692580152</v>
      </c>
      <c r="M145" s="50"/>
      <c r="N145" s="94">
        <f t="shared" si="16"/>
        <v>1986757.1692580152</v>
      </c>
      <c r="O145" s="33"/>
    </row>
    <row r="146" spans="1:15" s="31" customFormat="1" x14ac:dyDescent="0.25">
      <c r="A146" s="35"/>
      <c r="B146" s="51" t="s">
        <v>90</v>
      </c>
      <c r="C146" s="35">
        <v>4</v>
      </c>
      <c r="D146" s="55">
        <v>17.34</v>
      </c>
      <c r="E146" s="100">
        <v>422</v>
      </c>
      <c r="F146" s="166">
        <v>191595</v>
      </c>
      <c r="G146" s="41">
        <v>100</v>
      </c>
      <c r="H146" s="50">
        <f t="shared" si="28"/>
        <v>191595</v>
      </c>
      <c r="I146" s="50">
        <f t="shared" si="24"/>
        <v>0</v>
      </c>
      <c r="J146" s="50">
        <f t="shared" si="27"/>
        <v>454.01658767772511</v>
      </c>
      <c r="K146" s="50">
        <f t="shared" si="25"/>
        <v>2235.4623580259986</v>
      </c>
      <c r="L146" s="50">
        <f t="shared" si="26"/>
        <v>2044317.4938604268</v>
      </c>
      <c r="M146" s="50"/>
      <c r="N146" s="94">
        <f t="shared" si="16"/>
        <v>2044317.4938604268</v>
      </c>
      <c r="O146" s="33"/>
    </row>
    <row r="147" spans="1:15" s="31" customFormat="1" x14ac:dyDescent="0.25">
      <c r="A147" s="35"/>
      <c r="B147" s="51" t="s">
        <v>91</v>
      </c>
      <c r="C147" s="35">
        <v>4</v>
      </c>
      <c r="D147" s="55">
        <v>26.2576</v>
      </c>
      <c r="E147" s="100">
        <v>958</v>
      </c>
      <c r="F147" s="166">
        <v>1609507</v>
      </c>
      <c r="G147" s="41">
        <v>100</v>
      </c>
      <c r="H147" s="50">
        <f t="shared" si="28"/>
        <v>1609507</v>
      </c>
      <c r="I147" s="50">
        <f t="shared" si="24"/>
        <v>0</v>
      </c>
      <c r="J147" s="50">
        <f t="shared" si="27"/>
        <v>1680.0699373695197</v>
      </c>
      <c r="K147" s="50">
        <f t="shared" si="25"/>
        <v>1009.4090083342039</v>
      </c>
      <c r="L147" s="50">
        <f t="shared" si="26"/>
        <v>1298134.6088007165</v>
      </c>
      <c r="M147" s="50"/>
      <c r="N147" s="94">
        <f t="shared" ref="N147:N210" si="29">L147+M147</f>
        <v>1298134.6088007165</v>
      </c>
      <c r="O147" s="33"/>
    </row>
    <row r="148" spans="1:15" s="31" customFormat="1" x14ac:dyDescent="0.25">
      <c r="A148" s="35"/>
      <c r="B148" s="51" t="s">
        <v>92</v>
      </c>
      <c r="C148" s="35">
        <v>4</v>
      </c>
      <c r="D148" s="55">
        <v>61.502499999999998</v>
      </c>
      <c r="E148" s="100">
        <v>1656</v>
      </c>
      <c r="F148" s="166">
        <v>3000253</v>
      </c>
      <c r="G148" s="41">
        <v>100</v>
      </c>
      <c r="H148" s="50">
        <f t="shared" si="28"/>
        <v>3000253</v>
      </c>
      <c r="I148" s="50">
        <f t="shared" si="24"/>
        <v>0</v>
      </c>
      <c r="J148" s="50">
        <f t="shared" si="27"/>
        <v>1811.7469806763286</v>
      </c>
      <c r="K148" s="50">
        <f t="shared" si="25"/>
        <v>877.73196502739506</v>
      </c>
      <c r="L148" s="50">
        <f t="shared" si="26"/>
        <v>1653351.0817512937</v>
      </c>
      <c r="M148" s="50"/>
      <c r="N148" s="94">
        <f t="shared" si="29"/>
        <v>1653351.0817512937</v>
      </c>
      <c r="O148" s="33"/>
    </row>
    <row r="149" spans="1:15" s="31" customFormat="1" x14ac:dyDescent="0.25">
      <c r="A149" s="35"/>
      <c r="B149" s="51" t="s">
        <v>739</v>
      </c>
      <c r="C149" s="35">
        <v>4</v>
      </c>
      <c r="D149" s="55">
        <v>22.879899999999999</v>
      </c>
      <c r="E149" s="100">
        <v>396</v>
      </c>
      <c r="F149" s="166">
        <v>451320</v>
      </c>
      <c r="G149" s="41">
        <v>100</v>
      </c>
      <c r="H149" s="50">
        <f t="shared" si="28"/>
        <v>451320</v>
      </c>
      <c r="I149" s="50">
        <f t="shared" si="24"/>
        <v>0</v>
      </c>
      <c r="J149" s="50">
        <f t="shared" si="27"/>
        <v>1139.6969696969697</v>
      </c>
      <c r="K149" s="50">
        <f t="shared" si="25"/>
        <v>1549.7819760067539</v>
      </c>
      <c r="L149" s="50">
        <f t="shared" si="26"/>
        <v>1522021.1825771739</v>
      </c>
      <c r="M149" s="50"/>
      <c r="N149" s="94">
        <f t="shared" si="29"/>
        <v>1522021.1825771739</v>
      </c>
      <c r="O149" s="33"/>
    </row>
    <row r="150" spans="1:15" s="31" customFormat="1" x14ac:dyDescent="0.25">
      <c r="A150" s="35"/>
      <c r="B150" s="51" t="s">
        <v>93</v>
      </c>
      <c r="C150" s="35">
        <v>4</v>
      </c>
      <c r="D150" s="55">
        <v>31.273200000000003</v>
      </c>
      <c r="E150" s="100">
        <v>425</v>
      </c>
      <c r="F150" s="166">
        <v>818518</v>
      </c>
      <c r="G150" s="41">
        <v>100</v>
      </c>
      <c r="H150" s="50">
        <f t="shared" si="28"/>
        <v>818518</v>
      </c>
      <c r="I150" s="50">
        <f t="shared" si="24"/>
        <v>0</v>
      </c>
      <c r="J150" s="50">
        <f t="shared" si="27"/>
        <v>1925.924705882353</v>
      </c>
      <c r="K150" s="50">
        <f t="shared" si="25"/>
        <v>763.55423982137063</v>
      </c>
      <c r="L150" s="50">
        <f t="shared" si="26"/>
        <v>955946.58380873117</v>
      </c>
      <c r="M150" s="50"/>
      <c r="N150" s="94">
        <f t="shared" si="29"/>
        <v>955946.58380873117</v>
      </c>
      <c r="O150" s="33"/>
    </row>
    <row r="151" spans="1:15" s="31" customFormat="1" x14ac:dyDescent="0.25">
      <c r="A151" s="35"/>
      <c r="B151" s="51" t="s">
        <v>94</v>
      </c>
      <c r="C151" s="35">
        <v>4</v>
      </c>
      <c r="D151" s="55">
        <v>58.628599999999992</v>
      </c>
      <c r="E151" s="100">
        <v>2524</v>
      </c>
      <c r="F151" s="166">
        <v>1439358</v>
      </c>
      <c r="G151" s="41">
        <v>100</v>
      </c>
      <c r="H151" s="50">
        <f t="shared" si="28"/>
        <v>1439358</v>
      </c>
      <c r="I151" s="50">
        <f t="shared" si="24"/>
        <v>0</v>
      </c>
      <c r="J151" s="50">
        <f t="shared" si="27"/>
        <v>570.26862123613307</v>
      </c>
      <c r="K151" s="50">
        <f t="shared" si="25"/>
        <v>2119.2103244675905</v>
      </c>
      <c r="L151" s="50">
        <f t="shared" si="26"/>
        <v>2918913.9514329028</v>
      </c>
      <c r="M151" s="50"/>
      <c r="N151" s="94">
        <f t="shared" si="29"/>
        <v>2918913.9514329028</v>
      </c>
      <c r="O151" s="33"/>
    </row>
    <row r="152" spans="1:15" s="31" customFormat="1" x14ac:dyDescent="0.25">
      <c r="A152" s="35"/>
      <c r="B152" s="51" t="s">
        <v>95</v>
      </c>
      <c r="C152" s="35">
        <v>4</v>
      </c>
      <c r="D152" s="55">
        <v>76.844499999999996</v>
      </c>
      <c r="E152" s="100">
        <v>2038</v>
      </c>
      <c r="F152" s="166">
        <v>3764229</v>
      </c>
      <c r="G152" s="41">
        <v>100</v>
      </c>
      <c r="H152" s="50">
        <f t="shared" si="28"/>
        <v>3764229</v>
      </c>
      <c r="I152" s="50">
        <f t="shared" si="24"/>
        <v>0</v>
      </c>
      <c r="J152" s="50">
        <f t="shared" si="27"/>
        <v>1847.0210991167812</v>
      </c>
      <c r="K152" s="50">
        <f t="shared" si="25"/>
        <v>842.45784658694242</v>
      </c>
      <c r="L152" s="50">
        <f t="shared" si="26"/>
        <v>1851690.4263211968</v>
      </c>
      <c r="M152" s="50"/>
      <c r="N152" s="94">
        <f t="shared" si="29"/>
        <v>1851690.4263211968</v>
      </c>
      <c r="O152" s="33"/>
    </row>
    <row r="153" spans="1:15" s="31" customFormat="1" x14ac:dyDescent="0.25">
      <c r="A153" s="35"/>
      <c r="B153" s="51" t="s">
        <v>96</v>
      </c>
      <c r="C153" s="35">
        <v>4</v>
      </c>
      <c r="D153" s="55">
        <v>38.180500000000002</v>
      </c>
      <c r="E153" s="100">
        <v>1435</v>
      </c>
      <c r="F153" s="166">
        <v>913715</v>
      </c>
      <c r="G153" s="41">
        <v>100</v>
      </c>
      <c r="H153" s="50">
        <f t="shared" si="28"/>
        <v>913715</v>
      </c>
      <c r="I153" s="50">
        <f t="shared" si="24"/>
        <v>0</v>
      </c>
      <c r="J153" s="50">
        <f t="shared" si="27"/>
        <v>636.73519163763069</v>
      </c>
      <c r="K153" s="50">
        <f t="shared" si="25"/>
        <v>2052.7437540660931</v>
      </c>
      <c r="L153" s="50">
        <f t="shared" si="26"/>
        <v>2370376.0225542025</v>
      </c>
      <c r="M153" s="50"/>
      <c r="N153" s="94">
        <f t="shared" si="29"/>
        <v>2370376.0225542025</v>
      </c>
      <c r="O153" s="33"/>
    </row>
    <row r="154" spans="1:15" s="31" customFormat="1" x14ac:dyDescent="0.25">
      <c r="A154" s="35"/>
      <c r="B154" s="51" t="s">
        <v>97</v>
      </c>
      <c r="C154" s="35">
        <v>4</v>
      </c>
      <c r="D154" s="55">
        <v>50.358499999999999</v>
      </c>
      <c r="E154" s="100">
        <v>2287</v>
      </c>
      <c r="F154" s="166">
        <v>3082919</v>
      </c>
      <c r="G154" s="41">
        <v>100</v>
      </c>
      <c r="H154" s="50">
        <f t="shared" si="28"/>
        <v>3082919</v>
      </c>
      <c r="I154" s="50">
        <f t="shared" si="24"/>
        <v>0</v>
      </c>
      <c r="J154" s="50">
        <f t="shared" si="27"/>
        <v>1348.0188019239179</v>
      </c>
      <c r="K154" s="50">
        <f t="shared" si="25"/>
        <v>1341.4601437798058</v>
      </c>
      <c r="L154" s="50">
        <f t="shared" si="26"/>
        <v>2163131.6139712241</v>
      </c>
      <c r="M154" s="50"/>
      <c r="N154" s="94">
        <f t="shared" si="29"/>
        <v>2163131.6139712241</v>
      </c>
      <c r="O154" s="33"/>
    </row>
    <row r="155" spans="1:15" s="31" customFormat="1" x14ac:dyDescent="0.25">
      <c r="A155" s="35"/>
      <c r="B155" s="51" t="s">
        <v>98</v>
      </c>
      <c r="C155" s="35">
        <v>4</v>
      </c>
      <c r="D155" s="55">
        <v>109.09</v>
      </c>
      <c r="E155" s="100">
        <v>3580</v>
      </c>
      <c r="F155" s="166">
        <v>5250415</v>
      </c>
      <c r="G155" s="41">
        <v>100</v>
      </c>
      <c r="H155" s="50">
        <f t="shared" si="28"/>
        <v>5250415</v>
      </c>
      <c r="I155" s="50">
        <f t="shared" si="24"/>
        <v>0</v>
      </c>
      <c r="J155" s="50">
        <f t="shared" si="27"/>
        <v>1466.5963687150838</v>
      </c>
      <c r="K155" s="50">
        <f t="shared" si="25"/>
        <v>1222.8825769886398</v>
      </c>
      <c r="L155" s="50">
        <f t="shared" si="26"/>
        <v>2879153.662375397</v>
      </c>
      <c r="M155" s="50"/>
      <c r="N155" s="94">
        <f t="shared" si="29"/>
        <v>2879153.662375397</v>
      </c>
      <c r="O155" s="33"/>
    </row>
    <row r="156" spans="1:15" s="31" customFormat="1" x14ac:dyDescent="0.25">
      <c r="A156" s="35"/>
      <c r="B156" s="51" t="s">
        <v>99</v>
      </c>
      <c r="C156" s="35">
        <v>4</v>
      </c>
      <c r="D156" s="55">
        <v>26.459899999999998</v>
      </c>
      <c r="E156" s="100">
        <v>966</v>
      </c>
      <c r="F156" s="166">
        <v>605235</v>
      </c>
      <c r="G156" s="41">
        <v>100</v>
      </c>
      <c r="H156" s="50">
        <f t="shared" si="28"/>
        <v>605235</v>
      </c>
      <c r="I156" s="50">
        <f t="shared" si="24"/>
        <v>0</v>
      </c>
      <c r="J156" s="50">
        <f t="shared" si="27"/>
        <v>626.53726708074532</v>
      </c>
      <c r="K156" s="50">
        <f t="shared" si="25"/>
        <v>2062.9416786229785</v>
      </c>
      <c r="L156" s="50">
        <f t="shared" si="26"/>
        <v>2146386.7750184359</v>
      </c>
      <c r="M156" s="50"/>
      <c r="N156" s="94">
        <f t="shared" si="29"/>
        <v>2146386.7750184359</v>
      </c>
      <c r="O156" s="33"/>
    </row>
    <row r="157" spans="1:15" s="31" customFormat="1" x14ac:dyDescent="0.25">
      <c r="A157" s="35"/>
      <c r="B157" s="51" t="s">
        <v>740</v>
      </c>
      <c r="C157" s="35">
        <v>4</v>
      </c>
      <c r="D157" s="55">
        <v>17.317799999999998</v>
      </c>
      <c r="E157" s="100">
        <v>633</v>
      </c>
      <c r="F157" s="166">
        <v>520397</v>
      </c>
      <c r="G157" s="41">
        <v>100</v>
      </c>
      <c r="H157" s="50">
        <f t="shared" si="28"/>
        <v>520397</v>
      </c>
      <c r="I157" s="50">
        <f t="shared" si="24"/>
        <v>0</v>
      </c>
      <c r="J157" s="50">
        <f t="shared" si="27"/>
        <v>822.11216429699846</v>
      </c>
      <c r="K157" s="50">
        <f t="shared" si="25"/>
        <v>1867.3667814067253</v>
      </c>
      <c r="L157" s="50">
        <f t="shared" si="26"/>
        <v>1819508.9910234513</v>
      </c>
      <c r="M157" s="50"/>
      <c r="N157" s="94">
        <f t="shared" si="29"/>
        <v>1819508.9910234513</v>
      </c>
      <c r="O157" s="33"/>
    </row>
    <row r="158" spans="1:15" s="31" customFormat="1" x14ac:dyDescent="0.25">
      <c r="A158" s="35"/>
      <c r="B158" s="51" t="s">
        <v>100</v>
      </c>
      <c r="C158" s="35">
        <v>4</v>
      </c>
      <c r="D158" s="55">
        <v>34.703099999999999</v>
      </c>
      <c r="E158" s="100">
        <v>1118</v>
      </c>
      <c r="F158" s="166">
        <v>653858</v>
      </c>
      <c r="G158" s="41">
        <v>100</v>
      </c>
      <c r="H158" s="50">
        <f t="shared" si="28"/>
        <v>653858</v>
      </c>
      <c r="I158" s="50">
        <f t="shared" si="24"/>
        <v>0</v>
      </c>
      <c r="J158" s="50">
        <f t="shared" si="27"/>
        <v>584.84615384615381</v>
      </c>
      <c r="K158" s="50">
        <f t="shared" si="25"/>
        <v>2104.6327918575698</v>
      </c>
      <c r="L158" s="50">
        <f t="shared" si="26"/>
        <v>2283806.9742511064</v>
      </c>
      <c r="M158" s="50"/>
      <c r="N158" s="94">
        <f t="shared" si="29"/>
        <v>2283806.9742511064</v>
      </c>
      <c r="O158" s="33"/>
    </row>
    <row r="159" spans="1:15" s="31" customFormat="1" x14ac:dyDescent="0.25">
      <c r="A159" s="35"/>
      <c r="B159" s="51" t="s">
        <v>101</v>
      </c>
      <c r="C159" s="35">
        <v>4</v>
      </c>
      <c r="D159" s="55">
        <v>43.419999999999995</v>
      </c>
      <c r="E159" s="100">
        <v>1437</v>
      </c>
      <c r="F159" s="166">
        <v>1264471</v>
      </c>
      <c r="G159" s="41">
        <v>100</v>
      </c>
      <c r="H159" s="50">
        <f t="shared" si="28"/>
        <v>1264471</v>
      </c>
      <c r="I159" s="50">
        <f t="shared" si="24"/>
        <v>0</v>
      </c>
      <c r="J159" s="50">
        <f t="shared" si="27"/>
        <v>879.93806541405706</v>
      </c>
      <c r="K159" s="50">
        <f t="shared" si="25"/>
        <v>1809.5408802896666</v>
      </c>
      <c r="L159" s="50">
        <f t="shared" si="26"/>
        <v>2210057.9636589265</v>
      </c>
      <c r="M159" s="50"/>
      <c r="N159" s="94">
        <f t="shared" si="29"/>
        <v>2210057.9636589265</v>
      </c>
      <c r="O159" s="33"/>
    </row>
    <row r="160" spans="1:15" s="31" customFormat="1" x14ac:dyDescent="0.25">
      <c r="A160" s="35"/>
      <c r="B160" s="51" t="s">
        <v>102</v>
      </c>
      <c r="C160" s="35">
        <v>4</v>
      </c>
      <c r="D160" s="55">
        <v>49.62</v>
      </c>
      <c r="E160" s="100">
        <v>1956</v>
      </c>
      <c r="F160" s="166">
        <v>1599643</v>
      </c>
      <c r="G160" s="41">
        <v>100</v>
      </c>
      <c r="H160" s="50">
        <f t="shared" si="28"/>
        <v>1599643</v>
      </c>
      <c r="I160" s="50">
        <f t="shared" si="24"/>
        <v>0</v>
      </c>
      <c r="J160" s="50">
        <f t="shared" si="27"/>
        <v>817.81339468302656</v>
      </c>
      <c r="K160" s="50">
        <f t="shared" si="25"/>
        <v>1871.665551020697</v>
      </c>
      <c r="L160" s="50">
        <f t="shared" si="26"/>
        <v>2472936.0250706957</v>
      </c>
      <c r="M160" s="50"/>
      <c r="N160" s="94">
        <f t="shared" si="29"/>
        <v>2472936.0250706957</v>
      </c>
      <c r="O160" s="33"/>
    </row>
    <row r="161" spans="1:15" s="31" customFormat="1" x14ac:dyDescent="0.25">
      <c r="A161" s="35"/>
      <c r="B161" s="51" t="s">
        <v>103</v>
      </c>
      <c r="C161" s="35">
        <v>4</v>
      </c>
      <c r="D161" s="55">
        <v>35.459099999999999</v>
      </c>
      <c r="E161" s="100">
        <v>1544</v>
      </c>
      <c r="F161" s="166">
        <v>3822540</v>
      </c>
      <c r="G161" s="41">
        <v>100</v>
      </c>
      <c r="H161" s="50">
        <f t="shared" si="28"/>
        <v>3822540</v>
      </c>
      <c r="I161" s="50">
        <f t="shared" si="24"/>
        <v>0</v>
      </c>
      <c r="J161" s="50">
        <f t="shared" si="27"/>
        <v>2475.7383419689118</v>
      </c>
      <c r="K161" s="50">
        <f t="shared" si="25"/>
        <v>213.74060373481188</v>
      </c>
      <c r="L161" s="50">
        <f t="shared" si="26"/>
        <v>915352.92901835858</v>
      </c>
      <c r="M161" s="50"/>
      <c r="N161" s="94">
        <f t="shared" si="29"/>
        <v>915352.92901835858</v>
      </c>
      <c r="O161" s="33"/>
    </row>
    <row r="162" spans="1:15" s="31" customFormat="1" x14ac:dyDescent="0.25">
      <c r="A162" s="35"/>
      <c r="B162" s="51"/>
      <c r="C162" s="35"/>
      <c r="D162" s="55">
        <v>0</v>
      </c>
      <c r="E162" s="102"/>
      <c r="F162" s="32"/>
      <c r="G162" s="41"/>
      <c r="H162" s="42"/>
      <c r="I162" s="42"/>
      <c r="J162" s="32"/>
      <c r="K162" s="50"/>
      <c r="L162" s="50"/>
      <c r="M162" s="50"/>
      <c r="N162" s="94"/>
      <c r="O162" s="33"/>
    </row>
    <row r="163" spans="1:15" s="31" customFormat="1" x14ac:dyDescent="0.25">
      <c r="A163" s="30" t="s">
        <v>104</v>
      </c>
      <c r="B163" s="43" t="s">
        <v>2</v>
      </c>
      <c r="C163" s="44"/>
      <c r="D163" s="3">
        <v>867.85669999999993</v>
      </c>
      <c r="E163" s="103">
        <f>E164</f>
        <v>33181</v>
      </c>
      <c r="F163" s="37"/>
      <c r="G163" s="41"/>
      <c r="H163" s="37">
        <f>H165</f>
        <v>5120596.25</v>
      </c>
      <c r="I163" s="37">
        <f>I165</f>
        <v>-5120596.25</v>
      </c>
      <c r="J163" s="37"/>
      <c r="K163" s="50"/>
      <c r="L163" s="50"/>
      <c r="M163" s="46">
        <f>M165</f>
        <v>19885902.957760513</v>
      </c>
      <c r="N163" s="92">
        <f t="shared" si="29"/>
        <v>19885902.957760513</v>
      </c>
      <c r="O163" s="33"/>
    </row>
    <row r="164" spans="1:15" s="31" customFormat="1" x14ac:dyDescent="0.25">
      <c r="A164" s="30" t="s">
        <v>104</v>
      </c>
      <c r="B164" s="43" t="s">
        <v>3</v>
      </c>
      <c r="C164" s="44"/>
      <c r="D164" s="3">
        <v>867.85669999999993</v>
      </c>
      <c r="E164" s="103">
        <f>SUM(E166:E192)</f>
        <v>33181</v>
      </c>
      <c r="F164" s="37">
        <f>SUM(F166:F192)</f>
        <v>51093860</v>
      </c>
      <c r="G164" s="41"/>
      <c r="H164" s="37">
        <f>SUM(H166:H192)</f>
        <v>40852667.5</v>
      </c>
      <c r="I164" s="37">
        <f>SUM(I166:I192)</f>
        <v>10241192.5</v>
      </c>
      <c r="J164" s="37"/>
      <c r="K164" s="50"/>
      <c r="L164" s="37">
        <f>SUM(L166:L192)</f>
        <v>52595699.731639452</v>
      </c>
      <c r="M164" s="50"/>
      <c r="N164" s="92">
        <f t="shared" si="29"/>
        <v>52595699.731639452</v>
      </c>
      <c r="O164" s="33"/>
    </row>
    <row r="165" spans="1:15" s="31" customFormat="1" x14ac:dyDescent="0.25">
      <c r="A165" s="35"/>
      <c r="B165" s="51" t="s">
        <v>26</v>
      </c>
      <c r="C165" s="35">
        <v>2</v>
      </c>
      <c r="D165" s="55">
        <v>0</v>
      </c>
      <c r="E165" s="104"/>
      <c r="F165" s="50"/>
      <c r="G165" s="41">
        <v>25</v>
      </c>
      <c r="H165" s="50">
        <f>F169*G165/100</f>
        <v>5120596.25</v>
      </c>
      <c r="I165" s="50">
        <f t="shared" ref="I165:I192" si="30">F165-H165</f>
        <v>-5120596.25</v>
      </c>
      <c r="J165" s="50"/>
      <c r="K165" s="50"/>
      <c r="L165" s="50"/>
      <c r="M165" s="50">
        <f>($L$7*$L$8*E163/$L$10)+($L$7*$L$9*D163/$L$11)</f>
        <v>19885902.957760513</v>
      </c>
      <c r="N165" s="94">
        <f t="shared" si="29"/>
        <v>19885902.957760513</v>
      </c>
      <c r="O165" s="33"/>
    </row>
    <row r="166" spans="1:15" s="31" customFormat="1" x14ac:dyDescent="0.25">
      <c r="A166" s="35"/>
      <c r="B166" s="51" t="s">
        <v>105</v>
      </c>
      <c r="C166" s="35">
        <v>4</v>
      </c>
      <c r="D166" s="55">
        <v>26.908499999999997</v>
      </c>
      <c r="E166" s="100">
        <v>948</v>
      </c>
      <c r="F166" s="167">
        <v>778965</v>
      </c>
      <c r="G166" s="41">
        <v>100</v>
      </c>
      <c r="H166" s="50">
        <f t="shared" ref="H166:H192" si="31">F166*G166/100</f>
        <v>778965</v>
      </c>
      <c r="I166" s="50">
        <f t="shared" si="30"/>
        <v>0</v>
      </c>
      <c r="J166" s="50">
        <f t="shared" ref="J166:J192" si="32">F166/E166</f>
        <v>821.69303797468353</v>
      </c>
      <c r="K166" s="50">
        <f t="shared" ref="K166:K192" si="33">$J$11*$J$19-J166</f>
        <v>1867.78590772904</v>
      </c>
      <c r="L166" s="50">
        <f t="shared" ref="L166:L192" si="34">IF(K166&gt;0,$J$7*$J$8*(K166/$K$19),0)+$J$7*$J$9*(E166/$E$19)+$J$7*$J$10*(D166/$D$19)</f>
        <v>1986898.2845798591</v>
      </c>
      <c r="M166" s="50"/>
      <c r="N166" s="94">
        <f t="shared" si="29"/>
        <v>1986898.2845798591</v>
      </c>
      <c r="O166" s="33"/>
    </row>
    <row r="167" spans="1:15" s="31" customFormat="1" x14ac:dyDescent="0.25">
      <c r="A167" s="35"/>
      <c r="B167" s="51" t="s">
        <v>149</v>
      </c>
      <c r="C167" s="35">
        <v>4</v>
      </c>
      <c r="D167" s="55">
        <v>43.430900000000001</v>
      </c>
      <c r="E167" s="100">
        <v>1871</v>
      </c>
      <c r="F167" s="167">
        <v>3326344</v>
      </c>
      <c r="G167" s="41">
        <v>100</v>
      </c>
      <c r="H167" s="50">
        <f t="shared" si="31"/>
        <v>3326344</v>
      </c>
      <c r="I167" s="50">
        <f t="shared" si="30"/>
        <v>0</v>
      </c>
      <c r="J167" s="50">
        <f t="shared" si="32"/>
        <v>1777.8428647781934</v>
      </c>
      <c r="K167" s="50">
        <f t="shared" si="33"/>
        <v>911.63608092553022</v>
      </c>
      <c r="L167" s="50">
        <f t="shared" si="34"/>
        <v>1635204.4695901964</v>
      </c>
      <c r="M167" s="50"/>
      <c r="N167" s="94">
        <f t="shared" si="29"/>
        <v>1635204.4695901964</v>
      </c>
      <c r="O167" s="33"/>
    </row>
    <row r="168" spans="1:15" s="31" customFormat="1" x14ac:dyDescent="0.25">
      <c r="A168" s="35"/>
      <c r="B168" s="51" t="s">
        <v>106</v>
      </c>
      <c r="C168" s="35">
        <v>4</v>
      </c>
      <c r="D168" s="55">
        <v>26.584299999999995</v>
      </c>
      <c r="E168" s="100">
        <v>1971</v>
      </c>
      <c r="F168" s="167">
        <v>2018077</v>
      </c>
      <c r="G168" s="41">
        <v>100</v>
      </c>
      <c r="H168" s="50">
        <f t="shared" si="31"/>
        <v>2018077</v>
      </c>
      <c r="I168" s="50">
        <f t="shared" si="30"/>
        <v>0</v>
      </c>
      <c r="J168" s="50">
        <f t="shared" si="32"/>
        <v>1023.8848300355149</v>
      </c>
      <c r="K168" s="50">
        <f t="shared" si="33"/>
        <v>1665.5941156682088</v>
      </c>
      <c r="L168" s="50">
        <f t="shared" si="34"/>
        <v>2163695.9553860785</v>
      </c>
      <c r="M168" s="50"/>
      <c r="N168" s="94">
        <f t="shared" si="29"/>
        <v>2163695.9553860785</v>
      </c>
      <c r="O168" s="33"/>
    </row>
    <row r="169" spans="1:15" s="31" customFormat="1" x14ac:dyDescent="0.25">
      <c r="A169" s="35"/>
      <c r="B169" s="51" t="s">
        <v>853</v>
      </c>
      <c r="C169" s="35">
        <v>3</v>
      </c>
      <c r="D169" s="55">
        <v>2.4799000000000002</v>
      </c>
      <c r="E169" s="100">
        <v>2655</v>
      </c>
      <c r="F169" s="167">
        <v>20482385</v>
      </c>
      <c r="G169" s="41">
        <v>50</v>
      </c>
      <c r="H169" s="50">
        <f t="shared" si="31"/>
        <v>10241192.5</v>
      </c>
      <c r="I169" s="50">
        <f t="shared" si="30"/>
        <v>10241192.5</v>
      </c>
      <c r="J169" s="50">
        <f t="shared" si="32"/>
        <v>7714.6459510357818</v>
      </c>
      <c r="K169" s="50">
        <f t="shared" si="33"/>
        <v>-5025.1670053320577</v>
      </c>
      <c r="L169" s="50">
        <f t="shared" si="34"/>
        <v>900863.90242600418</v>
      </c>
      <c r="M169" s="50"/>
      <c r="N169" s="94">
        <f t="shared" si="29"/>
        <v>900863.90242600418</v>
      </c>
      <c r="O169" s="33"/>
    </row>
    <row r="170" spans="1:15" s="31" customFormat="1" x14ac:dyDescent="0.25">
      <c r="A170" s="35"/>
      <c r="B170" s="51" t="s">
        <v>107</v>
      </c>
      <c r="C170" s="35">
        <v>4</v>
      </c>
      <c r="D170" s="55">
        <v>32.512800000000006</v>
      </c>
      <c r="E170" s="100">
        <v>999</v>
      </c>
      <c r="F170" s="167">
        <v>1042338</v>
      </c>
      <c r="G170" s="41">
        <v>100</v>
      </c>
      <c r="H170" s="50">
        <f t="shared" si="31"/>
        <v>1042338</v>
      </c>
      <c r="I170" s="50">
        <f t="shared" si="30"/>
        <v>0</v>
      </c>
      <c r="J170" s="50">
        <f t="shared" si="32"/>
        <v>1043.3813813813813</v>
      </c>
      <c r="K170" s="50">
        <f t="shared" si="33"/>
        <v>1646.0975643223424</v>
      </c>
      <c r="L170" s="50">
        <f t="shared" si="34"/>
        <v>1862512.5115279697</v>
      </c>
      <c r="M170" s="50"/>
      <c r="N170" s="94">
        <f t="shared" si="29"/>
        <v>1862512.5115279697</v>
      </c>
      <c r="O170" s="33"/>
    </row>
    <row r="171" spans="1:15" s="31" customFormat="1" x14ac:dyDescent="0.25">
      <c r="A171" s="35"/>
      <c r="B171" s="51" t="s">
        <v>741</v>
      </c>
      <c r="C171" s="35">
        <v>4</v>
      </c>
      <c r="D171" s="55">
        <v>24.204699999999999</v>
      </c>
      <c r="E171" s="100">
        <v>772</v>
      </c>
      <c r="F171" s="167">
        <v>559873</v>
      </c>
      <c r="G171" s="41">
        <v>100</v>
      </c>
      <c r="H171" s="50">
        <f t="shared" si="31"/>
        <v>559873</v>
      </c>
      <c r="I171" s="50">
        <f t="shared" si="30"/>
        <v>0</v>
      </c>
      <c r="J171" s="50">
        <f t="shared" si="32"/>
        <v>725.22409326424872</v>
      </c>
      <c r="K171" s="50">
        <f t="shared" si="33"/>
        <v>1964.2548524394749</v>
      </c>
      <c r="L171" s="50">
        <f t="shared" si="34"/>
        <v>1988051.7107540246</v>
      </c>
      <c r="M171" s="50"/>
      <c r="N171" s="94">
        <f t="shared" si="29"/>
        <v>1988051.7107540246</v>
      </c>
      <c r="O171" s="33"/>
    </row>
    <row r="172" spans="1:15" s="31" customFormat="1" x14ac:dyDescent="0.25">
      <c r="A172" s="35"/>
      <c r="B172" s="51" t="s">
        <v>108</v>
      </c>
      <c r="C172" s="35">
        <v>4</v>
      </c>
      <c r="D172" s="55">
        <v>34.141199999999998</v>
      </c>
      <c r="E172" s="100">
        <v>1361</v>
      </c>
      <c r="F172" s="167">
        <v>1115824</v>
      </c>
      <c r="G172" s="41">
        <v>100</v>
      </c>
      <c r="H172" s="50">
        <f t="shared" si="31"/>
        <v>1115824</v>
      </c>
      <c r="I172" s="50">
        <f t="shared" si="30"/>
        <v>0</v>
      </c>
      <c r="J172" s="50">
        <f t="shared" si="32"/>
        <v>819.85598824393833</v>
      </c>
      <c r="K172" s="50">
        <f t="shared" si="33"/>
        <v>1869.6229574597853</v>
      </c>
      <c r="L172" s="50">
        <f t="shared" si="34"/>
        <v>2172821.5149883186</v>
      </c>
      <c r="M172" s="50"/>
      <c r="N172" s="94">
        <f t="shared" si="29"/>
        <v>2172821.5149883186</v>
      </c>
      <c r="O172" s="33"/>
    </row>
    <row r="173" spans="1:15" s="31" customFormat="1" x14ac:dyDescent="0.25">
      <c r="A173" s="35"/>
      <c r="B173" s="51" t="s">
        <v>742</v>
      </c>
      <c r="C173" s="35">
        <v>4</v>
      </c>
      <c r="D173" s="55">
        <v>13.6663</v>
      </c>
      <c r="E173" s="100">
        <v>392</v>
      </c>
      <c r="F173" s="167">
        <v>446415</v>
      </c>
      <c r="G173" s="41">
        <v>100</v>
      </c>
      <c r="H173" s="50">
        <f t="shared" si="31"/>
        <v>446415</v>
      </c>
      <c r="I173" s="50">
        <f t="shared" si="30"/>
        <v>0</v>
      </c>
      <c r="J173" s="50">
        <f t="shared" si="32"/>
        <v>1138.8137755102041</v>
      </c>
      <c r="K173" s="50">
        <f t="shared" si="33"/>
        <v>1550.6651701935195</v>
      </c>
      <c r="L173" s="50">
        <f t="shared" si="34"/>
        <v>1461761.0492766588</v>
      </c>
      <c r="M173" s="50"/>
      <c r="N173" s="94">
        <f t="shared" si="29"/>
        <v>1461761.0492766588</v>
      </c>
      <c r="O173" s="33"/>
    </row>
    <row r="174" spans="1:15" s="31" customFormat="1" x14ac:dyDescent="0.25">
      <c r="A174" s="35"/>
      <c r="B174" s="51" t="s">
        <v>109</v>
      </c>
      <c r="C174" s="35">
        <v>4</v>
      </c>
      <c r="D174" s="55">
        <v>47.553799999999995</v>
      </c>
      <c r="E174" s="100">
        <v>1791</v>
      </c>
      <c r="F174" s="167">
        <v>1765494</v>
      </c>
      <c r="G174" s="41">
        <v>100</v>
      </c>
      <c r="H174" s="50">
        <f t="shared" si="31"/>
        <v>1765494</v>
      </c>
      <c r="I174" s="50">
        <f t="shared" si="30"/>
        <v>0</v>
      </c>
      <c r="J174" s="50">
        <f t="shared" si="32"/>
        <v>985.75879396984919</v>
      </c>
      <c r="K174" s="50">
        <f t="shared" si="33"/>
        <v>1703.7201517338744</v>
      </c>
      <c r="L174" s="50">
        <f t="shared" si="34"/>
        <v>2269986.6652848609</v>
      </c>
      <c r="M174" s="50"/>
      <c r="N174" s="94">
        <f t="shared" si="29"/>
        <v>2269986.6652848609</v>
      </c>
      <c r="O174" s="33"/>
    </row>
    <row r="175" spans="1:15" s="31" customFormat="1" x14ac:dyDescent="0.25">
      <c r="A175" s="35"/>
      <c r="B175" s="51" t="s">
        <v>110</v>
      </c>
      <c r="C175" s="35">
        <v>4</v>
      </c>
      <c r="D175" s="55">
        <v>45.8063</v>
      </c>
      <c r="E175" s="100">
        <v>1257</v>
      </c>
      <c r="F175" s="167">
        <v>836394</v>
      </c>
      <c r="G175" s="41">
        <v>100</v>
      </c>
      <c r="H175" s="50">
        <f t="shared" si="31"/>
        <v>836394</v>
      </c>
      <c r="I175" s="50">
        <f t="shared" si="30"/>
        <v>0</v>
      </c>
      <c r="J175" s="50">
        <f t="shared" si="32"/>
        <v>665.38902147971362</v>
      </c>
      <c r="K175" s="50">
        <f t="shared" si="33"/>
        <v>2024.08992422401</v>
      </c>
      <c r="L175" s="50">
        <f t="shared" si="34"/>
        <v>2337450.5720371851</v>
      </c>
      <c r="M175" s="50"/>
      <c r="N175" s="94">
        <f t="shared" si="29"/>
        <v>2337450.5720371851</v>
      </c>
      <c r="O175" s="33"/>
    </row>
    <row r="176" spans="1:15" s="31" customFormat="1" x14ac:dyDescent="0.25">
      <c r="A176" s="35"/>
      <c r="B176" s="51" t="s">
        <v>111</v>
      </c>
      <c r="C176" s="35">
        <v>4</v>
      </c>
      <c r="D176" s="55">
        <v>48.502000000000002</v>
      </c>
      <c r="E176" s="100">
        <v>1797</v>
      </c>
      <c r="F176" s="167">
        <v>1967139</v>
      </c>
      <c r="G176" s="41">
        <v>100</v>
      </c>
      <c r="H176" s="50">
        <f t="shared" si="31"/>
        <v>1967139</v>
      </c>
      <c r="I176" s="50">
        <f t="shared" si="30"/>
        <v>0</v>
      </c>
      <c r="J176" s="50">
        <f t="shared" si="32"/>
        <v>1094.6794657762939</v>
      </c>
      <c r="K176" s="50">
        <f t="shared" si="33"/>
        <v>1594.7994799274297</v>
      </c>
      <c r="L176" s="50">
        <f t="shared" si="34"/>
        <v>2190836.9453299143</v>
      </c>
      <c r="M176" s="50"/>
      <c r="N176" s="94">
        <f t="shared" si="29"/>
        <v>2190836.9453299143</v>
      </c>
      <c r="O176" s="33"/>
    </row>
    <row r="177" spans="1:15" s="31" customFormat="1" x14ac:dyDescent="0.25">
      <c r="A177" s="35"/>
      <c r="B177" s="51" t="s">
        <v>743</v>
      </c>
      <c r="C177" s="35">
        <v>4</v>
      </c>
      <c r="D177" s="55">
        <v>18.323800000000002</v>
      </c>
      <c r="E177" s="100">
        <v>608</v>
      </c>
      <c r="F177" s="167">
        <v>740029</v>
      </c>
      <c r="G177" s="41">
        <v>100</v>
      </c>
      <c r="H177" s="50">
        <f t="shared" si="31"/>
        <v>740029</v>
      </c>
      <c r="I177" s="50">
        <f t="shared" si="30"/>
        <v>0</v>
      </c>
      <c r="J177" s="50">
        <f t="shared" si="32"/>
        <v>1217.1529605263158</v>
      </c>
      <c r="K177" s="50">
        <f t="shared" si="33"/>
        <v>1472.3259851774078</v>
      </c>
      <c r="L177" s="50">
        <f t="shared" si="34"/>
        <v>1501112.1921920683</v>
      </c>
      <c r="M177" s="50"/>
      <c r="N177" s="94">
        <f t="shared" si="29"/>
        <v>1501112.1921920683</v>
      </c>
      <c r="O177" s="33"/>
    </row>
    <row r="178" spans="1:15" s="31" customFormat="1" x14ac:dyDescent="0.25">
      <c r="A178" s="35"/>
      <c r="B178" s="51" t="s">
        <v>112</v>
      </c>
      <c r="C178" s="35">
        <v>4</v>
      </c>
      <c r="D178" s="55">
        <v>37.853900000000003</v>
      </c>
      <c r="E178" s="100">
        <v>1283</v>
      </c>
      <c r="F178" s="167">
        <v>1105883</v>
      </c>
      <c r="G178" s="41">
        <v>100</v>
      </c>
      <c r="H178" s="50">
        <f t="shared" si="31"/>
        <v>1105883</v>
      </c>
      <c r="I178" s="50">
        <f t="shared" si="30"/>
        <v>0</v>
      </c>
      <c r="J178" s="50">
        <f t="shared" si="32"/>
        <v>861.9508963367108</v>
      </c>
      <c r="K178" s="50">
        <f t="shared" si="33"/>
        <v>1827.528049367013</v>
      </c>
      <c r="L178" s="50">
        <f t="shared" si="34"/>
        <v>2137123.5115825874</v>
      </c>
      <c r="M178" s="50"/>
      <c r="N178" s="94">
        <f t="shared" si="29"/>
        <v>2137123.5115825874</v>
      </c>
      <c r="O178" s="33"/>
    </row>
    <row r="179" spans="1:15" s="31" customFormat="1" x14ac:dyDescent="0.25">
      <c r="A179" s="35"/>
      <c r="B179" s="51" t="s">
        <v>113</v>
      </c>
      <c r="C179" s="35">
        <v>4</v>
      </c>
      <c r="D179" s="55">
        <v>68.959999999999994</v>
      </c>
      <c r="E179" s="100">
        <v>2520</v>
      </c>
      <c r="F179" s="167">
        <v>2086890</v>
      </c>
      <c r="G179" s="41">
        <v>100</v>
      </c>
      <c r="H179" s="50">
        <f t="shared" si="31"/>
        <v>2086890</v>
      </c>
      <c r="I179" s="50">
        <f t="shared" si="30"/>
        <v>0</v>
      </c>
      <c r="J179" s="50">
        <f t="shared" si="32"/>
        <v>828.13095238095241</v>
      </c>
      <c r="K179" s="50">
        <f t="shared" si="33"/>
        <v>1861.3479933227713</v>
      </c>
      <c r="L179" s="50">
        <f t="shared" si="34"/>
        <v>2777805.7933429661</v>
      </c>
      <c r="M179" s="50"/>
      <c r="N179" s="94">
        <f t="shared" si="29"/>
        <v>2777805.7933429661</v>
      </c>
      <c r="O179" s="33"/>
    </row>
    <row r="180" spans="1:15" s="31" customFormat="1" x14ac:dyDescent="0.25">
      <c r="A180" s="35"/>
      <c r="B180" s="51" t="s">
        <v>744</v>
      </c>
      <c r="C180" s="35">
        <v>4</v>
      </c>
      <c r="D180" s="55">
        <v>23.719200000000001</v>
      </c>
      <c r="E180" s="100">
        <v>517</v>
      </c>
      <c r="F180" s="167">
        <v>501420</v>
      </c>
      <c r="G180" s="41">
        <v>100</v>
      </c>
      <c r="H180" s="50">
        <f t="shared" si="31"/>
        <v>501420</v>
      </c>
      <c r="I180" s="50">
        <f t="shared" si="30"/>
        <v>0</v>
      </c>
      <c r="J180" s="50">
        <f t="shared" si="32"/>
        <v>969.86460348162473</v>
      </c>
      <c r="K180" s="50">
        <f t="shared" si="33"/>
        <v>1719.6143422220989</v>
      </c>
      <c r="L180" s="50">
        <f t="shared" si="34"/>
        <v>1703878.0624623483</v>
      </c>
      <c r="M180" s="50"/>
      <c r="N180" s="94">
        <f t="shared" si="29"/>
        <v>1703878.0624623483</v>
      </c>
      <c r="O180" s="33"/>
    </row>
    <row r="181" spans="1:15" s="31" customFormat="1" x14ac:dyDescent="0.25">
      <c r="A181" s="35"/>
      <c r="B181" s="51" t="s">
        <v>114</v>
      </c>
      <c r="C181" s="35">
        <v>4</v>
      </c>
      <c r="D181" s="55">
        <v>39.612299999999998</v>
      </c>
      <c r="E181" s="100">
        <v>1301</v>
      </c>
      <c r="F181" s="167">
        <v>1664158</v>
      </c>
      <c r="G181" s="41">
        <v>100</v>
      </c>
      <c r="H181" s="50">
        <f t="shared" si="31"/>
        <v>1664158</v>
      </c>
      <c r="I181" s="50">
        <f t="shared" si="30"/>
        <v>0</v>
      </c>
      <c r="J181" s="50">
        <f t="shared" si="32"/>
        <v>1279.1375864719446</v>
      </c>
      <c r="K181" s="50">
        <f t="shared" si="33"/>
        <v>1410.3413592317791</v>
      </c>
      <c r="L181" s="50">
        <f t="shared" si="34"/>
        <v>1820179.7026143498</v>
      </c>
      <c r="M181" s="50"/>
      <c r="N181" s="94">
        <f t="shared" si="29"/>
        <v>1820179.7026143498</v>
      </c>
      <c r="O181" s="33"/>
    </row>
    <row r="182" spans="1:15" s="31" customFormat="1" x14ac:dyDescent="0.25">
      <c r="A182" s="35"/>
      <c r="B182" s="51" t="s">
        <v>115</v>
      </c>
      <c r="C182" s="35">
        <v>4</v>
      </c>
      <c r="D182" s="55">
        <v>14.54</v>
      </c>
      <c r="E182" s="100">
        <v>913</v>
      </c>
      <c r="F182" s="167">
        <v>1177440</v>
      </c>
      <c r="G182" s="41">
        <v>100</v>
      </c>
      <c r="H182" s="50">
        <f t="shared" si="31"/>
        <v>1177440</v>
      </c>
      <c r="I182" s="50">
        <f t="shared" si="30"/>
        <v>0</v>
      </c>
      <c r="J182" s="50">
        <f t="shared" si="32"/>
        <v>1289.6385542168675</v>
      </c>
      <c r="K182" s="50">
        <f t="shared" si="33"/>
        <v>1399.8403914868561</v>
      </c>
      <c r="L182" s="50">
        <f t="shared" si="34"/>
        <v>1520178.5028092882</v>
      </c>
      <c r="M182" s="50"/>
      <c r="N182" s="94">
        <f t="shared" si="29"/>
        <v>1520178.5028092882</v>
      </c>
      <c r="O182" s="33"/>
    </row>
    <row r="183" spans="1:15" s="31" customFormat="1" x14ac:dyDescent="0.25">
      <c r="A183" s="35"/>
      <c r="B183" s="51" t="s">
        <v>116</v>
      </c>
      <c r="C183" s="35">
        <v>4</v>
      </c>
      <c r="D183" s="55">
        <v>48.664899999999996</v>
      </c>
      <c r="E183" s="100">
        <v>1713</v>
      </c>
      <c r="F183" s="167">
        <v>2993640</v>
      </c>
      <c r="G183" s="41">
        <v>100</v>
      </c>
      <c r="H183" s="50">
        <f t="shared" si="31"/>
        <v>2993640</v>
      </c>
      <c r="I183" s="50">
        <f t="shared" si="30"/>
        <v>0</v>
      </c>
      <c r="J183" s="50">
        <f t="shared" si="32"/>
        <v>1747.6007005253941</v>
      </c>
      <c r="K183" s="50">
        <f t="shared" si="33"/>
        <v>941.87824517832951</v>
      </c>
      <c r="L183" s="50">
        <f t="shared" si="34"/>
        <v>1640661.2804080874</v>
      </c>
      <c r="M183" s="50"/>
      <c r="N183" s="94">
        <f t="shared" si="29"/>
        <v>1640661.2804080874</v>
      </c>
      <c r="O183" s="33"/>
    </row>
    <row r="184" spans="1:15" s="31" customFormat="1" x14ac:dyDescent="0.25">
      <c r="A184" s="35"/>
      <c r="B184" s="51" t="s">
        <v>117</v>
      </c>
      <c r="C184" s="35">
        <v>4</v>
      </c>
      <c r="D184" s="55">
        <v>32.5428</v>
      </c>
      <c r="E184" s="100">
        <v>754</v>
      </c>
      <c r="F184" s="167">
        <v>761023</v>
      </c>
      <c r="G184" s="41">
        <v>100</v>
      </c>
      <c r="H184" s="50">
        <f t="shared" si="31"/>
        <v>761023</v>
      </c>
      <c r="I184" s="50">
        <f t="shared" si="30"/>
        <v>0</v>
      </c>
      <c r="J184" s="50">
        <f t="shared" si="32"/>
        <v>1009.314323607427</v>
      </c>
      <c r="K184" s="50">
        <f t="shared" si="33"/>
        <v>1680.1646220962966</v>
      </c>
      <c r="L184" s="50">
        <f t="shared" si="34"/>
        <v>1808357.845290761</v>
      </c>
      <c r="M184" s="50"/>
      <c r="N184" s="94">
        <f t="shared" si="29"/>
        <v>1808357.845290761</v>
      </c>
      <c r="O184" s="33"/>
    </row>
    <row r="185" spans="1:15" s="31" customFormat="1" x14ac:dyDescent="0.25">
      <c r="A185" s="35"/>
      <c r="B185" s="51" t="s">
        <v>118</v>
      </c>
      <c r="C185" s="35">
        <v>4</v>
      </c>
      <c r="D185" s="55">
        <v>18.128499999999999</v>
      </c>
      <c r="E185" s="100">
        <v>1006</v>
      </c>
      <c r="F185" s="167">
        <v>797910</v>
      </c>
      <c r="G185" s="41">
        <v>100</v>
      </c>
      <c r="H185" s="50">
        <f t="shared" si="31"/>
        <v>797910</v>
      </c>
      <c r="I185" s="50">
        <f t="shared" si="30"/>
        <v>0</v>
      </c>
      <c r="J185" s="50">
        <f t="shared" si="32"/>
        <v>793.15109343936376</v>
      </c>
      <c r="K185" s="50">
        <f t="shared" si="33"/>
        <v>1896.32785226436</v>
      </c>
      <c r="L185" s="50">
        <f t="shared" si="34"/>
        <v>1972271.9961201963</v>
      </c>
      <c r="M185" s="50"/>
      <c r="N185" s="94">
        <f t="shared" si="29"/>
        <v>1972271.9961201963</v>
      </c>
      <c r="O185" s="33"/>
    </row>
    <row r="186" spans="1:15" s="31" customFormat="1" x14ac:dyDescent="0.25">
      <c r="A186" s="35"/>
      <c r="B186" s="51" t="s">
        <v>745</v>
      </c>
      <c r="C186" s="35">
        <v>4</v>
      </c>
      <c r="D186" s="55">
        <v>44.192900000000002</v>
      </c>
      <c r="E186" s="100">
        <v>1271</v>
      </c>
      <c r="F186" s="167">
        <v>665342</v>
      </c>
      <c r="G186" s="41">
        <v>100</v>
      </c>
      <c r="H186" s="50">
        <f t="shared" si="31"/>
        <v>665342</v>
      </c>
      <c r="I186" s="50">
        <f t="shared" si="30"/>
        <v>0</v>
      </c>
      <c r="J186" s="50">
        <f t="shared" si="32"/>
        <v>523.47915027537374</v>
      </c>
      <c r="K186" s="50">
        <f t="shared" si="33"/>
        <v>2165.9997954283499</v>
      </c>
      <c r="L186" s="50">
        <f t="shared" si="34"/>
        <v>2445396.8342447598</v>
      </c>
      <c r="M186" s="50"/>
      <c r="N186" s="94">
        <f t="shared" si="29"/>
        <v>2445396.8342447598</v>
      </c>
      <c r="O186" s="33"/>
    </row>
    <row r="187" spans="1:15" s="31" customFormat="1" x14ac:dyDescent="0.25">
      <c r="A187" s="35"/>
      <c r="B187" s="51" t="s">
        <v>746</v>
      </c>
      <c r="C187" s="35">
        <v>4</v>
      </c>
      <c r="D187" s="55">
        <v>23.693400000000004</v>
      </c>
      <c r="E187" s="100">
        <v>395</v>
      </c>
      <c r="F187" s="167">
        <v>269434</v>
      </c>
      <c r="G187" s="41">
        <v>100</v>
      </c>
      <c r="H187" s="50">
        <f t="shared" si="31"/>
        <v>269434</v>
      </c>
      <c r="I187" s="50">
        <f t="shared" si="30"/>
        <v>0</v>
      </c>
      <c r="J187" s="50">
        <f t="shared" si="32"/>
        <v>682.11139240506327</v>
      </c>
      <c r="K187" s="50">
        <f t="shared" si="33"/>
        <v>2007.3675532986604</v>
      </c>
      <c r="L187" s="50">
        <f t="shared" si="34"/>
        <v>1893651.7665779651</v>
      </c>
      <c r="M187" s="50"/>
      <c r="N187" s="94">
        <f t="shared" si="29"/>
        <v>1893651.7665779651</v>
      </c>
      <c r="O187" s="33"/>
    </row>
    <row r="188" spans="1:15" s="31" customFormat="1" x14ac:dyDescent="0.25">
      <c r="A188" s="35"/>
      <c r="B188" s="51" t="s">
        <v>119</v>
      </c>
      <c r="C188" s="35">
        <v>4</v>
      </c>
      <c r="D188" s="55">
        <v>21.2636</v>
      </c>
      <c r="E188" s="100">
        <v>736</v>
      </c>
      <c r="F188" s="167">
        <v>658079</v>
      </c>
      <c r="G188" s="41">
        <v>100</v>
      </c>
      <c r="H188" s="50">
        <f t="shared" si="31"/>
        <v>658079</v>
      </c>
      <c r="I188" s="50">
        <f t="shared" si="30"/>
        <v>0</v>
      </c>
      <c r="J188" s="50">
        <f t="shared" si="32"/>
        <v>894.1290760869565</v>
      </c>
      <c r="K188" s="50">
        <f t="shared" si="33"/>
        <v>1795.3498696167671</v>
      </c>
      <c r="L188" s="50">
        <f t="shared" si="34"/>
        <v>1821661.4933093635</v>
      </c>
      <c r="M188" s="50"/>
      <c r="N188" s="94">
        <f t="shared" si="29"/>
        <v>1821661.4933093635</v>
      </c>
      <c r="O188" s="33"/>
    </row>
    <row r="189" spans="1:15" s="31" customFormat="1" x14ac:dyDescent="0.25">
      <c r="A189" s="35"/>
      <c r="B189" s="51" t="s">
        <v>120</v>
      </c>
      <c r="C189" s="35">
        <v>4</v>
      </c>
      <c r="D189" s="55">
        <v>25.954899999999999</v>
      </c>
      <c r="E189" s="100">
        <v>1249</v>
      </c>
      <c r="F189" s="167">
        <v>990430</v>
      </c>
      <c r="G189" s="41">
        <v>100</v>
      </c>
      <c r="H189" s="50">
        <f t="shared" si="31"/>
        <v>990430</v>
      </c>
      <c r="I189" s="50">
        <f t="shared" si="30"/>
        <v>0</v>
      </c>
      <c r="J189" s="50">
        <f t="shared" si="32"/>
        <v>792.97838270616489</v>
      </c>
      <c r="K189" s="50">
        <f t="shared" si="33"/>
        <v>1896.5005629975587</v>
      </c>
      <c r="L189" s="50">
        <f t="shared" si="34"/>
        <v>2104049.4959519454</v>
      </c>
      <c r="M189" s="50"/>
      <c r="N189" s="94">
        <f t="shared" si="29"/>
        <v>2104049.4959519454</v>
      </c>
      <c r="O189" s="33"/>
    </row>
    <row r="190" spans="1:15" s="31" customFormat="1" x14ac:dyDescent="0.25">
      <c r="A190" s="35"/>
      <c r="B190" s="51" t="s">
        <v>121</v>
      </c>
      <c r="C190" s="35">
        <v>4</v>
      </c>
      <c r="D190" s="55">
        <v>44.142299999999999</v>
      </c>
      <c r="E190" s="100">
        <v>1487</v>
      </c>
      <c r="F190" s="167">
        <v>1308741</v>
      </c>
      <c r="G190" s="41">
        <v>100</v>
      </c>
      <c r="H190" s="50">
        <f t="shared" si="31"/>
        <v>1308741</v>
      </c>
      <c r="I190" s="50">
        <f t="shared" si="30"/>
        <v>0</v>
      </c>
      <c r="J190" s="50">
        <f t="shared" si="32"/>
        <v>880.12172158708813</v>
      </c>
      <c r="K190" s="50">
        <f t="shared" si="33"/>
        <v>1809.3572241166355</v>
      </c>
      <c r="L190" s="50">
        <f t="shared" si="34"/>
        <v>2231249.0002426808</v>
      </c>
      <c r="M190" s="50"/>
      <c r="N190" s="94">
        <f t="shared" si="29"/>
        <v>2231249.0002426808</v>
      </c>
      <c r="O190" s="33"/>
    </row>
    <row r="191" spans="1:15" s="31" customFormat="1" x14ac:dyDescent="0.25">
      <c r="A191" s="35"/>
      <c r="B191" s="51" t="s">
        <v>122</v>
      </c>
      <c r="C191" s="35">
        <v>4</v>
      </c>
      <c r="D191" s="55">
        <v>25.907800000000002</v>
      </c>
      <c r="E191" s="100">
        <v>663</v>
      </c>
      <c r="F191" s="167">
        <v>328791</v>
      </c>
      <c r="G191" s="41">
        <v>100</v>
      </c>
      <c r="H191" s="50">
        <f t="shared" si="31"/>
        <v>328791</v>
      </c>
      <c r="I191" s="50">
        <f t="shared" si="30"/>
        <v>0</v>
      </c>
      <c r="J191" s="50">
        <f t="shared" si="32"/>
        <v>495.91402714932127</v>
      </c>
      <c r="K191" s="50">
        <f t="shared" si="33"/>
        <v>2193.5649185544025</v>
      </c>
      <c r="L191" s="50">
        <f t="shared" si="34"/>
        <v>2146513.1216840828</v>
      </c>
      <c r="M191" s="50"/>
      <c r="N191" s="94">
        <f t="shared" si="29"/>
        <v>2146513.1216840828</v>
      </c>
      <c r="O191" s="33"/>
    </row>
    <row r="192" spans="1:15" s="31" customFormat="1" x14ac:dyDescent="0.25">
      <c r="A192" s="35"/>
      <c r="B192" s="51" t="s">
        <v>747</v>
      </c>
      <c r="C192" s="35">
        <v>4</v>
      </c>
      <c r="D192" s="55">
        <v>34.5657</v>
      </c>
      <c r="E192" s="100">
        <v>951</v>
      </c>
      <c r="F192" s="167">
        <v>705402</v>
      </c>
      <c r="G192" s="41">
        <v>100</v>
      </c>
      <c r="H192" s="50">
        <f t="shared" si="31"/>
        <v>705402</v>
      </c>
      <c r="I192" s="50">
        <f t="shared" si="30"/>
        <v>0</v>
      </c>
      <c r="J192" s="50">
        <f t="shared" si="32"/>
        <v>741.74763406940065</v>
      </c>
      <c r="K192" s="50">
        <f t="shared" si="33"/>
        <v>1947.731311634323</v>
      </c>
      <c r="L192" s="50">
        <f t="shared" si="34"/>
        <v>2101525.5516249281</v>
      </c>
      <c r="M192" s="50"/>
      <c r="N192" s="94">
        <f t="shared" si="29"/>
        <v>2101525.5516249281</v>
      </c>
      <c r="O192" s="33"/>
    </row>
    <row r="193" spans="1:15" s="31" customFormat="1" x14ac:dyDescent="0.25">
      <c r="A193" s="35"/>
      <c r="B193" s="51"/>
      <c r="C193" s="35"/>
      <c r="D193" s="55">
        <v>0</v>
      </c>
      <c r="E193" s="102"/>
      <c r="F193" s="32"/>
      <c r="G193" s="41"/>
      <c r="H193" s="42"/>
      <c r="I193" s="42"/>
      <c r="J193" s="32"/>
      <c r="K193" s="50"/>
      <c r="L193" s="50"/>
      <c r="M193" s="50"/>
      <c r="N193" s="94"/>
      <c r="O193" s="33"/>
    </row>
    <row r="194" spans="1:15" s="31" customFormat="1" x14ac:dyDescent="0.25">
      <c r="A194" s="30" t="s">
        <v>123</v>
      </c>
      <c r="B194" s="43" t="s">
        <v>2</v>
      </c>
      <c r="C194" s="44"/>
      <c r="D194" s="3">
        <v>753.54510000000005</v>
      </c>
      <c r="E194" s="103">
        <f>E195</f>
        <v>43864</v>
      </c>
      <c r="F194" s="37"/>
      <c r="G194" s="41"/>
      <c r="H194" s="37">
        <f>H196</f>
        <v>10840619.5</v>
      </c>
      <c r="I194" s="37">
        <f>I196</f>
        <v>-10840619.5</v>
      </c>
      <c r="J194" s="37"/>
      <c r="K194" s="50"/>
      <c r="L194" s="50"/>
      <c r="M194" s="46">
        <f>M196</f>
        <v>21927759.230590388</v>
      </c>
      <c r="N194" s="92">
        <f t="shared" si="29"/>
        <v>21927759.230590388</v>
      </c>
      <c r="O194" s="33"/>
    </row>
    <row r="195" spans="1:15" s="31" customFormat="1" x14ac:dyDescent="0.25">
      <c r="A195" s="30" t="s">
        <v>123</v>
      </c>
      <c r="B195" s="43" t="s">
        <v>3</v>
      </c>
      <c r="C195" s="44"/>
      <c r="D195" s="3">
        <v>753.54510000000005</v>
      </c>
      <c r="E195" s="103">
        <f>SUM(E197:E224)</f>
        <v>43864</v>
      </c>
      <c r="F195" s="37">
        <f>SUM(F197:F224)</f>
        <v>73926885</v>
      </c>
      <c r="G195" s="41"/>
      <c r="H195" s="37">
        <f>SUM(H197:H224)</f>
        <v>52245646</v>
      </c>
      <c r="I195" s="37">
        <f>SUM(I197:I224)</f>
        <v>21681239</v>
      </c>
      <c r="J195" s="37"/>
      <c r="K195" s="50"/>
      <c r="L195" s="37">
        <f>SUM(L197:L224)</f>
        <v>59031542.976145342</v>
      </c>
      <c r="M195" s="50"/>
      <c r="N195" s="92">
        <f t="shared" si="29"/>
        <v>59031542.976145342</v>
      </c>
      <c r="O195" s="33"/>
    </row>
    <row r="196" spans="1:15" s="31" customFormat="1" x14ac:dyDescent="0.25">
      <c r="A196" s="35"/>
      <c r="B196" s="51" t="s">
        <v>26</v>
      </c>
      <c r="C196" s="35">
        <v>2</v>
      </c>
      <c r="D196" s="55">
        <v>0</v>
      </c>
      <c r="E196" s="104"/>
      <c r="F196" s="50"/>
      <c r="G196" s="41">
        <v>25</v>
      </c>
      <c r="H196" s="50">
        <f>F201*G196/100</f>
        <v>10840619.5</v>
      </c>
      <c r="I196" s="50">
        <f t="shared" ref="I196:I224" si="35">F196-H196</f>
        <v>-10840619.5</v>
      </c>
      <c r="J196" s="50"/>
      <c r="K196" s="50"/>
      <c r="L196" s="50"/>
      <c r="M196" s="50">
        <f>($L$7*$L$8*E194/$L$10)+($L$7*$L$9*D194/$L$11)</f>
        <v>21927759.230590388</v>
      </c>
      <c r="N196" s="94">
        <f t="shared" si="29"/>
        <v>21927759.230590388</v>
      </c>
      <c r="O196" s="33"/>
    </row>
    <row r="197" spans="1:15" s="31" customFormat="1" x14ac:dyDescent="0.25">
      <c r="A197" s="35"/>
      <c r="B197" s="51" t="s">
        <v>124</v>
      </c>
      <c r="C197" s="35">
        <v>4</v>
      </c>
      <c r="D197" s="55">
        <v>15.2896</v>
      </c>
      <c r="E197" s="100">
        <v>1121</v>
      </c>
      <c r="F197" s="168">
        <v>664217</v>
      </c>
      <c r="G197" s="41">
        <v>100</v>
      </c>
      <c r="H197" s="50">
        <f t="shared" ref="H197:H224" si="36">F197*G197/100</f>
        <v>664217</v>
      </c>
      <c r="I197" s="50">
        <f t="shared" si="35"/>
        <v>0</v>
      </c>
      <c r="J197" s="50">
        <f t="shared" ref="J197:J224" si="37">F197/E197</f>
        <v>592.52185548617308</v>
      </c>
      <c r="K197" s="50">
        <f t="shared" ref="K197:K224" si="38">$J$11*$J$19-J197</f>
        <v>2096.9570902175506</v>
      </c>
      <c r="L197" s="50">
        <f t="shared" ref="L197:L224" si="39">IF(K197&gt;0,$J$7*$J$8*(K197/$K$19),0)+$J$7*$J$9*(E197/$E$19)+$J$7*$J$10*(D197/$D$19)</f>
        <v>2153002.1181922709</v>
      </c>
      <c r="M197" s="50"/>
      <c r="N197" s="94">
        <f t="shared" si="29"/>
        <v>2153002.1181922709</v>
      </c>
      <c r="O197" s="33"/>
    </row>
    <row r="198" spans="1:15" s="31" customFormat="1" x14ac:dyDescent="0.25">
      <c r="A198" s="35"/>
      <c r="B198" s="51" t="s">
        <v>125</v>
      </c>
      <c r="C198" s="35">
        <v>4</v>
      </c>
      <c r="D198" s="55">
        <v>59.804700000000004</v>
      </c>
      <c r="E198" s="100">
        <v>2069</v>
      </c>
      <c r="F198" s="168">
        <v>1580820</v>
      </c>
      <c r="G198" s="41">
        <v>100</v>
      </c>
      <c r="H198" s="50">
        <f t="shared" si="36"/>
        <v>1580820</v>
      </c>
      <c r="I198" s="50">
        <f t="shared" si="35"/>
        <v>0</v>
      </c>
      <c r="J198" s="50">
        <f t="shared" si="37"/>
        <v>764.05026582890287</v>
      </c>
      <c r="K198" s="50">
        <f t="shared" si="38"/>
        <v>1925.4286798748208</v>
      </c>
      <c r="L198" s="50">
        <f t="shared" si="39"/>
        <v>2619599.5302768759</v>
      </c>
      <c r="M198" s="50"/>
      <c r="N198" s="94">
        <f t="shared" si="29"/>
        <v>2619599.5302768759</v>
      </c>
      <c r="O198" s="33"/>
    </row>
    <row r="199" spans="1:15" s="31" customFormat="1" x14ac:dyDescent="0.25">
      <c r="A199" s="35"/>
      <c r="B199" s="51" t="s">
        <v>126</v>
      </c>
      <c r="C199" s="35">
        <v>4</v>
      </c>
      <c r="D199" s="55">
        <v>15.4596</v>
      </c>
      <c r="E199" s="100">
        <v>772</v>
      </c>
      <c r="F199" s="168">
        <v>535617</v>
      </c>
      <c r="G199" s="41">
        <v>100</v>
      </c>
      <c r="H199" s="50">
        <f t="shared" si="36"/>
        <v>535617</v>
      </c>
      <c r="I199" s="50">
        <f t="shared" si="35"/>
        <v>0</v>
      </c>
      <c r="J199" s="50">
        <f t="shared" si="37"/>
        <v>693.80440414507768</v>
      </c>
      <c r="K199" s="50">
        <f t="shared" si="38"/>
        <v>1995.6745415586461</v>
      </c>
      <c r="L199" s="50">
        <f t="shared" si="39"/>
        <v>1956628.2259898719</v>
      </c>
      <c r="M199" s="50"/>
      <c r="N199" s="94">
        <f t="shared" si="29"/>
        <v>1956628.2259898719</v>
      </c>
      <c r="O199" s="33"/>
    </row>
    <row r="200" spans="1:15" s="31" customFormat="1" x14ac:dyDescent="0.25">
      <c r="A200" s="35"/>
      <c r="B200" s="51" t="s">
        <v>127</v>
      </c>
      <c r="C200" s="35">
        <v>4</v>
      </c>
      <c r="D200" s="55">
        <v>11.678699999999999</v>
      </c>
      <c r="E200" s="100">
        <v>526</v>
      </c>
      <c r="F200" s="168">
        <v>290770</v>
      </c>
      <c r="G200" s="41">
        <v>100</v>
      </c>
      <c r="H200" s="50">
        <f t="shared" si="36"/>
        <v>290770</v>
      </c>
      <c r="I200" s="50">
        <f t="shared" si="35"/>
        <v>0</v>
      </c>
      <c r="J200" s="50">
        <f t="shared" si="37"/>
        <v>552.79467680608366</v>
      </c>
      <c r="K200" s="50">
        <f t="shared" si="38"/>
        <v>2136.6842688976399</v>
      </c>
      <c r="L200" s="50">
        <f t="shared" si="39"/>
        <v>1963175.6965278052</v>
      </c>
      <c r="M200" s="50"/>
      <c r="N200" s="94">
        <f t="shared" si="29"/>
        <v>1963175.6965278052</v>
      </c>
      <c r="O200" s="33"/>
    </row>
    <row r="201" spans="1:15" s="31" customFormat="1" x14ac:dyDescent="0.25">
      <c r="A201" s="35"/>
      <c r="B201" s="51" t="s">
        <v>123</v>
      </c>
      <c r="C201" s="35">
        <v>3</v>
      </c>
      <c r="D201" s="55">
        <v>42.328599999999994</v>
      </c>
      <c r="E201" s="100">
        <v>9469</v>
      </c>
      <c r="F201" s="168">
        <v>43362478</v>
      </c>
      <c r="G201" s="41">
        <v>50</v>
      </c>
      <c r="H201" s="50">
        <f t="shared" si="36"/>
        <v>21681239</v>
      </c>
      <c r="I201" s="50">
        <f t="shared" si="35"/>
        <v>21681239</v>
      </c>
      <c r="J201" s="50">
        <f t="shared" si="37"/>
        <v>4579.4147217235186</v>
      </c>
      <c r="K201" s="50">
        <f t="shared" si="38"/>
        <v>-1889.935776019795</v>
      </c>
      <c r="L201" s="50">
        <f t="shared" si="39"/>
        <v>3429636.7452435237</v>
      </c>
      <c r="M201" s="50"/>
      <c r="N201" s="94">
        <f t="shared" si="29"/>
        <v>3429636.7452435237</v>
      </c>
      <c r="O201" s="33"/>
    </row>
    <row r="202" spans="1:15" s="31" customFormat="1" x14ac:dyDescent="0.25">
      <c r="A202" s="35"/>
      <c r="B202" s="51" t="s">
        <v>128</v>
      </c>
      <c r="C202" s="35">
        <v>4</v>
      </c>
      <c r="D202" s="55">
        <v>31.614599999999999</v>
      </c>
      <c r="E202" s="100">
        <v>738</v>
      </c>
      <c r="F202" s="168">
        <v>467663</v>
      </c>
      <c r="G202" s="41">
        <v>100</v>
      </c>
      <c r="H202" s="50">
        <f t="shared" si="36"/>
        <v>467663</v>
      </c>
      <c r="I202" s="50">
        <f t="shared" si="35"/>
        <v>0</v>
      </c>
      <c r="J202" s="50">
        <f t="shared" si="37"/>
        <v>633.68970189701895</v>
      </c>
      <c r="K202" s="50">
        <f t="shared" si="38"/>
        <v>2055.7892438067047</v>
      </c>
      <c r="L202" s="50">
        <f t="shared" si="39"/>
        <v>2098034.7548513282</v>
      </c>
      <c r="M202" s="50"/>
      <c r="N202" s="94">
        <f t="shared" si="29"/>
        <v>2098034.7548513282</v>
      </c>
      <c r="O202" s="33"/>
    </row>
    <row r="203" spans="1:15" s="31" customFormat="1" x14ac:dyDescent="0.25">
      <c r="A203" s="35"/>
      <c r="B203" s="51" t="s">
        <v>129</v>
      </c>
      <c r="C203" s="35">
        <v>4</v>
      </c>
      <c r="D203" s="55">
        <v>10.417100000000001</v>
      </c>
      <c r="E203" s="100">
        <v>408</v>
      </c>
      <c r="F203" s="168">
        <v>210077</v>
      </c>
      <c r="G203" s="41">
        <v>100</v>
      </c>
      <c r="H203" s="50">
        <f t="shared" si="36"/>
        <v>210077</v>
      </c>
      <c r="I203" s="50">
        <f t="shared" si="35"/>
        <v>0</v>
      </c>
      <c r="J203" s="50">
        <f t="shared" si="37"/>
        <v>514.89460784313724</v>
      </c>
      <c r="K203" s="50">
        <f t="shared" si="38"/>
        <v>2174.5843378605864</v>
      </c>
      <c r="L203" s="50">
        <f t="shared" si="39"/>
        <v>1946057.2384516166</v>
      </c>
      <c r="M203" s="50"/>
      <c r="N203" s="94">
        <f t="shared" si="29"/>
        <v>1946057.2384516166</v>
      </c>
      <c r="O203" s="33"/>
    </row>
    <row r="204" spans="1:15" s="31" customFormat="1" x14ac:dyDescent="0.25">
      <c r="A204" s="35"/>
      <c r="B204" s="51" t="s">
        <v>748</v>
      </c>
      <c r="C204" s="35">
        <v>4</v>
      </c>
      <c r="D204" s="55">
        <v>38.0578</v>
      </c>
      <c r="E204" s="100">
        <v>1829</v>
      </c>
      <c r="F204" s="168">
        <v>4313854</v>
      </c>
      <c r="G204" s="41">
        <v>100</v>
      </c>
      <c r="H204" s="50">
        <f t="shared" si="36"/>
        <v>4313854</v>
      </c>
      <c r="I204" s="50">
        <f t="shared" si="35"/>
        <v>0</v>
      </c>
      <c r="J204" s="50">
        <f t="shared" si="37"/>
        <v>2358.5861126298523</v>
      </c>
      <c r="K204" s="50">
        <f t="shared" si="38"/>
        <v>330.89283307387132</v>
      </c>
      <c r="L204" s="50">
        <f t="shared" si="39"/>
        <v>1121035.9539308785</v>
      </c>
      <c r="M204" s="50"/>
      <c r="N204" s="94">
        <f t="shared" si="29"/>
        <v>1121035.9539308785</v>
      </c>
      <c r="O204" s="33"/>
    </row>
    <row r="205" spans="1:15" s="31" customFormat="1" x14ac:dyDescent="0.25">
      <c r="A205" s="35"/>
      <c r="B205" s="51" t="s">
        <v>130</v>
      </c>
      <c r="C205" s="35">
        <v>4</v>
      </c>
      <c r="D205" s="55">
        <v>16.581199999999999</v>
      </c>
      <c r="E205" s="100">
        <v>780</v>
      </c>
      <c r="F205" s="168">
        <v>518656</v>
      </c>
      <c r="G205" s="41">
        <v>100</v>
      </c>
      <c r="H205" s="50">
        <f t="shared" si="36"/>
        <v>518656</v>
      </c>
      <c r="I205" s="50">
        <f t="shared" si="35"/>
        <v>0</v>
      </c>
      <c r="J205" s="50">
        <f t="shared" si="37"/>
        <v>664.94358974358977</v>
      </c>
      <c r="K205" s="50">
        <f t="shared" si="38"/>
        <v>2024.535355960134</v>
      </c>
      <c r="L205" s="50">
        <f t="shared" si="39"/>
        <v>1989682.2517668826</v>
      </c>
      <c r="M205" s="50"/>
      <c r="N205" s="94">
        <f t="shared" si="29"/>
        <v>1989682.2517668826</v>
      </c>
      <c r="O205" s="33"/>
    </row>
    <row r="206" spans="1:15" s="31" customFormat="1" x14ac:dyDescent="0.25">
      <c r="A206" s="35"/>
      <c r="B206" s="51" t="s">
        <v>131</v>
      </c>
      <c r="C206" s="35">
        <v>4</v>
      </c>
      <c r="D206" s="55">
        <v>25.100100000000005</v>
      </c>
      <c r="E206" s="100">
        <v>1146</v>
      </c>
      <c r="F206" s="168">
        <v>667336</v>
      </c>
      <c r="G206" s="41">
        <v>100</v>
      </c>
      <c r="H206" s="50">
        <f t="shared" si="36"/>
        <v>667336</v>
      </c>
      <c r="I206" s="50">
        <f t="shared" si="35"/>
        <v>0</v>
      </c>
      <c r="J206" s="50">
        <f t="shared" si="37"/>
        <v>582.31762652705061</v>
      </c>
      <c r="K206" s="50">
        <f t="shared" si="38"/>
        <v>2107.1613191766728</v>
      </c>
      <c r="L206" s="50">
        <f t="shared" si="39"/>
        <v>2233009.3989594486</v>
      </c>
      <c r="M206" s="50"/>
      <c r="N206" s="94">
        <f t="shared" si="29"/>
        <v>2233009.3989594486</v>
      </c>
      <c r="O206" s="33"/>
    </row>
    <row r="207" spans="1:15" s="31" customFormat="1" x14ac:dyDescent="0.25">
      <c r="A207" s="35"/>
      <c r="B207" s="51" t="s">
        <v>132</v>
      </c>
      <c r="C207" s="35">
        <v>4</v>
      </c>
      <c r="D207" s="55">
        <v>26.023400000000002</v>
      </c>
      <c r="E207" s="100">
        <v>1619</v>
      </c>
      <c r="F207" s="168">
        <v>1235652</v>
      </c>
      <c r="G207" s="41">
        <v>100</v>
      </c>
      <c r="H207" s="50">
        <f t="shared" si="36"/>
        <v>1235652</v>
      </c>
      <c r="I207" s="50">
        <f t="shared" si="35"/>
        <v>0</v>
      </c>
      <c r="J207" s="50">
        <f t="shared" si="37"/>
        <v>763.21927115503399</v>
      </c>
      <c r="K207" s="50">
        <f t="shared" si="38"/>
        <v>1926.2596745486896</v>
      </c>
      <c r="L207" s="50">
        <f t="shared" si="39"/>
        <v>2251648.3683125065</v>
      </c>
      <c r="M207" s="50"/>
      <c r="N207" s="94">
        <f t="shared" si="29"/>
        <v>2251648.3683125065</v>
      </c>
      <c r="O207" s="33"/>
    </row>
    <row r="208" spans="1:15" s="31" customFormat="1" x14ac:dyDescent="0.25">
      <c r="A208" s="35"/>
      <c r="B208" s="51" t="s">
        <v>133</v>
      </c>
      <c r="C208" s="35">
        <v>4</v>
      </c>
      <c r="D208" s="55">
        <v>18.456199999999999</v>
      </c>
      <c r="E208" s="100">
        <v>932</v>
      </c>
      <c r="F208" s="168">
        <v>678864</v>
      </c>
      <c r="G208" s="41">
        <v>100</v>
      </c>
      <c r="H208" s="50">
        <f t="shared" si="36"/>
        <v>678864</v>
      </c>
      <c r="I208" s="50">
        <f t="shared" si="35"/>
        <v>0</v>
      </c>
      <c r="J208" s="50">
        <f t="shared" si="37"/>
        <v>728.3948497854077</v>
      </c>
      <c r="K208" s="50">
        <f t="shared" si="38"/>
        <v>1961.0840959183161</v>
      </c>
      <c r="L208" s="50">
        <f t="shared" si="39"/>
        <v>2001625.7331169711</v>
      </c>
      <c r="M208" s="50"/>
      <c r="N208" s="94">
        <f t="shared" si="29"/>
        <v>2001625.7331169711</v>
      </c>
      <c r="O208" s="33"/>
    </row>
    <row r="209" spans="1:15" s="31" customFormat="1" x14ac:dyDescent="0.25">
      <c r="A209" s="35"/>
      <c r="B209" s="51" t="s">
        <v>134</v>
      </c>
      <c r="C209" s="35">
        <v>4</v>
      </c>
      <c r="D209" s="55">
        <v>18.093399999999999</v>
      </c>
      <c r="E209" s="100">
        <v>1021</v>
      </c>
      <c r="F209" s="168">
        <v>1000338</v>
      </c>
      <c r="G209" s="41">
        <v>100</v>
      </c>
      <c r="H209" s="50">
        <f t="shared" si="36"/>
        <v>1000338</v>
      </c>
      <c r="I209" s="50">
        <f t="shared" si="35"/>
        <v>0</v>
      </c>
      <c r="J209" s="50">
        <f t="shared" si="37"/>
        <v>979.76297747306558</v>
      </c>
      <c r="K209" s="50">
        <f t="shared" si="38"/>
        <v>1709.7159682306581</v>
      </c>
      <c r="L209" s="50">
        <f t="shared" si="39"/>
        <v>1827497.3127080356</v>
      </c>
      <c r="M209" s="50"/>
      <c r="N209" s="94">
        <f t="shared" si="29"/>
        <v>1827497.3127080356</v>
      </c>
      <c r="O209" s="33"/>
    </row>
    <row r="210" spans="1:15" s="31" customFormat="1" x14ac:dyDescent="0.25">
      <c r="A210" s="35"/>
      <c r="B210" s="51" t="s">
        <v>135</v>
      </c>
      <c r="C210" s="35">
        <v>4</v>
      </c>
      <c r="D210" s="55">
        <v>32.839999999999996</v>
      </c>
      <c r="E210" s="100">
        <v>969</v>
      </c>
      <c r="F210" s="168">
        <v>1186301</v>
      </c>
      <c r="G210" s="41">
        <v>100</v>
      </c>
      <c r="H210" s="50">
        <f t="shared" si="36"/>
        <v>1186301</v>
      </c>
      <c r="I210" s="50">
        <f t="shared" si="35"/>
        <v>0</v>
      </c>
      <c r="J210" s="50">
        <f t="shared" si="37"/>
        <v>1224.2528379772962</v>
      </c>
      <c r="K210" s="50">
        <f t="shared" si="38"/>
        <v>1465.2261077264275</v>
      </c>
      <c r="L210" s="50">
        <f t="shared" si="39"/>
        <v>1709686.2266167332</v>
      </c>
      <c r="M210" s="50"/>
      <c r="N210" s="94">
        <f t="shared" si="29"/>
        <v>1709686.2266167332</v>
      </c>
      <c r="O210" s="33"/>
    </row>
    <row r="211" spans="1:15" s="31" customFormat="1" x14ac:dyDescent="0.25">
      <c r="A211" s="35"/>
      <c r="B211" s="51" t="s">
        <v>136</v>
      </c>
      <c r="C211" s="35">
        <v>4</v>
      </c>
      <c r="D211" s="55">
        <v>12.6798</v>
      </c>
      <c r="E211" s="100">
        <v>547</v>
      </c>
      <c r="F211" s="168">
        <v>527340</v>
      </c>
      <c r="G211" s="41">
        <v>100</v>
      </c>
      <c r="H211" s="50">
        <f t="shared" si="36"/>
        <v>527340</v>
      </c>
      <c r="I211" s="50">
        <f t="shared" si="35"/>
        <v>0</v>
      </c>
      <c r="J211" s="50">
        <f t="shared" si="37"/>
        <v>964.05850091407683</v>
      </c>
      <c r="K211" s="50">
        <f t="shared" si="38"/>
        <v>1725.4204447896468</v>
      </c>
      <c r="L211" s="50">
        <f t="shared" si="39"/>
        <v>1647076.513621028</v>
      </c>
      <c r="M211" s="50"/>
      <c r="N211" s="94">
        <f t="shared" ref="N211:N255" si="40">L211+M211</f>
        <v>1647076.513621028</v>
      </c>
      <c r="O211" s="33"/>
    </row>
    <row r="212" spans="1:15" s="31" customFormat="1" x14ac:dyDescent="0.25">
      <c r="A212" s="35"/>
      <c r="B212" s="51" t="s">
        <v>137</v>
      </c>
      <c r="C212" s="35">
        <v>4</v>
      </c>
      <c r="D212" s="55">
        <v>7.3449</v>
      </c>
      <c r="E212" s="100">
        <v>820</v>
      </c>
      <c r="F212" s="168">
        <v>655401</v>
      </c>
      <c r="G212" s="41">
        <v>100</v>
      </c>
      <c r="H212" s="50">
        <f t="shared" si="36"/>
        <v>655401</v>
      </c>
      <c r="I212" s="50">
        <f t="shared" si="35"/>
        <v>0</v>
      </c>
      <c r="J212" s="50">
        <f t="shared" si="37"/>
        <v>799.26951219512193</v>
      </c>
      <c r="K212" s="50">
        <f t="shared" si="38"/>
        <v>1890.2094335086017</v>
      </c>
      <c r="L212" s="50">
        <f t="shared" si="39"/>
        <v>1835585.3029308964</v>
      </c>
      <c r="M212" s="50"/>
      <c r="N212" s="94">
        <f t="shared" si="40"/>
        <v>1835585.3029308964</v>
      </c>
      <c r="O212" s="33"/>
    </row>
    <row r="213" spans="1:15" s="31" customFormat="1" x14ac:dyDescent="0.25">
      <c r="A213" s="35"/>
      <c r="B213" s="51" t="s">
        <v>138</v>
      </c>
      <c r="C213" s="35">
        <v>4</v>
      </c>
      <c r="D213" s="55">
        <v>45.099099999999993</v>
      </c>
      <c r="E213" s="100">
        <v>1796</v>
      </c>
      <c r="F213" s="168">
        <v>2079617</v>
      </c>
      <c r="G213" s="41">
        <v>100</v>
      </c>
      <c r="H213" s="50">
        <f t="shared" si="36"/>
        <v>2079617</v>
      </c>
      <c r="I213" s="50">
        <f t="shared" si="35"/>
        <v>0</v>
      </c>
      <c r="J213" s="50">
        <f t="shared" si="37"/>
        <v>1157.9159242761693</v>
      </c>
      <c r="K213" s="50">
        <f t="shared" si="38"/>
        <v>1531.5630214275543</v>
      </c>
      <c r="L213" s="50">
        <f t="shared" si="39"/>
        <v>2117802.242817455</v>
      </c>
      <c r="M213" s="50"/>
      <c r="N213" s="94">
        <f t="shared" si="40"/>
        <v>2117802.242817455</v>
      </c>
      <c r="O213" s="33"/>
    </row>
    <row r="214" spans="1:15" s="31" customFormat="1" x14ac:dyDescent="0.25">
      <c r="A214" s="35"/>
      <c r="B214" s="51" t="s">
        <v>139</v>
      </c>
      <c r="C214" s="35">
        <v>4</v>
      </c>
      <c r="D214" s="55">
        <v>16.179600000000001</v>
      </c>
      <c r="E214" s="100">
        <v>932</v>
      </c>
      <c r="F214" s="168">
        <v>1065834</v>
      </c>
      <c r="G214" s="41">
        <v>100</v>
      </c>
      <c r="H214" s="50">
        <f t="shared" si="36"/>
        <v>1065834</v>
      </c>
      <c r="I214" s="50">
        <f t="shared" si="35"/>
        <v>0</v>
      </c>
      <c r="J214" s="50">
        <f t="shared" si="37"/>
        <v>1143.598712446352</v>
      </c>
      <c r="K214" s="50">
        <f t="shared" si="38"/>
        <v>1545.8802332573716</v>
      </c>
      <c r="L214" s="50">
        <f t="shared" si="39"/>
        <v>1654155.7234408343</v>
      </c>
      <c r="M214" s="50"/>
      <c r="N214" s="94">
        <f t="shared" si="40"/>
        <v>1654155.7234408343</v>
      </c>
      <c r="O214" s="33"/>
    </row>
    <row r="215" spans="1:15" s="31" customFormat="1" x14ac:dyDescent="0.25">
      <c r="A215" s="35"/>
      <c r="B215" s="51" t="s">
        <v>749</v>
      </c>
      <c r="C215" s="35">
        <v>4</v>
      </c>
      <c r="D215" s="55">
        <v>32.394000000000005</v>
      </c>
      <c r="E215" s="100">
        <v>1433</v>
      </c>
      <c r="F215" s="168">
        <v>1185541</v>
      </c>
      <c r="G215" s="41">
        <v>100</v>
      </c>
      <c r="H215" s="50">
        <f t="shared" si="36"/>
        <v>1185541</v>
      </c>
      <c r="I215" s="50">
        <f t="shared" si="35"/>
        <v>0</v>
      </c>
      <c r="J215" s="50">
        <f t="shared" si="37"/>
        <v>827.31402651779479</v>
      </c>
      <c r="K215" s="50">
        <f t="shared" si="38"/>
        <v>1862.1649191859287</v>
      </c>
      <c r="L215" s="50">
        <f t="shared" si="39"/>
        <v>2179531.0198753453</v>
      </c>
      <c r="M215" s="50"/>
      <c r="N215" s="94">
        <f t="shared" si="40"/>
        <v>2179531.0198753453</v>
      </c>
      <c r="O215" s="33"/>
    </row>
    <row r="216" spans="1:15" s="31" customFormat="1" x14ac:dyDescent="0.25">
      <c r="A216" s="35"/>
      <c r="B216" s="51" t="s">
        <v>140</v>
      </c>
      <c r="C216" s="35">
        <v>4</v>
      </c>
      <c r="D216" s="55">
        <v>25.742600000000003</v>
      </c>
      <c r="E216" s="100">
        <v>868</v>
      </c>
      <c r="F216" s="168">
        <v>638671</v>
      </c>
      <c r="G216" s="41">
        <v>100</v>
      </c>
      <c r="H216" s="50">
        <f t="shared" si="36"/>
        <v>638671</v>
      </c>
      <c r="I216" s="50">
        <f t="shared" si="35"/>
        <v>0</v>
      </c>
      <c r="J216" s="50">
        <f t="shared" si="37"/>
        <v>735.79608294930881</v>
      </c>
      <c r="K216" s="50">
        <f t="shared" si="38"/>
        <v>1953.6828627544148</v>
      </c>
      <c r="L216" s="50">
        <f t="shared" si="39"/>
        <v>2021526.8230650346</v>
      </c>
      <c r="M216" s="50"/>
      <c r="N216" s="94">
        <f t="shared" si="40"/>
        <v>2021526.8230650346</v>
      </c>
      <c r="O216" s="33"/>
    </row>
    <row r="217" spans="1:15" s="31" customFormat="1" x14ac:dyDescent="0.25">
      <c r="A217" s="35"/>
      <c r="B217" s="51" t="s">
        <v>141</v>
      </c>
      <c r="C217" s="35">
        <v>4</v>
      </c>
      <c r="D217" s="55">
        <v>45.363399999999999</v>
      </c>
      <c r="E217" s="100">
        <v>1422</v>
      </c>
      <c r="F217" s="168">
        <v>1402505</v>
      </c>
      <c r="G217" s="41">
        <v>100</v>
      </c>
      <c r="H217" s="50">
        <f t="shared" si="36"/>
        <v>1402505</v>
      </c>
      <c r="I217" s="50">
        <f t="shared" si="35"/>
        <v>0</v>
      </c>
      <c r="J217" s="50">
        <f t="shared" si="37"/>
        <v>986.29043600562591</v>
      </c>
      <c r="K217" s="50">
        <f t="shared" si="38"/>
        <v>1703.1885096980977</v>
      </c>
      <c r="L217" s="50">
        <f t="shared" si="39"/>
        <v>2132409.314874345</v>
      </c>
      <c r="M217" s="50"/>
      <c r="N217" s="94">
        <f t="shared" si="40"/>
        <v>2132409.314874345</v>
      </c>
      <c r="O217" s="33"/>
    </row>
    <row r="218" spans="1:15" s="31" customFormat="1" x14ac:dyDescent="0.25">
      <c r="A218" s="35"/>
      <c r="B218" s="51" t="s">
        <v>750</v>
      </c>
      <c r="C218" s="35">
        <v>4</v>
      </c>
      <c r="D218" s="55">
        <v>39.507899999999999</v>
      </c>
      <c r="E218" s="100">
        <v>1304</v>
      </c>
      <c r="F218" s="168">
        <v>1237878</v>
      </c>
      <c r="G218" s="41">
        <v>100</v>
      </c>
      <c r="H218" s="50">
        <f t="shared" si="36"/>
        <v>1237878</v>
      </c>
      <c r="I218" s="50">
        <f t="shared" si="35"/>
        <v>0</v>
      </c>
      <c r="J218" s="50">
        <f t="shared" si="37"/>
        <v>949.29294478527606</v>
      </c>
      <c r="K218" s="50">
        <f t="shared" si="38"/>
        <v>1740.1860009184475</v>
      </c>
      <c r="L218" s="50">
        <f t="shared" si="39"/>
        <v>2084833.6202224374</v>
      </c>
      <c r="M218" s="50"/>
      <c r="N218" s="94">
        <f t="shared" si="40"/>
        <v>2084833.6202224374</v>
      </c>
      <c r="O218" s="33"/>
    </row>
    <row r="219" spans="1:15" s="31" customFormat="1" x14ac:dyDescent="0.25">
      <c r="A219" s="35"/>
      <c r="B219" s="51" t="s">
        <v>751</v>
      </c>
      <c r="C219" s="35">
        <v>4</v>
      </c>
      <c r="D219" s="55">
        <v>49.061099999999996</v>
      </c>
      <c r="E219" s="100">
        <v>4491</v>
      </c>
      <c r="F219" s="168">
        <v>3002611</v>
      </c>
      <c r="G219" s="41">
        <v>100</v>
      </c>
      <c r="H219" s="50">
        <f t="shared" si="36"/>
        <v>3002611</v>
      </c>
      <c r="I219" s="50">
        <f t="shared" si="35"/>
        <v>0</v>
      </c>
      <c r="J219" s="50">
        <f t="shared" si="37"/>
        <v>668.58405700289472</v>
      </c>
      <c r="K219" s="50">
        <f t="shared" si="38"/>
        <v>2020.8948887008289</v>
      </c>
      <c r="L219" s="50">
        <f t="shared" si="39"/>
        <v>3433728.7474791622</v>
      </c>
      <c r="M219" s="50"/>
      <c r="N219" s="94">
        <f t="shared" si="40"/>
        <v>3433728.7474791622</v>
      </c>
      <c r="O219" s="33"/>
    </row>
    <row r="220" spans="1:15" s="31" customFormat="1" x14ac:dyDescent="0.25">
      <c r="A220" s="35"/>
      <c r="B220" s="51" t="s">
        <v>143</v>
      </c>
      <c r="C220" s="35">
        <v>4</v>
      </c>
      <c r="D220" s="55">
        <v>15.988299999999999</v>
      </c>
      <c r="E220" s="100">
        <v>783</v>
      </c>
      <c r="F220" s="168">
        <v>626549</v>
      </c>
      <c r="G220" s="41">
        <v>100</v>
      </c>
      <c r="H220" s="50">
        <f t="shared" si="36"/>
        <v>626549</v>
      </c>
      <c r="I220" s="50">
        <f t="shared" si="35"/>
        <v>0</v>
      </c>
      <c r="J220" s="50">
        <f t="shared" si="37"/>
        <v>800.19029374201784</v>
      </c>
      <c r="K220" s="50">
        <f t="shared" si="38"/>
        <v>1889.2886519617059</v>
      </c>
      <c r="L220" s="50">
        <f t="shared" si="39"/>
        <v>1878460.9300153609</v>
      </c>
      <c r="M220" s="50"/>
      <c r="N220" s="94">
        <f t="shared" si="40"/>
        <v>1878460.9300153609</v>
      </c>
      <c r="O220" s="33"/>
    </row>
    <row r="221" spans="1:15" s="31" customFormat="1" x14ac:dyDescent="0.25">
      <c r="A221" s="35"/>
      <c r="B221" s="51" t="s">
        <v>752</v>
      </c>
      <c r="C221" s="35">
        <v>4</v>
      </c>
      <c r="D221" s="55">
        <v>22.875599999999999</v>
      </c>
      <c r="E221" s="100">
        <v>1474</v>
      </c>
      <c r="F221" s="168">
        <v>1048068</v>
      </c>
      <c r="G221" s="41">
        <v>100</v>
      </c>
      <c r="H221" s="50">
        <f t="shared" si="36"/>
        <v>1048068</v>
      </c>
      <c r="I221" s="50">
        <f t="shared" si="35"/>
        <v>0</v>
      </c>
      <c r="J221" s="50">
        <f t="shared" si="37"/>
        <v>711.03663500678431</v>
      </c>
      <c r="K221" s="50">
        <f t="shared" si="38"/>
        <v>1978.4423106969393</v>
      </c>
      <c r="L221" s="50">
        <f t="shared" si="39"/>
        <v>2224769.1383825615</v>
      </c>
      <c r="M221" s="50"/>
      <c r="N221" s="94">
        <f t="shared" si="40"/>
        <v>2224769.1383825615</v>
      </c>
      <c r="O221" s="33"/>
    </row>
    <row r="222" spans="1:15" s="31" customFormat="1" x14ac:dyDescent="0.25">
      <c r="A222" s="35"/>
      <c r="B222" s="51" t="s">
        <v>144</v>
      </c>
      <c r="C222" s="35">
        <v>4</v>
      </c>
      <c r="D222" s="55">
        <v>21.118200000000002</v>
      </c>
      <c r="E222" s="100">
        <v>1706</v>
      </c>
      <c r="F222" s="168">
        <v>1176107</v>
      </c>
      <c r="G222" s="41">
        <v>100</v>
      </c>
      <c r="H222" s="50">
        <f t="shared" si="36"/>
        <v>1176107</v>
      </c>
      <c r="I222" s="50">
        <f t="shared" si="35"/>
        <v>0</v>
      </c>
      <c r="J222" s="50">
        <f t="shared" si="37"/>
        <v>689.39449003516995</v>
      </c>
      <c r="K222" s="50">
        <f t="shared" si="38"/>
        <v>2000.0844556685538</v>
      </c>
      <c r="L222" s="50">
        <f t="shared" si="39"/>
        <v>2308054.888557218</v>
      </c>
      <c r="M222" s="50"/>
      <c r="N222" s="94">
        <f t="shared" si="40"/>
        <v>2308054.888557218</v>
      </c>
      <c r="O222" s="33"/>
    </row>
    <row r="223" spans="1:15" s="31" customFormat="1" x14ac:dyDescent="0.25">
      <c r="A223" s="35"/>
      <c r="B223" s="51" t="s">
        <v>145</v>
      </c>
      <c r="C223" s="35">
        <v>4</v>
      </c>
      <c r="D223" s="55">
        <v>37.408799999999999</v>
      </c>
      <c r="E223" s="100">
        <v>2118</v>
      </c>
      <c r="F223" s="168">
        <v>1862134</v>
      </c>
      <c r="G223" s="41">
        <v>100</v>
      </c>
      <c r="H223" s="50">
        <f t="shared" si="36"/>
        <v>1862134</v>
      </c>
      <c r="I223" s="50">
        <f t="shared" si="35"/>
        <v>0</v>
      </c>
      <c r="J223" s="50">
        <f t="shared" si="37"/>
        <v>879.19452313503302</v>
      </c>
      <c r="K223" s="50">
        <f t="shared" si="38"/>
        <v>1810.2844225686906</v>
      </c>
      <c r="L223" s="50">
        <f t="shared" si="39"/>
        <v>2398698.424585606</v>
      </c>
      <c r="M223" s="50"/>
      <c r="N223" s="94">
        <f t="shared" si="40"/>
        <v>2398698.424585606</v>
      </c>
      <c r="O223" s="33"/>
    </row>
    <row r="224" spans="1:15" s="31" customFormat="1" x14ac:dyDescent="0.25">
      <c r="A224" s="35"/>
      <c r="B224" s="51" t="s">
        <v>146</v>
      </c>
      <c r="C224" s="35">
        <v>4</v>
      </c>
      <c r="D224" s="55">
        <v>21.036799999999999</v>
      </c>
      <c r="E224" s="100">
        <v>771</v>
      </c>
      <c r="F224" s="168">
        <v>705986</v>
      </c>
      <c r="G224" s="41">
        <v>100</v>
      </c>
      <c r="H224" s="50">
        <f t="shared" si="36"/>
        <v>705986</v>
      </c>
      <c r="I224" s="50">
        <f t="shared" si="35"/>
        <v>0</v>
      </c>
      <c r="J224" s="50">
        <f t="shared" si="37"/>
        <v>915.67574578469521</v>
      </c>
      <c r="K224" s="50">
        <f t="shared" si="38"/>
        <v>1773.8031999190284</v>
      </c>
      <c r="L224" s="50">
        <f t="shared" si="39"/>
        <v>1814590.7313333151</v>
      </c>
      <c r="M224" s="50"/>
      <c r="N224" s="94">
        <f t="shared" si="40"/>
        <v>1814590.7313333151</v>
      </c>
      <c r="O224" s="33"/>
    </row>
    <row r="225" spans="1:15" s="31" customFormat="1" x14ac:dyDescent="0.25">
      <c r="A225" s="35"/>
      <c r="B225" s="51"/>
      <c r="C225" s="35"/>
      <c r="D225" s="55">
        <v>0</v>
      </c>
      <c r="E225" s="102"/>
      <c r="F225" s="42"/>
      <c r="G225" s="42"/>
      <c r="H225" s="42"/>
      <c r="I225" s="42"/>
      <c r="J225" s="32"/>
      <c r="K225" s="50"/>
      <c r="L225" s="50"/>
      <c r="M225" s="50"/>
      <c r="N225" s="94"/>
      <c r="O225" s="33"/>
    </row>
    <row r="226" spans="1:15" s="31" customFormat="1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03">
        <f>E227</f>
        <v>57261</v>
      </c>
      <c r="F226" s="37"/>
      <c r="G226" s="38"/>
      <c r="H226" s="37">
        <f>H228</f>
        <v>17659681.5</v>
      </c>
      <c r="I226" s="37">
        <f>I228</f>
        <v>-17659681.5</v>
      </c>
      <c r="J226" s="37"/>
      <c r="K226" s="50"/>
      <c r="L226" s="50"/>
      <c r="M226" s="46">
        <f>M228</f>
        <v>30856242.769148998</v>
      </c>
      <c r="N226" s="92">
        <f t="shared" si="40"/>
        <v>30856242.769148998</v>
      </c>
      <c r="O226" s="33"/>
    </row>
    <row r="227" spans="1:15" s="31" customFormat="1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03">
        <f>SUM(E229:E255)</f>
        <v>57261</v>
      </c>
      <c r="F227" s="37">
        <f>SUM(F229:F255)</f>
        <v>112524871</v>
      </c>
      <c r="G227" s="41"/>
      <c r="H227" s="37">
        <f>SUM(H229:H255)</f>
        <v>77205508</v>
      </c>
      <c r="I227" s="37">
        <f>SUM(I229:I255)</f>
        <v>35319363</v>
      </c>
      <c r="J227" s="37"/>
      <c r="K227" s="50"/>
      <c r="L227" s="37">
        <f>SUM(L229:L255)</f>
        <v>62564009.972184077</v>
      </c>
      <c r="M227" s="50"/>
      <c r="N227" s="92">
        <f t="shared" si="40"/>
        <v>62564009.972184077</v>
      </c>
      <c r="O227" s="33"/>
    </row>
    <row r="228" spans="1:15" s="31" customFormat="1" x14ac:dyDescent="0.25">
      <c r="A228" s="35"/>
      <c r="B228" s="51" t="s">
        <v>26</v>
      </c>
      <c r="C228" s="35">
        <v>2</v>
      </c>
      <c r="D228" s="55">
        <v>0</v>
      </c>
      <c r="E228" s="104"/>
      <c r="F228" s="169"/>
      <c r="G228" s="41">
        <v>25</v>
      </c>
      <c r="H228" s="50">
        <f>F232*G228/100</f>
        <v>17659681.5</v>
      </c>
      <c r="I228" s="50">
        <f t="shared" ref="I228:I255" si="41">F228-H228</f>
        <v>-17659681.5</v>
      </c>
      <c r="J228" s="50"/>
      <c r="K228" s="50"/>
      <c r="L228" s="50"/>
      <c r="M228" s="50">
        <f>($L$7*$L$8*E226/$L$10)+($L$7*$L$9*D226/$L$11)</f>
        <v>30856242.769148998</v>
      </c>
      <c r="N228" s="94">
        <f t="shared" si="40"/>
        <v>30856242.769148998</v>
      </c>
      <c r="O228" s="33"/>
    </row>
    <row r="229" spans="1:15" s="31" customFormat="1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00">
        <v>1315</v>
      </c>
      <c r="F229" s="169">
        <v>1030689</v>
      </c>
      <c r="G229" s="41">
        <v>100</v>
      </c>
      <c r="H229" s="50">
        <f>F229*G229/100</f>
        <v>1030689</v>
      </c>
      <c r="I229" s="50">
        <f t="shared" si="41"/>
        <v>0</v>
      </c>
      <c r="J229" s="50">
        <f t="shared" ref="J229:J255" si="42">F229/E229</f>
        <v>783.79391634980993</v>
      </c>
      <c r="K229" s="50">
        <f t="shared" ref="K229:K255" si="43">$J$11*$J$19-J229</f>
        <v>1905.6850293539137</v>
      </c>
      <c r="L229" s="50">
        <f t="shared" ref="L229:L255" si="44">IF(K229&gt;0,$J$7*$J$8*(K229/$K$19),0)+$J$7*$J$9*(E229/$E$19)+$J$7*$J$10*(D229/$D$19)</f>
        <v>2312188.5856263055</v>
      </c>
      <c r="M229" s="50"/>
      <c r="N229" s="94">
        <f t="shared" si="40"/>
        <v>2312188.5856263055</v>
      </c>
      <c r="O229" s="33"/>
    </row>
    <row r="230" spans="1:15" s="31" customFormat="1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00">
        <v>1445</v>
      </c>
      <c r="F230" s="169">
        <v>920592</v>
      </c>
      <c r="G230" s="41">
        <v>100</v>
      </c>
      <c r="H230" s="50">
        <f t="shared" ref="H230:H255" si="45">F230*G230/100</f>
        <v>920592</v>
      </c>
      <c r="I230" s="50">
        <f t="shared" si="41"/>
        <v>0</v>
      </c>
      <c r="J230" s="50">
        <f t="shared" si="42"/>
        <v>637.08788927335638</v>
      </c>
      <c r="K230" s="50">
        <f t="shared" si="43"/>
        <v>2052.3910564303674</v>
      </c>
      <c r="L230" s="50">
        <f t="shared" si="44"/>
        <v>2367509.511948714</v>
      </c>
      <c r="M230" s="50"/>
      <c r="N230" s="94">
        <f t="shared" si="40"/>
        <v>2367509.511948714</v>
      </c>
      <c r="O230" s="33"/>
    </row>
    <row r="231" spans="1:15" s="31" customFormat="1" x14ac:dyDescent="0.25">
      <c r="A231" s="35"/>
      <c r="B231" s="51" t="s">
        <v>150</v>
      </c>
      <c r="C231" s="35">
        <v>4</v>
      </c>
      <c r="D231" s="55">
        <v>42.942499999999995</v>
      </c>
      <c r="E231" s="100">
        <v>2135</v>
      </c>
      <c r="F231" s="169">
        <v>4390734</v>
      </c>
      <c r="G231" s="41">
        <v>100</v>
      </c>
      <c r="H231" s="50">
        <f t="shared" si="45"/>
        <v>4390734</v>
      </c>
      <c r="I231" s="50">
        <f t="shared" si="41"/>
        <v>0</v>
      </c>
      <c r="J231" s="50">
        <f t="shared" si="42"/>
        <v>2056.5498829039811</v>
      </c>
      <c r="K231" s="50">
        <f t="shared" si="43"/>
        <v>632.9290627997425</v>
      </c>
      <c r="L231" s="50">
        <f t="shared" si="44"/>
        <v>1496675.3460404205</v>
      </c>
      <c r="M231" s="50"/>
      <c r="N231" s="94">
        <f t="shared" si="40"/>
        <v>1496675.3460404205</v>
      </c>
      <c r="O231" s="33"/>
    </row>
    <row r="232" spans="1:15" s="31" customFormat="1" x14ac:dyDescent="0.25">
      <c r="A232" s="35"/>
      <c r="B232" s="51" t="s">
        <v>147</v>
      </c>
      <c r="C232" s="35">
        <v>3</v>
      </c>
      <c r="D232" s="54">
        <v>83.171599999999998</v>
      </c>
      <c r="E232" s="100">
        <v>13458</v>
      </c>
      <c r="F232" s="169">
        <v>70638726</v>
      </c>
      <c r="G232" s="41">
        <v>50</v>
      </c>
      <c r="H232" s="50">
        <f t="shared" si="45"/>
        <v>35319363</v>
      </c>
      <c r="I232" s="50">
        <f t="shared" si="41"/>
        <v>35319363</v>
      </c>
      <c r="J232" s="50">
        <f t="shared" si="42"/>
        <v>5248.8279090503793</v>
      </c>
      <c r="K232" s="50">
        <f t="shared" si="43"/>
        <v>-2559.3489633466556</v>
      </c>
      <c r="L232" s="50">
        <f t="shared" si="44"/>
        <v>5023377.7000629064</v>
      </c>
      <c r="M232" s="50"/>
      <c r="N232" s="94">
        <f t="shared" si="40"/>
        <v>5023377.7000629064</v>
      </c>
      <c r="O232" s="33"/>
    </row>
    <row r="233" spans="1:15" s="31" customFormat="1" x14ac:dyDescent="0.25">
      <c r="A233" s="35"/>
      <c r="B233" s="51" t="s">
        <v>151</v>
      </c>
      <c r="C233" s="35">
        <v>4</v>
      </c>
      <c r="D233" s="55">
        <v>49.081599999999995</v>
      </c>
      <c r="E233" s="100">
        <v>1904</v>
      </c>
      <c r="F233" s="169">
        <v>1096934</v>
      </c>
      <c r="G233" s="41">
        <v>100</v>
      </c>
      <c r="H233" s="50">
        <f t="shared" si="45"/>
        <v>1096934</v>
      </c>
      <c r="I233" s="50">
        <f t="shared" si="41"/>
        <v>0</v>
      </c>
      <c r="J233" s="50">
        <f t="shared" si="42"/>
        <v>576.12079831932772</v>
      </c>
      <c r="K233" s="50">
        <f t="shared" si="43"/>
        <v>2113.358147384396</v>
      </c>
      <c r="L233" s="50">
        <f t="shared" si="44"/>
        <v>2645808.4231265699</v>
      </c>
      <c r="M233" s="50"/>
      <c r="N233" s="94">
        <f t="shared" si="40"/>
        <v>2645808.4231265699</v>
      </c>
      <c r="O233" s="33"/>
    </row>
    <row r="234" spans="1:15" s="31" customFormat="1" x14ac:dyDescent="0.25">
      <c r="A234" s="35"/>
      <c r="B234" s="51" t="s">
        <v>152</v>
      </c>
      <c r="C234" s="35">
        <v>4</v>
      </c>
      <c r="D234" s="55">
        <v>28.877700000000001</v>
      </c>
      <c r="E234" s="100">
        <v>939</v>
      </c>
      <c r="F234" s="169">
        <v>797061</v>
      </c>
      <c r="G234" s="41">
        <v>100</v>
      </c>
      <c r="H234" s="50">
        <f t="shared" si="45"/>
        <v>797061</v>
      </c>
      <c r="I234" s="50">
        <f t="shared" si="41"/>
        <v>0</v>
      </c>
      <c r="J234" s="50">
        <f t="shared" si="42"/>
        <v>848.8402555910543</v>
      </c>
      <c r="K234" s="50">
        <f t="shared" si="43"/>
        <v>1840.6386901126693</v>
      </c>
      <c r="L234" s="50">
        <f t="shared" si="44"/>
        <v>1974889.3778438787</v>
      </c>
      <c r="M234" s="50"/>
      <c r="N234" s="94">
        <f t="shared" si="40"/>
        <v>1974889.3778438787</v>
      </c>
      <c r="O234" s="33"/>
    </row>
    <row r="235" spans="1:15" s="31" customFormat="1" x14ac:dyDescent="0.25">
      <c r="A235" s="35"/>
      <c r="B235" s="51" t="s">
        <v>153</v>
      </c>
      <c r="C235" s="35">
        <v>4</v>
      </c>
      <c r="D235" s="55">
        <v>23.430599999999998</v>
      </c>
      <c r="E235" s="100">
        <v>655</v>
      </c>
      <c r="F235" s="169">
        <v>625050</v>
      </c>
      <c r="G235" s="41">
        <v>100</v>
      </c>
      <c r="H235" s="50">
        <f t="shared" si="45"/>
        <v>625050</v>
      </c>
      <c r="I235" s="50">
        <f t="shared" si="41"/>
        <v>0</v>
      </c>
      <c r="J235" s="50">
        <f t="shared" si="42"/>
        <v>954.27480916030538</v>
      </c>
      <c r="K235" s="50">
        <f t="shared" si="43"/>
        <v>1735.2041365434184</v>
      </c>
      <c r="L235" s="50">
        <f t="shared" si="44"/>
        <v>1760493.6740870257</v>
      </c>
      <c r="M235" s="50"/>
      <c r="N235" s="94">
        <f t="shared" si="40"/>
        <v>1760493.6740870257</v>
      </c>
      <c r="O235" s="33"/>
    </row>
    <row r="236" spans="1:15" s="31" customFormat="1" x14ac:dyDescent="0.25">
      <c r="A236" s="35"/>
      <c r="B236" s="51" t="s">
        <v>154</v>
      </c>
      <c r="C236" s="35">
        <v>4</v>
      </c>
      <c r="D236" s="55">
        <v>31.651100000000003</v>
      </c>
      <c r="E236" s="100">
        <v>1961</v>
      </c>
      <c r="F236" s="169">
        <v>1714545</v>
      </c>
      <c r="G236" s="41">
        <v>100</v>
      </c>
      <c r="H236" s="50">
        <f t="shared" si="45"/>
        <v>1714545</v>
      </c>
      <c r="I236" s="50">
        <f t="shared" si="41"/>
        <v>0</v>
      </c>
      <c r="J236" s="50">
        <f t="shared" si="42"/>
        <v>874.32177460479352</v>
      </c>
      <c r="K236" s="50">
        <f t="shared" si="43"/>
        <v>1815.1571710989301</v>
      </c>
      <c r="L236" s="50">
        <f t="shared" si="44"/>
        <v>2313014.4637508839</v>
      </c>
      <c r="M236" s="50"/>
      <c r="N236" s="94">
        <f t="shared" si="40"/>
        <v>2313014.4637508839</v>
      </c>
      <c r="O236" s="33"/>
    </row>
    <row r="237" spans="1:15" s="31" customFormat="1" x14ac:dyDescent="0.25">
      <c r="A237" s="35"/>
      <c r="B237" s="51" t="s">
        <v>155</v>
      </c>
      <c r="C237" s="35">
        <v>4</v>
      </c>
      <c r="D237" s="55">
        <v>33.021000000000001</v>
      </c>
      <c r="E237" s="100">
        <v>1022</v>
      </c>
      <c r="F237" s="169">
        <v>962206</v>
      </c>
      <c r="G237" s="41">
        <v>100</v>
      </c>
      <c r="H237" s="50">
        <f t="shared" si="45"/>
        <v>962206</v>
      </c>
      <c r="I237" s="50">
        <f t="shared" si="41"/>
        <v>0</v>
      </c>
      <c r="J237" s="50">
        <f t="shared" si="42"/>
        <v>941.49315068493149</v>
      </c>
      <c r="K237" s="50">
        <f t="shared" si="43"/>
        <v>1747.985795018792</v>
      </c>
      <c r="L237" s="50">
        <f t="shared" si="44"/>
        <v>1955117.7396499342</v>
      </c>
      <c r="M237" s="50"/>
      <c r="N237" s="94">
        <f t="shared" si="40"/>
        <v>1955117.7396499342</v>
      </c>
      <c r="O237" s="33"/>
    </row>
    <row r="238" spans="1:15" s="31" customFormat="1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00">
        <v>1366</v>
      </c>
      <c r="F238" s="169">
        <v>671667</v>
      </c>
      <c r="G238" s="41">
        <v>100</v>
      </c>
      <c r="H238" s="50">
        <f t="shared" si="45"/>
        <v>671667</v>
      </c>
      <c r="I238" s="50">
        <f t="shared" si="41"/>
        <v>0</v>
      </c>
      <c r="J238" s="50">
        <f t="shared" si="42"/>
        <v>491.703513909224</v>
      </c>
      <c r="K238" s="50">
        <f t="shared" si="43"/>
        <v>2197.7754317944996</v>
      </c>
      <c r="L238" s="50">
        <f t="shared" si="44"/>
        <v>2517465.3734736061</v>
      </c>
      <c r="M238" s="50"/>
      <c r="N238" s="94">
        <f t="shared" si="40"/>
        <v>2517465.3734736061</v>
      </c>
      <c r="O238" s="33"/>
    </row>
    <row r="239" spans="1:15" s="31" customFormat="1" x14ac:dyDescent="0.25">
      <c r="A239" s="35"/>
      <c r="B239" s="51" t="s">
        <v>157</v>
      </c>
      <c r="C239" s="35">
        <v>4</v>
      </c>
      <c r="D239" s="54">
        <v>36.563699999999997</v>
      </c>
      <c r="E239" s="100">
        <v>2688</v>
      </c>
      <c r="F239" s="169">
        <v>2672497</v>
      </c>
      <c r="G239" s="41">
        <v>100</v>
      </c>
      <c r="H239" s="50">
        <f t="shared" si="45"/>
        <v>2672497</v>
      </c>
      <c r="I239" s="50">
        <f t="shared" si="41"/>
        <v>0</v>
      </c>
      <c r="J239" s="50">
        <f t="shared" si="42"/>
        <v>994.23251488095241</v>
      </c>
      <c r="K239" s="50">
        <f t="shared" si="43"/>
        <v>1695.2464308227713</v>
      </c>
      <c r="L239" s="50">
        <f t="shared" si="44"/>
        <v>2490999.5578668681</v>
      </c>
      <c r="M239" s="50"/>
      <c r="N239" s="94">
        <f t="shared" si="40"/>
        <v>2490999.5578668681</v>
      </c>
      <c r="O239" s="33"/>
    </row>
    <row r="240" spans="1:15" s="31" customFormat="1" x14ac:dyDescent="0.25">
      <c r="A240" s="35"/>
      <c r="B240" s="51" t="s">
        <v>158</v>
      </c>
      <c r="C240" s="35">
        <v>4</v>
      </c>
      <c r="D240" s="55">
        <v>52.251899999999992</v>
      </c>
      <c r="E240" s="100">
        <v>3263</v>
      </c>
      <c r="F240" s="169">
        <v>2101570</v>
      </c>
      <c r="G240" s="41">
        <v>100</v>
      </c>
      <c r="H240" s="50">
        <f t="shared" si="45"/>
        <v>2101570</v>
      </c>
      <c r="I240" s="50">
        <f t="shared" si="41"/>
        <v>0</v>
      </c>
      <c r="J240" s="50">
        <f t="shared" si="42"/>
        <v>644.06068035550106</v>
      </c>
      <c r="K240" s="50">
        <f t="shared" si="43"/>
        <v>2045.4182653482226</v>
      </c>
      <c r="L240" s="50">
        <f t="shared" si="44"/>
        <v>3064786.8596038483</v>
      </c>
      <c r="M240" s="50"/>
      <c r="N240" s="94">
        <f t="shared" si="40"/>
        <v>3064786.8596038483</v>
      </c>
      <c r="O240" s="33"/>
    </row>
    <row r="241" spans="1:15" s="31" customFormat="1" x14ac:dyDescent="0.25">
      <c r="A241" s="35"/>
      <c r="B241" s="51" t="s">
        <v>159</v>
      </c>
      <c r="C241" s="35">
        <v>4</v>
      </c>
      <c r="D241" s="55">
        <v>24.103600000000004</v>
      </c>
      <c r="E241" s="100">
        <v>605</v>
      </c>
      <c r="F241" s="169">
        <v>682115</v>
      </c>
      <c r="G241" s="41">
        <v>100</v>
      </c>
      <c r="H241" s="50">
        <f t="shared" si="45"/>
        <v>682115</v>
      </c>
      <c r="I241" s="50">
        <f t="shared" si="41"/>
        <v>0</v>
      </c>
      <c r="J241" s="50">
        <f t="shared" si="42"/>
        <v>1127.4628099173553</v>
      </c>
      <c r="K241" s="50">
        <f t="shared" si="43"/>
        <v>1562.0161357863683</v>
      </c>
      <c r="L241" s="50">
        <f t="shared" si="44"/>
        <v>1609397.660278335</v>
      </c>
      <c r="M241" s="50"/>
      <c r="N241" s="94">
        <f t="shared" si="40"/>
        <v>1609397.660278335</v>
      </c>
      <c r="O241" s="33"/>
    </row>
    <row r="242" spans="1:15" s="31" customFormat="1" x14ac:dyDescent="0.25">
      <c r="A242" s="35"/>
      <c r="B242" s="51" t="s">
        <v>160</v>
      </c>
      <c r="C242" s="35">
        <v>4</v>
      </c>
      <c r="D242" s="55">
        <v>28.624899999999997</v>
      </c>
      <c r="E242" s="100">
        <v>855</v>
      </c>
      <c r="F242" s="169">
        <v>768650</v>
      </c>
      <c r="G242" s="41">
        <v>100</v>
      </c>
      <c r="H242" s="50">
        <f t="shared" si="45"/>
        <v>768650</v>
      </c>
      <c r="I242" s="50">
        <f t="shared" si="41"/>
        <v>0</v>
      </c>
      <c r="J242" s="50">
        <f t="shared" si="42"/>
        <v>899.0058479532164</v>
      </c>
      <c r="K242" s="50">
        <f t="shared" si="43"/>
        <v>1790.4730977505073</v>
      </c>
      <c r="L242" s="50">
        <f t="shared" si="44"/>
        <v>1905057.5136010302</v>
      </c>
      <c r="M242" s="50"/>
      <c r="N242" s="94">
        <f t="shared" si="40"/>
        <v>1905057.5136010302</v>
      </c>
      <c r="O242" s="33"/>
    </row>
    <row r="243" spans="1:15" s="31" customFormat="1" x14ac:dyDescent="0.25">
      <c r="A243" s="35"/>
      <c r="B243" s="51" t="s">
        <v>753</v>
      </c>
      <c r="C243" s="35">
        <v>4</v>
      </c>
      <c r="D243" s="55">
        <v>32.481199999999994</v>
      </c>
      <c r="E243" s="100">
        <v>2054</v>
      </c>
      <c r="F243" s="169">
        <v>1604999</v>
      </c>
      <c r="G243" s="41">
        <v>100</v>
      </c>
      <c r="H243" s="50">
        <f t="shared" si="45"/>
        <v>1604999</v>
      </c>
      <c r="I243" s="50">
        <f t="shared" si="41"/>
        <v>0</v>
      </c>
      <c r="J243" s="50">
        <f t="shared" si="42"/>
        <v>781.40165530671857</v>
      </c>
      <c r="K243" s="50">
        <f t="shared" si="43"/>
        <v>1908.0772903970051</v>
      </c>
      <c r="L243" s="50">
        <f t="shared" si="44"/>
        <v>2423844.7444694233</v>
      </c>
      <c r="M243" s="50"/>
      <c r="N243" s="94">
        <f t="shared" si="40"/>
        <v>2423844.7444694233</v>
      </c>
      <c r="O243" s="33"/>
    </row>
    <row r="244" spans="1:15" s="31" customFormat="1" x14ac:dyDescent="0.25">
      <c r="A244" s="35"/>
      <c r="B244" s="51" t="s">
        <v>161</v>
      </c>
      <c r="C244" s="35">
        <v>4</v>
      </c>
      <c r="D244" s="55">
        <v>58.170500000000004</v>
      </c>
      <c r="E244" s="100">
        <v>2145</v>
      </c>
      <c r="F244" s="169">
        <v>979233</v>
      </c>
      <c r="G244" s="41">
        <v>100</v>
      </c>
      <c r="H244" s="50">
        <f t="shared" si="45"/>
        <v>979233</v>
      </c>
      <c r="I244" s="50">
        <f t="shared" si="41"/>
        <v>0</v>
      </c>
      <c r="J244" s="50">
        <f t="shared" si="42"/>
        <v>456.5188811188811</v>
      </c>
      <c r="K244" s="50">
        <f t="shared" si="43"/>
        <v>2232.9600645848427</v>
      </c>
      <c r="L244" s="50">
        <f t="shared" si="44"/>
        <v>2880798.7048214907</v>
      </c>
      <c r="M244" s="50"/>
      <c r="N244" s="94">
        <f t="shared" si="40"/>
        <v>2880798.7048214907</v>
      </c>
      <c r="O244" s="33"/>
    </row>
    <row r="245" spans="1:15" s="31" customFormat="1" x14ac:dyDescent="0.25">
      <c r="A245" s="35"/>
      <c r="B245" s="51" t="s">
        <v>162</v>
      </c>
      <c r="C245" s="35">
        <v>4</v>
      </c>
      <c r="D245" s="55">
        <v>36.376199999999997</v>
      </c>
      <c r="E245" s="100">
        <v>848</v>
      </c>
      <c r="F245" s="169">
        <v>2981154</v>
      </c>
      <c r="G245" s="41">
        <v>100</v>
      </c>
      <c r="H245" s="50">
        <f t="shared" si="45"/>
        <v>2981154</v>
      </c>
      <c r="I245" s="50">
        <f t="shared" si="41"/>
        <v>0</v>
      </c>
      <c r="J245" s="50">
        <f t="shared" si="42"/>
        <v>3515.5117924528304</v>
      </c>
      <c r="K245" s="50">
        <f t="shared" si="43"/>
        <v>-826.03284674910674</v>
      </c>
      <c r="L245" s="50">
        <f t="shared" si="44"/>
        <v>518051.14719557192</v>
      </c>
      <c r="M245" s="50"/>
      <c r="N245" s="94">
        <f t="shared" si="40"/>
        <v>518051.14719557192</v>
      </c>
      <c r="O245" s="33"/>
    </row>
    <row r="246" spans="1:15" s="31" customFormat="1" x14ac:dyDescent="0.25">
      <c r="A246" s="35"/>
      <c r="B246" s="51" t="s">
        <v>163</v>
      </c>
      <c r="C246" s="35">
        <v>4</v>
      </c>
      <c r="D246" s="55">
        <v>32.705100000000002</v>
      </c>
      <c r="E246" s="100">
        <v>1222</v>
      </c>
      <c r="F246" s="169">
        <v>830905</v>
      </c>
      <c r="G246" s="41">
        <v>100</v>
      </c>
      <c r="H246" s="50">
        <f t="shared" si="45"/>
        <v>830905</v>
      </c>
      <c r="I246" s="50">
        <f t="shared" si="41"/>
        <v>0</v>
      </c>
      <c r="J246" s="50">
        <f t="shared" si="42"/>
        <v>679.95499181669391</v>
      </c>
      <c r="K246" s="50">
        <f t="shared" si="43"/>
        <v>2009.5239538870296</v>
      </c>
      <c r="L246" s="50">
        <f t="shared" si="44"/>
        <v>2229316.2704250216</v>
      </c>
      <c r="M246" s="50"/>
      <c r="N246" s="94">
        <f t="shared" si="40"/>
        <v>2229316.2704250216</v>
      </c>
      <c r="O246" s="33"/>
    </row>
    <row r="247" spans="1:15" s="31" customFormat="1" x14ac:dyDescent="0.25">
      <c r="A247" s="35"/>
      <c r="B247" s="51" t="s">
        <v>164</v>
      </c>
      <c r="C247" s="35">
        <v>4</v>
      </c>
      <c r="D247" s="55">
        <v>35.991799999999998</v>
      </c>
      <c r="E247" s="100">
        <v>1174</v>
      </c>
      <c r="F247" s="169">
        <v>1357122</v>
      </c>
      <c r="G247" s="41">
        <v>100</v>
      </c>
      <c r="H247" s="50">
        <f t="shared" si="45"/>
        <v>1357122</v>
      </c>
      <c r="I247" s="50">
        <f t="shared" si="41"/>
        <v>0</v>
      </c>
      <c r="J247" s="50">
        <f t="shared" si="42"/>
        <v>1155.9812606473595</v>
      </c>
      <c r="K247" s="50">
        <f t="shared" si="43"/>
        <v>1533.4976850563642</v>
      </c>
      <c r="L247" s="50">
        <f t="shared" si="44"/>
        <v>1853116.3326684206</v>
      </c>
      <c r="M247" s="50"/>
      <c r="N247" s="94">
        <f t="shared" si="40"/>
        <v>1853116.3326684206</v>
      </c>
      <c r="O247" s="33"/>
    </row>
    <row r="248" spans="1:15" s="31" customFormat="1" x14ac:dyDescent="0.25">
      <c r="A248" s="35"/>
      <c r="B248" s="51" t="s">
        <v>165</v>
      </c>
      <c r="C248" s="35">
        <v>4</v>
      </c>
      <c r="D248" s="55">
        <v>76.984499999999997</v>
      </c>
      <c r="E248" s="100">
        <v>3124</v>
      </c>
      <c r="F248" s="169">
        <v>2285770</v>
      </c>
      <c r="G248" s="41">
        <v>100</v>
      </c>
      <c r="H248" s="50">
        <f t="shared" si="45"/>
        <v>2285770</v>
      </c>
      <c r="I248" s="50">
        <f t="shared" si="41"/>
        <v>0</v>
      </c>
      <c r="J248" s="50">
        <f t="shared" si="42"/>
        <v>731.68053777208706</v>
      </c>
      <c r="K248" s="50">
        <f t="shared" si="43"/>
        <v>1957.7984079316366</v>
      </c>
      <c r="L248" s="50">
        <f t="shared" si="44"/>
        <v>3108328.0929211364</v>
      </c>
      <c r="M248" s="50"/>
      <c r="N248" s="94">
        <f t="shared" si="40"/>
        <v>3108328.0929211364</v>
      </c>
      <c r="O248" s="33"/>
    </row>
    <row r="249" spans="1:15" s="31" customFormat="1" x14ac:dyDescent="0.25">
      <c r="A249" s="35"/>
      <c r="B249" s="51" t="s">
        <v>754</v>
      </c>
      <c r="C249" s="35">
        <v>4</v>
      </c>
      <c r="D249" s="55">
        <v>37.795300000000005</v>
      </c>
      <c r="E249" s="100">
        <v>1676</v>
      </c>
      <c r="F249" s="169">
        <v>2412783</v>
      </c>
      <c r="G249" s="41">
        <v>100</v>
      </c>
      <c r="H249" s="50">
        <f t="shared" si="45"/>
        <v>2412783</v>
      </c>
      <c r="I249" s="50">
        <f t="shared" si="41"/>
        <v>0</v>
      </c>
      <c r="J249" s="50">
        <f t="shared" si="42"/>
        <v>1439.6079952267303</v>
      </c>
      <c r="K249" s="50">
        <f t="shared" si="43"/>
        <v>1249.8709504769934</v>
      </c>
      <c r="L249" s="50">
        <f t="shared" si="44"/>
        <v>1804795.4940791568</v>
      </c>
      <c r="M249" s="50"/>
      <c r="N249" s="94">
        <f t="shared" si="40"/>
        <v>1804795.4940791568</v>
      </c>
      <c r="O249" s="33"/>
    </row>
    <row r="250" spans="1:15" s="31" customFormat="1" x14ac:dyDescent="0.25">
      <c r="A250" s="35"/>
      <c r="B250" s="51" t="s">
        <v>755</v>
      </c>
      <c r="C250" s="35">
        <v>4</v>
      </c>
      <c r="D250" s="55">
        <v>12.696099999999999</v>
      </c>
      <c r="E250" s="100">
        <v>474</v>
      </c>
      <c r="F250" s="169">
        <v>300413</v>
      </c>
      <c r="G250" s="41">
        <v>100</v>
      </c>
      <c r="H250" s="50">
        <f t="shared" si="45"/>
        <v>300413</v>
      </c>
      <c r="I250" s="50">
        <f t="shared" si="41"/>
        <v>0</v>
      </c>
      <c r="J250" s="50">
        <f t="shared" si="42"/>
        <v>633.78270042194094</v>
      </c>
      <c r="K250" s="50">
        <f t="shared" si="43"/>
        <v>2055.6962452817825</v>
      </c>
      <c r="L250" s="50">
        <f t="shared" si="44"/>
        <v>1887529.2058193444</v>
      </c>
      <c r="M250" s="50"/>
      <c r="N250" s="94">
        <f t="shared" si="40"/>
        <v>1887529.2058193444</v>
      </c>
      <c r="O250" s="33"/>
    </row>
    <row r="251" spans="1:15" s="31" customFormat="1" x14ac:dyDescent="0.25">
      <c r="A251" s="35"/>
      <c r="B251" s="51" t="s">
        <v>166</v>
      </c>
      <c r="C251" s="35">
        <v>4</v>
      </c>
      <c r="D251" s="55">
        <v>65.192599999999999</v>
      </c>
      <c r="E251" s="100">
        <v>2537</v>
      </c>
      <c r="F251" s="169">
        <v>3830354</v>
      </c>
      <c r="G251" s="41">
        <v>100</v>
      </c>
      <c r="H251" s="50">
        <f t="shared" si="45"/>
        <v>3830354</v>
      </c>
      <c r="I251" s="50">
        <f t="shared" si="41"/>
        <v>0</v>
      </c>
      <c r="J251" s="50">
        <f t="shared" si="42"/>
        <v>1509.7966101694915</v>
      </c>
      <c r="K251" s="50">
        <f t="shared" si="43"/>
        <v>1179.6823355342322</v>
      </c>
      <c r="L251" s="50">
        <f t="shared" si="44"/>
        <v>2212815.7656113813</v>
      </c>
      <c r="M251" s="50"/>
      <c r="N251" s="94">
        <f t="shared" si="40"/>
        <v>2212815.7656113813</v>
      </c>
      <c r="O251" s="33"/>
    </row>
    <row r="252" spans="1:15" s="31" customFormat="1" x14ac:dyDescent="0.25">
      <c r="A252" s="35"/>
      <c r="B252" s="51" t="s">
        <v>167</v>
      </c>
      <c r="C252" s="35">
        <v>4</v>
      </c>
      <c r="D252" s="55">
        <v>60.270100000000006</v>
      </c>
      <c r="E252" s="100">
        <v>2582</v>
      </c>
      <c r="F252" s="169">
        <v>2105174</v>
      </c>
      <c r="G252" s="41">
        <v>100</v>
      </c>
      <c r="H252" s="50">
        <f t="shared" si="45"/>
        <v>2105174</v>
      </c>
      <c r="I252" s="50">
        <f t="shared" si="41"/>
        <v>0</v>
      </c>
      <c r="J252" s="50">
        <f t="shared" si="42"/>
        <v>815.3268783888459</v>
      </c>
      <c r="K252" s="50">
        <f t="shared" si="43"/>
        <v>1874.1520673148777</v>
      </c>
      <c r="L252" s="50">
        <f t="shared" si="44"/>
        <v>2752483.7617966798</v>
      </c>
      <c r="M252" s="50"/>
      <c r="N252" s="94">
        <f t="shared" si="40"/>
        <v>2752483.7617966798</v>
      </c>
      <c r="O252" s="33"/>
    </row>
    <row r="253" spans="1:15" s="31" customFormat="1" x14ac:dyDescent="0.25">
      <c r="A253" s="35"/>
      <c r="B253" s="51" t="s">
        <v>168</v>
      </c>
      <c r="C253" s="35">
        <v>4</v>
      </c>
      <c r="D253" s="55">
        <v>65.196699999999993</v>
      </c>
      <c r="E253" s="100">
        <v>972</v>
      </c>
      <c r="F253" s="169">
        <v>906463</v>
      </c>
      <c r="G253" s="41">
        <v>100</v>
      </c>
      <c r="H253" s="50">
        <f t="shared" si="45"/>
        <v>906463</v>
      </c>
      <c r="I253" s="50">
        <f t="shared" si="41"/>
        <v>0</v>
      </c>
      <c r="J253" s="50">
        <f t="shared" si="42"/>
        <v>932.57510288065839</v>
      </c>
      <c r="K253" s="50">
        <f t="shared" si="43"/>
        <v>1756.9038428230651</v>
      </c>
      <c r="L253" s="50">
        <f t="shared" si="44"/>
        <v>2153857.9308351609</v>
      </c>
      <c r="M253" s="50"/>
      <c r="N253" s="94">
        <f t="shared" si="40"/>
        <v>2153857.9308351609</v>
      </c>
      <c r="O253" s="33"/>
    </row>
    <row r="254" spans="1:15" s="31" customFormat="1" x14ac:dyDescent="0.25">
      <c r="A254" s="35"/>
      <c r="B254" s="51" t="s">
        <v>169</v>
      </c>
      <c r="C254" s="35">
        <v>4</v>
      </c>
      <c r="D254" s="55">
        <v>32.4041</v>
      </c>
      <c r="E254" s="100">
        <v>1777</v>
      </c>
      <c r="F254" s="169">
        <v>1383164</v>
      </c>
      <c r="G254" s="41">
        <v>100</v>
      </c>
      <c r="H254" s="50">
        <f t="shared" si="45"/>
        <v>1383164</v>
      </c>
      <c r="I254" s="50">
        <f t="shared" si="41"/>
        <v>0</v>
      </c>
      <c r="J254" s="50">
        <f t="shared" si="42"/>
        <v>778.37028700056271</v>
      </c>
      <c r="K254" s="50">
        <f t="shared" si="43"/>
        <v>1911.1086587031609</v>
      </c>
      <c r="L254" s="50">
        <f t="shared" si="44"/>
        <v>2333461.1824306371</v>
      </c>
      <c r="M254" s="50"/>
      <c r="N254" s="94">
        <f t="shared" si="40"/>
        <v>2333461.1824306371</v>
      </c>
      <c r="O254" s="33"/>
    </row>
    <row r="255" spans="1:15" s="31" customFormat="1" x14ac:dyDescent="0.25">
      <c r="A255" s="35"/>
      <c r="B255" s="51" t="s">
        <v>170</v>
      </c>
      <c r="C255" s="35">
        <v>4</v>
      </c>
      <c r="D255" s="55">
        <v>67.829499999999996</v>
      </c>
      <c r="E255" s="100">
        <v>3065</v>
      </c>
      <c r="F255" s="169">
        <v>2474301</v>
      </c>
      <c r="G255" s="41">
        <v>100</v>
      </c>
      <c r="H255" s="50">
        <f t="shared" si="45"/>
        <v>2474301</v>
      </c>
      <c r="I255" s="50">
        <f t="shared" si="41"/>
        <v>0</v>
      </c>
      <c r="J255" s="50">
        <f t="shared" si="42"/>
        <v>807.27601957585648</v>
      </c>
      <c r="K255" s="50">
        <f t="shared" si="43"/>
        <v>1882.2029261278672</v>
      </c>
      <c r="L255" s="50">
        <f t="shared" si="44"/>
        <v>2968829.5521503133</v>
      </c>
      <c r="M255" s="50"/>
      <c r="N255" s="94">
        <f t="shared" si="40"/>
        <v>2968829.5521503133</v>
      </c>
      <c r="O255" s="33"/>
    </row>
    <row r="256" spans="1:15" s="31" customFormat="1" x14ac:dyDescent="0.25">
      <c r="A256" s="35"/>
      <c r="B256" s="51"/>
      <c r="C256" s="35"/>
      <c r="D256" s="55">
        <v>0</v>
      </c>
      <c r="E256" s="102"/>
      <c r="F256" s="32"/>
      <c r="G256" s="41"/>
      <c r="H256" s="42"/>
      <c r="I256" s="42"/>
      <c r="J256" s="32"/>
      <c r="K256" s="50"/>
      <c r="L256" s="50"/>
      <c r="M256" s="50"/>
      <c r="N256" s="94"/>
      <c r="O256" s="33"/>
    </row>
    <row r="257" spans="1:15" s="31" customFormat="1" x14ac:dyDescent="0.25">
      <c r="A257" s="30" t="s">
        <v>173</v>
      </c>
      <c r="B257" s="43" t="s">
        <v>2</v>
      </c>
      <c r="C257" s="44"/>
      <c r="D257" s="3">
        <v>923.69960000000003</v>
      </c>
      <c r="E257" s="103">
        <f>E258</f>
        <v>30986</v>
      </c>
      <c r="F257" s="37"/>
      <c r="G257" s="41"/>
      <c r="H257" s="37">
        <f>H259</f>
        <v>9974232.75</v>
      </c>
      <c r="I257" s="37">
        <f>I259</f>
        <v>-9974232.75</v>
      </c>
      <c r="J257" s="37"/>
      <c r="K257" s="50"/>
      <c r="L257" s="50"/>
      <c r="M257" s="46">
        <f>M259</f>
        <v>19824716.963764958</v>
      </c>
      <c r="N257" s="92">
        <f t="shared" ref="N257:N320" si="46">L257+M257</f>
        <v>19824716.963764958</v>
      </c>
      <c r="O257" s="33"/>
    </row>
    <row r="258" spans="1:15" s="31" customFormat="1" x14ac:dyDescent="0.25">
      <c r="A258" s="30" t="s">
        <v>173</v>
      </c>
      <c r="B258" s="43" t="s">
        <v>3</v>
      </c>
      <c r="C258" s="44"/>
      <c r="D258" s="3">
        <v>923.69960000000003</v>
      </c>
      <c r="E258" s="103">
        <f>SUM(E260:E282)</f>
        <v>30986</v>
      </c>
      <c r="F258" s="37">
        <f>SUM(F260:F282)</f>
        <v>64892722</v>
      </c>
      <c r="G258" s="41"/>
      <c r="H258" s="37">
        <f>SUM(H260:H282)</f>
        <v>44944256.5</v>
      </c>
      <c r="I258" s="37">
        <f>SUM(I260:I282)</f>
        <v>19948465.5</v>
      </c>
      <c r="J258" s="37"/>
      <c r="K258" s="50"/>
      <c r="L258" s="37">
        <f>SUM(L260:L282)</f>
        <v>43806345.187110588</v>
      </c>
      <c r="M258" s="50"/>
      <c r="N258" s="92">
        <f t="shared" si="46"/>
        <v>43806345.187110588</v>
      </c>
      <c r="O258" s="33"/>
    </row>
    <row r="259" spans="1:15" s="31" customFormat="1" x14ac:dyDescent="0.25">
      <c r="A259" s="35"/>
      <c r="B259" s="51" t="s">
        <v>26</v>
      </c>
      <c r="C259" s="35">
        <v>2</v>
      </c>
      <c r="D259" s="55">
        <v>0</v>
      </c>
      <c r="E259" s="104"/>
      <c r="F259" s="50"/>
      <c r="G259" s="41">
        <v>25</v>
      </c>
      <c r="H259" s="50">
        <f>F263*G259/100</f>
        <v>9974232.75</v>
      </c>
      <c r="I259" s="50">
        <f t="shared" ref="I259:I282" si="47">F259-H259</f>
        <v>-9974232.75</v>
      </c>
      <c r="J259" s="50"/>
      <c r="K259" s="50"/>
      <c r="L259" s="50"/>
      <c r="M259" s="50">
        <f>($L$7*$L$8*E257/$L$10)+($L$7*$L$9*D257/$L$11)</f>
        <v>19824716.963764958</v>
      </c>
      <c r="N259" s="94">
        <f t="shared" si="46"/>
        <v>19824716.963764958</v>
      </c>
      <c r="O259" s="33"/>
    </row>
    <row r="260" spans="1:15" s="31" customFormat="1" x14ac:dyDescent="0.25">
      <c r="A260" s="35"/>
      <c r="B260" s="51" t="s">
        <v>174</v>
      </c>
      <c r="C260" s="35">
        <v>4</v>
      </c>
      <c r="D260" s="55">
        <v>31.286999999999999</v>
      </c>
      <c r="E260" s="100">
        <v>1010</v>
      </c>
      <c r="F260" s="170">
        <v>1556828</v>
      </c>
      <c r="G260" s="41">
        <v>100</v>
      </c>
      <c r="H260" s="50">
        <f t="shared" ref="H260:H282" si="48">F260*G260/100</f>
        <v>1556828</v>
      </c>
      <c r="I260" s="50">
        <f t="shared" si="47"/>
        <v>0</v>
      </c>
      <c r="J260" s="50">
        <f t="shared" ref="J260:J282" si="49">F260/E260</f>
        <v>1541.4138613861387</v>
      </c>
      <c r="K260" s="50">
        <f t="shared" ref="K260:K282" si="50">$J$11*$J$19-J260</f>
        <v>1148.0650843175849</v>
      </c>
      <c r="L260" s="50">
        <f t="shared" ref="L260:L282" si="51">IF(K260&gt;0,$J$7*$J$8*(K260/$K$19),0)+$J$7*$J$9*(E260/$E$19)+$J$7*$J$10*(D260/$D$19)</f>
        <v>1459132.7407092454</v>
      </c>
      <c r="M260" s="50"/>
      <c r="N260" s="94">
        <f t="shared" si="46"/>
        <v>1459132.7407092454</v>
      </c>
      <c r="O260" s="33"/>
    </row>
    <row r="261" spans="1:15" s="31" customFormat="1" x14ac:dyDescent="0.25">
      <c r="A261" s="35"/>
      <c r="B261" s="51" t="s">
        <v>756</v>
      </c>
      <c r="C261" s="35">
        <v>4</v>
      </c>
      <c r="D261" s="55">
        <v>45.492799999999995</v>
      </c>
      <c r="E261" s="100">
        <v>1319</v>
      </c>
      <c r="F261" s="170">
        <v>1031967</v>
      </c>
      <c r="G261" s="41">
        <v>100</v>
      </c>
      <c r="H261" s="50">
        <f t="shared" si="48"/>
        <v>1031967</v>
      </c>
      <c r="I261" s="50">
        <f t="shared" si="47"/>
        <v>0</v>
      </c>
      <c r="J261" s="50">
        <f t="shared" si="49"/>
        <v>782.38589840788472</v>
      </c>
      <c r="K261" s="50">
        <f t="shared" si="50"/>
        <v>1907.0930472958389</v>
      </c>
      <c r="L261" s="50">
        <f t="shared" si="51"/>
        <v>2262325.156854094</v>
      </c>
      <c r="M261" s="50"/>
      <c r="N261" s="94">
        <f t="shared" si="46"/>
        <v>2262325.156854094</v>
      </c>
      <c r="O261" s="33"/>
    </row>
    <row r="262" spans="1:15" s="31" customFormat="1" x14ac:dyDescent="0.25">
      <c r="A262" s="35"/>
      <c r="B262" s="51" t="s">
        <v>175</v>
      </c>
      <c r="C262" s="35">
        <v>4</v>
      </c>
      <c r="D262" s="55">
        <v>49.9925</v>
      </c>
      <c r="E262" s="100">
        <v>877</v>
      </c>
      <c r="F262" s="170">
        <v>861345</v>
      </c>
      <c r="G262" s="41">
        <v>100</v>
      </c>
      <c r="H262" s="50">
        <f t="shared" si="48"/>
        <v>861345</v>
      </c>
      <c r="I262" s="50">
        <f t="shared" si="47"/>
        <v>0</v>
      </c>
      <c r="J262" s="50">
        <f t="shared" si="49"/>
        <v>982.14937286202962</v>
      </c>
      <c r="K262" s="50">
        <f t="shared" si="50"/>
        <v>1707.329572841694</v>
      </c>
      <c r="L262" s="50">
        <f t="shared" si="51"/>
        <v>1984061.3912273836</v>
      </c>
      <c r="M262" s="50"/>
      <c r="N262" s="94">
        <f t="shared" si="46"/>
        <v>1984061.3912273836</v>
      </c>
      <c r="O262" s="33"/>
    </row>
    <row r="263" spans="1:15" s="31" customFormat="1" x14ac:dyDescent="0.25">
      <c r="A263" s="35"/>
      <c r="B263" s="51" t="s">
        <v>173</v>
      </c>
      <c r="C263" s="35">
        <v>3</v>
      </c>
      <c r="D263" s="55">
        <v>146.12969999999999</v>
      </c>
      <c r="E263" s="100">
        <v>8765</v>
      </c>
      <c r="F263" s="170">
        <v>39896931</v>
      </c>
      <c r="G263" s="41">
        <v>50</v>
      </c>
      <c r="H263" s="50">
        <f t="shared" si="48"/>
        <v>19948465.5</v>
      </c>
      <c r="I263" s="50">
        <f t="shared" si="47"/>
        <v>19948465.5</v>
      </c>
      <c r="J263" s="50">
        <f t="shared" si="49"/>
        <v>4551.8460924130059</v>
      </c>
      <c r="K263" s="50">
        <f t="shared" si="50"/>
        <v>-1862.3671467092822</v>
      </c>
      <c r="L263" s="50">
        <f t="shared" si="51"/>
        <v>3866870.3924783547</v>
      </c>
      <c r="M263" s="50"/>
      <c r="N263" s="94">
        <f t="shared" si="46"/>
        <v>3866870.3924783547</v>
      </c>
      <c r="O263" s="33"/>
    </row>
    <row r="264" spans="1:15" s="31" customFormat="1" x14ac:dyDescent="0.25">
      <c r="A264" s="35"/>
      <c r="B264" s="51" t="s">
        <v>176</v>
      </c>
      <c r="C264" s="35">
        <v>4</v>
      </c>
      <c r="D264" s="55">
        <v>44.4619</v>
      </c>
      <c r="E264" s="100">
        <v>842</v>
      </c>
      <c r="F264" s="170">
        <v>1018312</v>
      </c>
      <c r="G264" s="41">
        <v>100</v>
      </c>
      <c r="H264" s="50">
        <f t="shared" si="48"/>
        <v>1018312</v>
      </c>
      <c r="I264" s="50">
        <f t="shared" si="47"/>
        <v>0</v>
      </c>
      <c r="J264" s="50">
        <f t="shared" si="49"/>
        <v>1209.3966745843231</v>
      </c>
      <c r="K264" s="50">
        <f t="shared" si="50"/>
        <v>1480.0822711194005</v>
      </c>
      <c r="L264" s="50">
        <f t="shared" si="51"/>
        <v>1754489.7632975623</v>
      </c>
      <c r="M264" s="50"/>
      <c r="N264" s="94">
        <f t="shared" si="46"/>
        <v>1754489.7632975623</v>
      </c>
      <c r="O264" s="33"/>
    </row>
    <row r="265" spans="1:15" s="31" customFormat="1" x14ac:dyDescent="0.25">
      <c r="A265" s="35"/>
      <c r="B265" s="51" t="s">
        <v>177</v>
      </c>
      <c r="C265" s="35">
        <v>4</v>
      </c>
      <c r="D265" s="55">
        <v>12.8087</v>
      </c>
      <c r="E265" s="100">
        <v>409</v>
      </c>
      <c r="F265" s="170">
        <v>1059398</v>
      </c>
      <c r="G265" s="41">
        <v>100</v>
      </c>
      <c r="H265" s="50">
        <f t="shared" si="48"/>
        <v>1059398</v>
      </c>
      <c r="I265" s="50">
        <f t="shared" si="47"/>
        <v>0</v>
      </c>
      <c r="J265" s="50">
        <f t="shared" si="49"/>
        <v>2590.2151589242053</v>
      </c>
      <c r="K265" s="50">
        <f t="shared" si="50"/>
        <v>99.263786779518341</v>
      </c>
      <c r="L265" s="50">
        <f t="shared" si="51"/>
        <v>298756.26517239952</v>
      </c>
      <c r="M265" s="50"/>
      <c r="N265" s="94">
        <f t="shared" si="46"/>
        <v>298756.26517239952</v>
      </c>
      <c r="O265" s="33"/>
    </row>
    <row r="266" spans="1:15" s="31" customFormat="1" x14ac:dyDescent="0.25">
      <c r="A266" s="35"/>
      <c r="B266" s="51" t="s">
        <v>178</v>
      </c>
      <c r="C266" s="35">
        <v>4</v>
      </c>
      <c r="D266" s="55">
        <v>40.336600000000004</v>
      </c>
      <c r="E266" s="100">
        <v>905</v>
      </c>
      <c r="F266" s="170">
        <v>390122</v>
      </c>
      <c r="G266" s="41">
        <v>100</v>
      </c>
      <c r="H266" s="50">
        <f t="shared" si="48"/>
        <v>390122</v>
      </c>
      <c r="I266" s="50">
        <f t="shared" si="47"/>
        <v>0</v>
      </c>
      <c r="J266" s="50">
        <f t="shared" si="49"/>
        <v>431.07403314917127</v>
      </c>
      <c r="K266" s="50">
        <f t="shared" si="50"/>
        <v>2258.4049125545525</v>
      </c>
      <c r="L266" s="50">
        <f t="shared" si="51"/>
        <v>2372514.1320134304</v>
      </c>
      <c r="M266" s="50"/>
      <c r="N266" s="94">
        <f t="shared" si="46"/>
        <v>2372514.1320134304</v>
      </c>
      <c r="O266" s="33"/>
    </row>
    <row r="267" spans="1:15" s="31" customFormat="1" x14ac:dyDescent="0.25">
      <c r="A267" s="35"/>
      <c r="B267" s="51" t="s">
        <v>757</v>
      </c>
      <c r="C267" s="35">
        <v>4</v>
      </c>
      <c r="D267" s="55">
        <v>44.004200000000004</v>
      </c>
      <c r="E267" s="100">
        <v>1092</v>
      </c>
      <c r="F267" s="170">
        <v>1743717</v>
      </c>
      <c r="G267" s="41">
        <v>100</v>
      </c>
      <c r="H267" s="50">
        <f t="shared" si="48"/>
        <v>1743717</v>
      </c>
      <c r="I267" s="50">
        <f t="shared" si="47"/>
        <v>0</v>
      </c>
      <c r="J267" s="50">
        <f t="shared" si="49"/>
        <v>1596.8104395604396</v>
      </c>
      <c r="K267" s="50">
        <f t="shared" si="50"/>
        <v>1092.668506143284</v>
      </c>
      <c r="L267" s="50">
        <f t="shared" si="51"/>
        <v>1524378.5962702343</v>
      </c>
      <c r="M267" s="50"/>
      <c r="N267" s="94">
        <f t="shared" si="46"/>
        <v>1524378.5962702343</v>
      </c>
      <c r="O267" s="33"/>
    </row>
    <row r="268" spans="1:15" s="31" customFormat="1" x14ac:dyDescent="0.25">
      <c r="A268" s="35"/>
      <c r="B268" s="51" t="s">
        <v>179</v>
      </c>
      <c r="C268" s="35">
        <v>4</v>
      </c>
      <c r="D268" s="55">
        <v>55.929899999999996</v>
      </c>
      <c r="E268" s="100">
        <v>2512</v>
      </c>
      <c r="F268" s="170">
        <v>4466920</v>
      </c>
      <c r="G268" s="41">
        <v>100</v>
      </c>
      <c r="H268" s="50">
        <f t="shared" si="48"/>
        <v>4466920</v>
      </c>
      <c r="I268" s="50">
        <f t="shared" si="47"/>
        <v>0</v>
      </c>
      <c r="J268" s="50">
        <f t="shared" si="49"/>
        <v>1778.2324840764331</v>
      </c>
      <c r="K268" s="50">
        <f t="shared" si="50"/>
        <v>911.2464616272905</v>
      </c>
      <c r="L268" s="50">
        <f t="shared" si="51"/>
        <v>1929413.2508274731</v>
      </c>
      <c r="M268" s="50"/>
      <c r="N268" s="94">
        <f t="shared" si="46"/>
        <v>1929413.2508274731</v>
      </c>
      <c r="O268" s="33"/>
    </row>
    <row r="269" spans="1:15" s="31" customFormat="1" x14ac:dyDescent="0.25">
      <c r="A269" s="35"/>
      <c r="B269" s="51" t="s">
        <v>180</v>
      </c>
      <c r="C269" s="35">
        <v>4</v>
      </c>
      <c r="D269" s="55">
        <v>46.283000000000001</v>
      </c>
      <c r="E269" s="100">
        <v>1200</v>
      </c>
      <c r="F269" s="170">
        <v>1198534</v>
      </c>
      <c r="G269" s="41">
        <v>100</v>
      </c>
      <c r="H269" s="50">
        <f t="shared" si="48"/>
        <v>1198534</v>
      </c>
      <c r="I269" s="50">
        <f t="shared" si="47"/>
        <v>0</v>
      </c>
      <c r="J269" s="50">
        <f t="shared" si="49"/>
        <v>998.77833333333331</v>
      </c>
      <c r="K269" s="50">
        <f t="shared" si="50"/>
        <v>1690.7006123703904</v>
      </c>
      <c r="L269" s="50">
        <f t="shared" si="51"/>
        <v>2054369.5501675</v>
      </c>
      <c r="M269" s="50"/>
      <c r="N269" s="94">
        <f t="shared" si="46"/>
        <v>2054369.5501675</v>
      </c>
      <c r="O269" s="33"/>
    </row>
    <row r="270" spans="1:15" s="31" customFormat="1" x14ac:dyDescent="0.25">
      <c r="A270" s="35"/>
      <c r="B270" s="51" t="s">
        <v>181</v>
      </c>
      <c r="C270" s="35">
        <v>4</v>
      </c>
      <c r="D270" s="55">
        <v>40.415599999999998</v>
      </c>
      <c r="E270" s="100">
        <v>849</v>
      </c>
      <c r="F270" s="170">
        <v>791308</v>
      </c>
      <c r="G270" s="41">
        <v>100</v>
      </c>
      <c r="H270" s="50">
        <f t="shared" si="48"/>
        <v>791308</v>
      </c>
      <c r="I270" s="50">
        <f t="shared" si="47"/>
        <v>0</v>
      </c>
      <c r="J270" s="50">
        <f t="shared" si="49"/>
        <v>932.04711425206119</v>
      </c>
      <c r="K270" s="50">
        <f t="shared" si="50"/>
        <v>1757.4318314516624</v>
      </c>
      <c r="L270" s="50">
        <f t="shared" si="51"/>
        <v>1952894.5159680014</v>
      </c>
      <c r="M270" s="50"/>
      <c r="N270" s="94">
        <f t="shared" si="46"/>
        <v>1952894.5159680014</v>
      </c>
      <c r="O270" s="33"/>
    </row>
    <row r="271" spans="1:15" s="31" customFormat="1" x14ac:dyDescent="0.25">
      <c r="A271" s="35"/>
      <c r="B271" s="51" t="s">
        <v>182</v>
      </c>
      <c r="C271" s="35">
        <v>4</v>
      </c>
      <c r="D271" s="55">
        <v>11.5463</v>
      </c>
      <c r="E271" s="100">
        <v>400</v>
      </c>
      <c r="F271" s="170">
        <v>214331</v>
      </c>
      <c r="G271" s="41">
        <v>100</v>
      </c>
      <c r="H271" s="50">
        <f t="shared" si="48"/>
        <v>214331</v>
      </c>
      <c r="I271" s="50">
        <f t="shared" si="47"/>
        <v>0</v>
      </c>
      <c r="J271" s="50">
        <f t="shared" si="49"/>
        <v>535.82749999999999</v>
      </c>
      <c r="K271" s="50">
        <f t="shared" si="50"/>
        <v>2153.6514457037238</v>
      </c>
      <c r="L271" s="50">
        <f t="shared" si="51"/>
        <v>1933924.7267681793</v>
      </c>
      <c r="M271" s="50"/>
      <c r="N271" s="94">
        <f t="shared" si="46"/>
        <v>1933924.7267681793</v>
      </c>
      <c r="O271" s="33"/>
    </row>
    <row r="272" spans="1:15" s="31" customFormat="1" x14ac:dyDescent="0.25">
      <c r="A272" s="35"/>
      <c r="B272" s="51" t="s">
        <v>183</v>
      </c>
      <c r="C272" s="35">
        <v>4</v>
      </c>
      <c r="D272" s="55">
        <v>52.649300000000004</v>
      </c>
      <c r="E272" s="100">
        <v>907</v>
      </c>
      <c r="F272" s="170">
        <v>799882</v>
      </c>
      <c r="G272" s="41">
        <v>100</v>
      </c>
      <c r="H272" s="50">
        <f t="shared" si="48"/>
        <v>799882</v>
      </c>
      <c r="I272" s="50">
        <f t="shared" si="47"/>
        <v>0</v>
      </c>
      <c r="J272" s="50">
        <f t="shared" si="49"/>
        <v>881.89856670341783</v>
      </c>
      <c r="K272" s="50">
        <f t="shared" si="50"/>
        <v>1807.5803790003058</v>
      </c>
      <c r="L272" s="50">
        <f t="shared" si="51"/>
        <v>2091594.0382570159</v>
      </c>
      <c r="M272" s="50"/>
      <c r="N272" s="94">
        <f t="shared" si="46"/>
        <v>2091594.0382570159</v>
      </c>
      <c r="O272" s="33"/>
    </row>
    <row r="273" spans="1:15" s="31" customFormat="1" x14ac:dyDescent="0.25">
      <c r="A273" s="35"/>
      <c r="B273" s="51" t="s">
        <v>184</v>
      </c>
      <c r="C273" s="35">
        <v>4</v>
      </c>
      <c r="D273" s="55">
        <v>21.676100000000002</v>
      </c>
      <c r="E273" s="100">
        <v>882</v>
      </c>
      <c r="F273" s="170">
        <v>987212</v>
      </c>
      <c r="G273" s="41">
        <v>100</v>
      </c>
      <c r="H273" s="50">
        <f t="shared" si="48"/>
        <v>987212</v>
      </c>
      <c r="I273" s="50">
        <f t="shared" si="47"/>
        <v>0</v>
      </c>
      <c r="J273" s="50">
        <f t="shared" si="49"/>
        <v>1119.2879818594104</v>
      </c>
      <c r="K273" s="50">
        <f t="shared" si="50"/>
        <v>1570.1909638443133</v>
      </c>
      <c r="L273" s="50">
        <f t="shared" si="51"/>
        <v>1692550.6319587268</v>
      </c>
      <c r="M273" s="50"/>
      <c r="N273" s="94">
        <f t="shared" si="46"/>
        <v>1692550.6319587268</v>
      </c>
      <c r="O273" s="33"/>
    </row>
    <row r="274" spans="1:15" s="31" customFormat="1" x14ac:dyDescent="0.25">
      <c r="A274" s="35"/>
      <c r="B274" s="51" t="s">
        <v>185</v>
      </c>
      <c r="C274" s="35">
        <v>4</v>
      </c>
      <c r="D274" s="55">
        <v>42.465600000000009</v>
      </c>
      <c r="E274" s="100">
        <v>1799</v>
      </c>
      <c r="F274" s="170">
        <v>2361328</v>
      </c>
      <c r="G274" s="41">
        <v>100</v>
      </c>
      <c r="H274" s="50">
        <f t="shared" si="48"/>
        <v>2361328</v>
      </c>
      <c r="I274" s="50">
        <f t="shared" si="47"/>
        <v>0</v>
      </c>
      <c r="J274" s="50">
        <f t="shared" si="49"/>
        <v>1312.5780989438576</v>
      </c>
      <c r="K274" s="50">
        <f t="shared" si="50"/>
        <v>1376.900846759866</v>
      </c>
      <c r="L274" s="50">
        <f t="shared" si="51"/>
        <v>1977814.0672942889</v>
      </c>
      <c r="M274" s="50"/>
      <c r="N274" s="94">
        <f t="shared" si="46"/>
        <v>1977814.0672942889</v>
      </c>
      <c r="O274" s="33"/>
    </row>
    <row r="275" spans="1:15" s="31" customFormat="1" x14ac:dyDescent="0.25">
      <c r="A275" s="35"/>
      <c r="B275" s="51" t="s">
        <v>186</v>
      </c>
      <c r="C275" s="35">
        <v>4</v>
      </c>
      <c r="D275" s="55">
        <v>18.5396</v>
      </c>
      <c r="E275" s="100">
        <v>1088</v>
      </c>
      <c r="F275" s="170">
        <v>752857</v>
      </c>
      <c r="G275" s="41">
        <v>100</v>
      </c>
      <c r="H275" s="50">
        <f t="shared" si="48"/>
        <v>752857</v>
      </c>
      <c r="I275" s="50">
        <f t="shared" si="47"/>
        <v>0</v>
      </c>
      <c r="J275" s="50">
        <f t="shared" si="49"/>
        <v>691.96415441176475</v>
      </c>
      <c r="K275" s="50">
        <f t="shared" si="50"/>
        <v>1997.5147912919588</v>
      </c>
      <c r="L275" s="50">
        <f t="shared" si="51"/>
        <v>2083349.2539918171</v>
      </c>
      <c r="M275" s="50"/>
      <c r="N275" s="94">
        <f t="shared" si="46"/>
        <v>2083349.2539918171</v>
      </c>
      <c r="O275" s="33"/>
    </row>
    <row r="276" spans="1:15" s="31" customFormat="1" x14ac:dyDescent="0.25">
      <c r="A276" s="35"/>
      <c r="B276" s="51" t="s">
        <v>187</v>
      </c>
      <c r="C276" s="35">
        <v>4</v>
      </c>
      <c r="D276" s="55">
        <v>29.806500000000003</v>
      </c>
      <c r="E276" s="100">
        <v>1233</v>
      </c>
      <c r="F276" s="170">
        <v>1016296</v>
      </c>
      <c r="G276" s="41">
        <v>100</v>
      </c>
      <c r="H276" s="50">
        <f t="shared" si="48"/>
        <v>1016296</v>
      </c>
      <c r="I276" s="50">
        <f t="shared" si="47"/>
        <v>0</v>
      </c>
      <c r="J276" s="50">
        <f t="shared" si="49"/>
        <v>824.24655312246557</v>
      </c>
      <c r="K276" s="50">
        <f t="shared" si="50"/>
        <v>1865.232392581258</v>
      </c>
      <c r="L276" s="50">
        <f t="shared" si="51"/>
        <v>2098589.112056308</v>
      </c>
      <c r="M276" s="50"/>
      <c r="N276" s="94">
        <f t="shared" si="46"/>
        <v>2098589.112056308</v>
      </c>
      <c r="O276" s="33"/>
    </row>
    <row r="277" spans="1:15" s="31" customFormat="1" x14ac:dyDescent="0.25">
      <c r="A277" s="35"/>
      <c r="B277" s="51" t="s">
        <v>188</v>
      </c>
      <c r="C277" s="35">
        <v>4</v>
      </c>
      <c r="D277" s="55">
        <v>30.100700000000003</v>
      </c>
      <c r="E277" s="100">
        <v>1022</v>
      </c>
      <c r="F277" s="170">
        <v>969160</v>
      </c>
      <c r="G277" s="41">
        <v>100</v>
      </c>
      <c r="H277" s="50">
        <f t="shared" si="48"/>
        <v>969160</v>
      </c>
      <c r="I277" s="50">
        <f t="shared" si="47"/>
        <v>0</v>
      </c>
      <c r="J277" s="50">
        <f t="shared" si="49"/>
        <v>948.29745596868884</v>
      </c>
      <c r="K277" s="50">
        <f t="shared" si="50"/>
        <v>1741.1814897350348</v>
      </c>
      <c r="L277" s="50">
        <f t="shared" si="51"/>
        <v>1930763.3399581369</v>
      </c>
      <c r="M277" s="50"/>
      <c r="N277" s="94">
        <f t="shared" si="46"/>
        <v>1930763.3399581369</v>
      </c>
      <c r="O277" s="33"/>
    </row>
    <row r="278" spans="1:15" s="31" customFormat="1" x14ac:dyDescent="0.25">
      <c r="A278" s="35"/>
      <c r="B278" s="51" t="s">
        <v>758</v>
      </c>
      <c r="C278" s="35">
        <v>4</v>
      </c>
      <c r="D278" s="55">
        <v>61.915500000000002</v>
      </c>
      <c r="E278" s="100">
        <v>1981</v>
      </c>
      <c r="F278" s="170">
        <v>1177297</v>
      </c>
      <c r="G278" s="41">
        <v>100</v>
      </c>
      <c r="H278" s="50">
        <f t="shared" si="48"/>
        <v>1177297</v>
      </c>
      <c r="I278" s="50">
        <f t="shared" si="47"/>
        <v>0</v>
      </c>
      <c r="J278" s="50">
        <f t="shared" si="49"/>
        <v>594.2942958101969</v>
      </c>
      <c r="K278" s="50">
        <f t="shared" si="50"/>
        <v>2095.1846498935265</v>
      </c>
      <c r="L278" s="50">
        <f t="shared" si="51"/>
        <v>2739973.017854813</v>
      </c>
      <c r="M278" s="50"/>
      <c r="N278" s="94">
        <f t="shared" si="46"/>
        <v>2739973.017854813</v>
      </c>
      <c r="O278" s="33"/>
    </row>
    <row r="279" spans="1:15" s="31" customFormat="1" x14ac:dyDescent="0.25">
      <c r="A279" s="35"/>
      <c r="B279" s="51" t="s">
        <v>189</v>
      </c>
      <c r="C279" s="35">
        <v>4</v>
      </c>
      <c r="D279" s="55">
        <v>14.279399999999999</v>
      </c>
      <c r="E279" s="100">
        <v>378</v>
      </c>
      <c r="F279" s="170">
        <v>176507</v>
      </c>
      <c r="G279" s="41">
        <v>100</v>
      </c>
      <c r="H279" s="50">
        <f t="shared" si="48"/>
        <v>176507</v>
      </c>
      <c r="I279" s="50">
        <f t="shared" si="47"/>
        <v>0</v>
      </c>
      <c r="J279" s="50">
        <f t="shared" si="49"/>
        <v>466.94973544973544</v>
      </c>
      <c r="K279" s="50">
        <f t="shared" si="50"/>
        <v>2222.5292102539884</v>
      </c>
      <c r="L279" s="50">
        <f t="shared" si="51"/>
        <v>1999479.9284000318</v>
      </c>
      <c r="M279" s="50"/>
      <c r="N279" s="94">
        <f t="shared" si="46"/>
        <v>1999479.9284000318</v>
      </c>
      <c r="O279" s="33"/>
    </row>
    <row r="280" spans="1:15" s="31" customFormat="1" x14ac:dyDescent="0.25">
      <c r="A280" s="35"/>
      <c r="B280" s="51" t="s">
        <v>190</v>
      </c>
      <c r="C280" s="35">
        <v>4</v>
      </c>
      <c r="D280" s="55">
        <v>23.324099999999998</v>
      </c>
      <c r="E280" s="100">
        <v>395</v>
      </c>
      <c r="F280" s="170">
        <v>234752</v>
      </c>
      <c r="G280" s="41">
        <v>100</v>
      </c>
      <c r="H280" s="50">
        <f t="shared" si="48"/>
        <v>234752</v>
      </c>
      <c r="I280" s="50">
        <f t="shared" si="47"/>
        <v>0</v>
      </c>
      <c r="J280" s="50">
        <f t="shared" si="49"/>
        <v>594.30886075949365</v>
      </c>
      <c r="K280" s="50">
        <f t="shared" si="50"/>
        <v>2095.17008494423</v>
      </c>
      <c r="L280" s="50">
        <f t="shared" si="51"/>
        <v>1961624.3944778617</v>
      </c>
      <c r="M280" s="50"/>
      <c r="N280" s="94">
        <f t="shared" si="46"/>
        <v>1961624.3944778617</v>
      </c>
      <c r="O280" s="33"/>
    </row>
    <row r="281" spans="1:15" s="31" customFormat="1" x14ac:dyDescent="0.25">
      <c r="A281" s="35"/>
      <c r="B281" s="51" t="s">
        <v>759</v>
      </c>
      <c r="C281" s="35">
        <v>4</v>
      </c>
      <c r="D281" s="55">
        <v>42.843400000000003</v>
      </c>
      <c r="E281" s="100">
        <v>627</v>
      </c>
      <c r="F281" s="170">
        <v>907510</v>
      </c>
      <c r="G281" s="41">
        <v>100</v>
      </c>
      <c r="H281" s="50">
        <f t="shared" si="48"/>
        <v>907510</v>
      </c>
      <c r="I281" s="50">
        <f t="shared" si="47"/>
        <v>0</v>
      </c>
      <c r="J281" s="50">
        <f t="shared" si="49"/>
        <v>1447.3843700159489</v>
      </c>
      <c r="K281" s="50">
        <f t="shared" si="50"/>
        <v>1242.0945756877747</v>
      </c>
      <c r="L281" s="50">
        <f t="shared" si="51"/>
        <v>1481644.7183509469</v>
      </c>
      <c r="M281" s="50"/>
      <c r="N281" s="94">
        <f t="shared" si="46"/>
        <v>1481644.7183509469</v>
      </c>
      <c r="O281" s="33"/>
    </row>
    <row r="282" spans="1:15" s="31" customFormat="1" x14ac:dyDescent="0.25">
      <c r="A282" s="35"/>
      <c r="B282" s="51" t="s">
        <v>191</v>
      </c>
      <c r="C282" s="35">
        <v>4</v>
      </c>
      <c r="D282" s="55">
        <v>17.411200000000001</v>
      </c>
      <c r="E282" s="100">
        <v>494</v>
      </c>
      <c r="F282" s="170">
        <v>1280208</v>
      </c>
      <c r="G282" s="41">
        <v>100</v>
      </c>
      <c r="H282" s="50">
        <f t="shared" si="48"/>
        <v>1280208</v>
      </c>
      <c r="I282" s="50">
        <f t="shared" si="47"/>
        <v>0</v>
      </c>
      <c r="J282" s="50">
        <f t="shared" si="49"/>
        <v>2591.5141700404856</v>
      </c>
      <c r="K282" s="50">
        <f t="shared" si="50"/>
        <v>97.964775663238015</v>
      </c>
      <c r="L282" s="50">
        <f t="shared" si="51"/>
        <v>355832.20275679097</v>
      </c>
      <c r="M282" s="50"/>
      <c r="N282" s="94">
        <f t="shared" si="46"/>
        <v>355832.20275679097</v>
      </c>
      <c r="O282" s="33"/>
    </row>
    <row r="283" spans="1:15" s="31" customFormat="1" x14ac:dyDescent="0.25">
      <c r="A283" s="35"/>
      <c r="B283" s="51"/>
      <c r="C283" s="35"/>
      <c r="D283" s="55">
        <v>0</v>
      </c>
      <c r="E283" s="102"/>
      <c r="F283" s="32"/>
      <c r="G283" s="41"/>
      <c r="H283" s="42"/>
      <c r="I283" s="42"/>
      <c r="J283" s="32"/>
      <c r="K283" s="50"/>
      <c r="L283" s="50"/>
      <c r="M283" s="50"/>
      <c r="N283" s="94"/>
      <c r="O283" s="33"/>
    </row>
    <row r="284" spans="1:15" s="31" customFormat="1" x14ac:dyDescent="0.25">
      <c r="A284" s="30" t="s">
        <v>192</v>
      </c>
      <c r="B284" s="43" t="s">
        <v>2</v>
      </c>
      <c r="C284" s="44"/>
      <c r="D284" s="3">
        <v>687.94550000000004</v>
      </c>
      <c r="E284" s="103">
        <f>E285</f>
        <v>52926</v>
      </c>
      <c r="F284" s="37"/>
      <c r="G284" s="41"/>
      <c r="H284" s="37">
        <f>H286</f>
        <v>7925997.5</v>
      </c>
      <c r="I284" s="37">
        <f>I286</f>
        <v>-7925997.5</v>
      </c>
      <c r="J284" s="37"/>
      <c r="K284" s="50"/>
      <c r="L284" s="50"/>
      <c r="M284" s="46">
        <f>M286</f>
        <v>24007186.458220083</v>
      </c>
      <c r="N284" s="92">
        <f t="shared" si="46"/>
        <v>24007186.458220083</v>
      </c>
      <c r="O284" s="33"/>
    </row>
    <row r="285" spans="1:15" s="31" customFormat="1" x14ac:dyDescent="0.25">
      <c r="A285" s="30" t="s">
        <v>192</v>
      </c>
      <c r="B285" s="43" t="s">
        <v>3</v>
      </c>
      <c r="C285" s="44"/>
      <c r="D285" s="3">
        <v>687.94550000000004</v>
      </c>
      <c r="E285" s="103">
        <f>SUM(E287:E311)</f>
        <v>52926</v>
      </c>
      <c r="F285" s="37">
        <f>SUM(F287:F311)</f>
        <v>106617710</v>
      </c>
      <c r="G285" s="41"/>
      <c r="H285" s="37">
        <f>SUM(H287:H311)</f>
        <v>90765715</v>
      </c>
      <c r="I285" s="37">
        <f>SUM(I287:I311)</f>
        <v>15851995</v>
      </c>
      <c r="J285" s="37"/>
      <c r="K285" s="50"/>
      <c r="L285" s="37">
        <f>SUM(L287:L311)</f>
        <v>50244672.162246481</v>
      </c>
      <c r="M285" s="50"/>
      <c r="N285" s="92">
        <f t="shared" si="46"/>
        <v>50244672.162246481</v>
      </c>
      <c r="O285" s="33"/>
    </row>
    <row r="286" spans="1:15" s="31" customFormat="1" x14ac:dyDescent="0.25">
      <c r="A286" s="35"/>
      <c r="B286" s="51" t="s">
        <v>26</v>
      </c>
      <c r="C286" s="35">
        <v>2</v>
      </c>
      <c r="D286" s="55">
        <v>0</v>
      </c>
      <c r="E286" s="104"/>
      <c r="F286" s="50"/>
      <c r="G286" s="41">
        <v>25</v>
      </c>
      <c r="H286" s="50">
        <f>F293*G286/100</f>
        <v>7925997.5</v>
      </c>
      <c r="I286" s="50">
        <f t="shared" ref="I286:I311" si="52">F286-H286</f>
        <v>-7925997.5</v>
      </c>
      <c r="J286" s="50"/>
      <c r="K286" s="50"/>
      <c r="L286" s="50"/>
      <c r="M286" s="50">
        <f>($L$7*$L$8*E284/$L$10)+($L$7*$L$9*D284/$L$11)</f>
        <v>24007186.458220083</v>
      </c>
      <c r="N286" s="94">
        <f t="shared" si="46"/>
        <v>24007186.458220083</v>
      </c>
      <c r="O286" s="33"/>
    </row>
    <row r="287" spans="1:15" s="31" customFormat="1" x14ac:dyDescent="0.25">
      <c r="A287" s="35"/>
      <c r="B287" s="51" t="s">
        <v>193</v>
      </c>
      <c r="C287" s="35">
        <v>4</v>
      </c>
      <c r="D287" s="55">
        <v>41.911499999999997</v>
      </c>
      <c r="E287" s="100">
        <v>2738</v>
      </c>
      <c r="F287" s="171">
        <v>2761159</v>
      </c>
      <c r="G287" s="41">
        <v>100</v>
      </c>
      <c r="H287" s="50">
        <f t="shared" ref="H287:H311" si="53">F287*G287/100</f>
        <v>2761159</v>
      </c>
      <c r="I287" s="50">
        <f t="shared" si="52"/>
        <v>0</v>
      </c>
      <c r="J287" s="50">
        <f t="shared" ref="J287:J311" si="54">F287/E287</f>
        <v>1008.4583637691745</v>
      </c>
      <c r="K287" s="50">
        <f t="shared" ref="K287:K311" si="55">$J$11*$J$19-J287</f>
        <v>1681.0205819345492</v>
      </c>
      <c r="L287" s="50">
        <f t="shared" ref="L287:L311" si="56">IF(K287&gt;0,$J$7*$J$8*(K287/$K$19),0)+$J$7*$J$9*(E287/$E$19)+$J$7*$J$10*(D287/$D$19)</f>
        <v>2530875.968531312</v>
      </c>
      <c r="M287" s="50"/>
      <c r="N287" s="94">
        <f t="shared" si="46"/>
        <v>2530875.968531312</v>
      </c>
      <c r="O287" s="33"/>
    </row>
    <row r="288" spans="1:15" s="31" customFormat="1" x14ac:dyDescent="0.25">
      <c r="A288" s="35"/>
      <c r="B288" s="51" t="s">
        <v>194</v>
      </c>
      <c r="C288" s="35">
        <v>4</v>
      </c>
      <c r="D288" s="55">
        <v>29.248799999999999</v>
      </c>
      <c r="E288" s="100">
        <v>1560</v>
      </c>
      <c r="F288" s="171">
        <v>917605</v>
      </c>
      <c r="G288" s="41">
        <v>100</v>
      </c>
      <c r="H288" s="50">
        <f t="shared" si="53"/>
        <v>917605</v>
      </c>
      <c r="I288" s="50">
        <f t="shared" si="52"/>
        <v>0</v>
      </c>
      <c r="J288" s="50">
        <f t="shared" si="54"/>
        <v>588.20833333333337</v>
      </c>
      <c r="K288" s="50">
        <f t="shared" si="55"/>
        <v>2101.2706123703902</v>
      </c>
      <c r="L288" s="50">
        <f t="shared" si="56"/>
        <v>2393111.9148706901</v>
      </c>
      <c r="M288" s="50"/>
      <c r="N288" s="94">
        <f t="shared" si="46"/>
        <v>2393111.9148706901</v>
      </c>
      <c r="O288" s="33"/>
    </row>
    <row r="289" spans="1:15" s="31" customFormat="1" x14ac:dyDescent="0.25">
      <c r="A289" s="35"/>
      <c r="B289" s="51" t="s">
        <v>760</v>
      </c>
      <c r="C289" s="35">
        <v>4</v>
      </c>
      <c r="D289" s="55">
        <v>30.7044</v>
      </c>
      <c r="E289" s="100">
        <v>2312</v>
      </c>
      <c r="F289" s="171">
        <v>1954212</v>
      </c>
      <c r="G289" s="41">
        <v>100</v>
      </c>
      <c r="H289" s="50">
        <f t="shared" si="53"/>
        <v>1954212</v>
      </c>
      <c r="I289" s="50">
        <f t="shared" si="52"/>
        <v>0</v>
      </c>
      <c r="J289" s="50">
        <f t="shared" si="54"/>
        <v>845.24740484429071</v>
      </c>
      <c r="K289" s="50">
        <f t="shared" si="55"/>
        <v>1844.2315408594329</v>
      </c>
      <c r="L289" s="50">
        <f t="shared" si="56"/>
        <v>2447161.7432763153</v>
      </c>
      <c r="M289" s="50"/>
      <c r="N289" s="94">
        <f t="shared" si="46"/>
        <v>2447161.7432763153</v>
      </c>
      <c r="O289" s="33"/>
    </row>
    <row r="290" spans="1:15" s="31" customFormat="1" x14ac:dyDescent="0.25">
      <c r="A290" s="35"/>
      <c r="B290" s="51" t="s">
        <v>195</v>
      </c>
      <c r="C290" s="35">
        <v>4</v>
      </c>
      <c r="D290" s="55">
        <v>33.053800000000003</v>
      </c>
      <c r="E290" s="100">
        <v>1977</v>
      </c>
      <c r="F290" s="171">
        <v>3993647</v>
      </c>
      <c r="G290" s="41">
        <v>100</v>
      </c>
      <c r="H290" s="50">
        <f t="shared" si="53"/>
        <v>3993647</v>
      </c>
      <c r="I290" s="50">
        <f t="shared" si="52"/>
        <v>0</v>
      </c>
      <c r="J290" s="50">
        <f t="shared" si="54"/>
        <v>2020.0541224076885</v>
      </c>
      <c r="K290" s="50">
        <f t="shared" si="55"/>
        <v>669.42482329603513</v>
      </c>
      <c r="L290" s="50">
        <f t="shared" si="56"/>
        <v>1409262.2516376895</v>
      </c>
      <c r="M290" s="50"/>
      <c r="N290" s="94">
        <f t="shared" si="46"/>
        <v>1409262.2516376895</v>
      </c>
      <c r="O290" s="33"/>
    </row>
    <row r="291" spans="1:15" s="31" customFormat="1" x14ac:dyDescent="0.25">
      <c r="A291" s="35"/>
      <c r="B291" s="51" t="s">
        <v>196</v>
      </c>
      <c r="C291" s="35">
        <v>4</v>
      </c>
      <c r="D291" s="55">
        <v>24.868099999999998</v>
      </c>
      <c r="E291" s="100">
        <v>1750</v>
      </c>
      <c r="F291" s="171">
        <v>2320066</v>
      </c>
      <c r="G291" s="41">
        <v>100</v>
      </c>
      <c r="H291" s="50">
        <f t="shared" si="53"/>
        <v>2320066</v>
      </c>
      <c r="I291" s="50">
        <f t="shared" si="52"/>
        <v>0</v>
      </c>
      <c r="J291" s="50">
        <f t="shared" si="54"/>
        <v>1325.752</v>
      </c>
      <c r="K291" s="50">
        <f t="shared" si="55"/>
        <v>1363.7269457037237</v>
      </c>
      <c r="L291" s="50">
        <f t="shared" si="56"/>
        <v>1837027.4407274136</v>
      </c>
      <c r="M291" s="50"/>
      <c r="N291" s="94">
        <f t="shared" si="46"/>
        <v>1837027.4407274136</v>
      </c>
      <c r="O291" s="33"/>
    </row>
    <row r="292" spans="1:15" s="31" customFormat="1" x14ac:dyDescent="0.25">
      <c r="A292" s="35"/>
      <c r="B292" s="51" t="s">
        <v>197</v>
      </c>
      <c r="C292" s="35">
        <v>4</v>
      </c>
      <c r="D292" s="55">
        <v>10.051699999999999</v>
      </c>
      <c r="E292" s="100">
        <v>885</v>
      </c>
      <c r="F292" s="171">
        <v>1265066</v>
      </c>
      <c r="G292" s="41">
        <v>100</v>
      </c>
      <c r="H292" s="50">
        <f t="shared" si="53"/>
        <v>1265066</v>
      </c>
      <c r="I292" s="50">
        <f t="shared" si="52"/>
        <v>0</v>
      </c>
      <c r="J292" s="50">
        <f t="shared" si="54"/>
        <v>1429.4531073446328</v>
      </c>
      <c r="K292" s="50">
        <f t="shared" si="55"/>
        <v>1260.0258383590908</v>
      </c>
      <c r="L292" s="50">
        <f t="shared" si="56"/>
        <v>1369752.5615227688</v>
      </c>
      <c r="M292" s="50"/>
      <c r="N292" s="94">
        <f t="shared" si="46"/>
        <v>1369752.5615227688</v>
      </c>
      <c r="O292" s="33"/>
    </row>
    <row r="293" spans="1:15" s="31" customFormat="1" x14ac:dyDescent="0.25">
      <c r="A293" s="35"/>
      <c r="B293" s="51" t="s">
        <v>192</v>
      </c>
      <c r="C293" s="35">
        <v>3</v>
      </c>
      <c r="D293" s="55">
        <v>43.259900000000002</v>
      </c>
      <c r="E293" s="100">
        <v>5844</v>
      </c>
      <c r="F293" s="171">
        <v>31703990</v>
      </c>
      <c r="G293" s="41">
        <v>50</v>
      </c>
      <c r="H293" s="50">
        <f t="shared" si="53"/>
        <v>15851995</v>
      </c>
      <c r="I293" s="50">
        <f t="shared" si="52"/>
        <v>15851995</v>
      </c>
      <c r="J293" s="50">
        <f t="shared" si="54"/>
        <v>5425.0496235455166</v>
      </c>
      <c r="K293" s="50">
        <f t="shared" si="55"/>
        <v>-2735.570677841793</v>
      </c>
      <c r="L293" s="50">
        <f t="shared" si="56"/>
        <v>2227586.832201879</v>
      </c>
      <c r="M293" s="50"/>
      <c r="N293" s="94">
        <f t="shared" si="46"/>
        <v>2227586.832201879</v>
      </c>
      <c r="O293" s="33"/>
    </row>
    <row r="294" spans="1:15" s="31" customFormat="1" x14ac:dyDescent="0.25">
      <c r="A294" s="35"/>
      <c r="B294" s="51" t="s">
        <v>198</v>
      </c>
      <c r="C294" s="35">
        <v>4</v>
      </c>
      <c r="D294" s="55">
        <v>23.160100000000003</v>
      </c>
      <c r="E294" s="100">
        <v>1865</v>
      </c>
      <c r="F294" s="171">
        <v>1995859</v>
      </c>
      <c r="G294" s="41">
        <v>100</v>
      </c>
      <c r="H294" s="50">
        <f t="shared" si="53"/>
        <v>1995859</v>
      </c>
      <c r="I294" s="50">
        <f t="shared" si="52"/>
        <v>0</v>
      </c>
      <c r="J294" s="50">
        <f t="shared" si="54"/>
        <v>1070.1656836461127</v>
      </c>
      <c r="K294" s="50">
        <f t="shared" si="55"/>
        <v>1619.3132620576109</v>
      </c>
      <c r="L294" s="50">
        <f t="shared" si="56"/>
        <v>2069118.6216077961</v>
      </c>
      <c r="M294" s="50"/>
      <c r="N294" s="94">
        <f t="shared" si="46"/>
        <v>2069118.6216077961</v>
      </c>
      <c r="O294" s="33"/>
    </row>
    <row r="295" spans="1:15" s="31" customFormat="1" x14ac:dyDescent="0.25">
      <c r="A295" s="35"/>
      <c r="B295" s="51" t="s">
        <v>199</v>
      </c>
      <c r="C295" s="35">
        <v>4</v>
      </c>
      <c r="D295" s="55">
        <v>15.7385</v>
      </c>
      <c r="E295" s="100">
        <v>883</v>
      </c>
      <c r="F295" s="171">
        <v>428617</v>
      </c>
      <c r="G295" s="41">
        <v>100</v>
      </c>
      <c r="H295" s="50">
        <f t="shared" si="53"/>
        <v>428617</v>
      </c>
      <c r="I295" s="50">
        <f t="shared" si="52"/>
        <v>0</v>
      </c>
      <c r="J295" s="50">
        <f t="shared" si="54"/>
        <v>485.40996602491504</v>
      </c>
      <c r="K295" s="50">
        <f t="shared" si="55"/>
        <v>2204.0689796788088</v>
      </c>
      <c r="L295" s="50">
        <f t="shared" si="56"/>
        <v>2162428.0504134558</v>
      </c>
      <c r="M295" s="50"/>
      <c r="N295" s="94">
        <f t="shared" si="46"/>
        <v>2162428.0504134558</v>
      </c>
      <c r="O295" s="33"/>
    </row>
    <row r="296" spans="1:15" s="31" customFormat="1" x14ac:dyDescent="0.25">
      <c r="A296" s="35"/>
      <c r="B296" s="51" t="s">
        <v>200</v>
      </c>
      <c r="C296" s="35">
        <v>4</v>
      </c>
      <c r="D296" s="55">
        <v>23.650700000000001</v>
      </c>
      <c r="E296" s="100">
        <v>2617</v>
      </c>
      <c r="F296" s="171">
        <v>6786479</v>
      </c>
      <c r="G296" s="41">
        <v>100</v>
      </c>
      <c r="H296" s="50">
        <f t="shared" si="53"/>
        <v>6786479</v>
      </c>
      <c r="I296" s="50">
        <f t="shared" si="52"/>
        <v>0</v>
      </c>
      <c r="J296" s="50">
        <f t="shared" si="54"/>
        <v>2593.2285059228125</v>
      </c>
      <c r="K296" s="50">
        <f t="shared" si="55"/>
        <v>96.250439780911165</v>
      </c>
      <c r="L296" s="50">
        <f t="shared" si="56"/>
        <v>1102360.3946211261</v>
      </c>
      <c r="M296" s="50"/>
      <c r="N296" s="94">
        <f t="shared" si="46"/>
        <v>1102360.3946211261</v>
      </c>
      <c r="O296" s="33"/>
    </row>
    <row r="297" spans="1:15" s="31" customFormat="1" x14ac:dyDescent="0.25">
      <c r="A297" s="35"/>
      <c r="B297" s="51" t="s">
        <v>201</v>
      </c>
      <c r="C297" s="35">
        <v>4</v>
      </c>
      <c r="D297" s="55">
        <v>66.461000000000013</v>
      </c>
      <c r="E297" s="100">
        <v>4305</v>
      </c>
      <c r="F297" s="171">
        <v>5812977</v>
      </c>
      <c r="G297" s="41">
        <v>100</v>
      </c>
      <c r="H297" s="50">
        <f t="shared" si="53"/>
        <v>5812977</v>
      </c>
      <c r="I297" s="50">
        <f t="shared" si="52"/>
        <v>0</v>
      </c>
      <c r="J297" s="50">
        <f t="shared" si="54"/>
        <v>1350.2850174216028</v>
      </c>
      <c r="K297" s="50">
        <f t="shared" si="55"/>
        <v>1339.1939282821209</v>
      </c>
      <c r="L297" s="50">
        <f t="shared" si="56"/>
        <v>2938063.0285414704</v>
      </c>
      <c r="M297" s="50"/>
      <c r="N297" s="94">
        <f t="shared" si="46"/>
        <v>2938063.0285414704</v>
      </c>
      <c r="O297" s="33"/>
    </row>
    <row r="298" spans="1:15" s="31" customFormat="1" x14ac:dyDescent="0.25">
      <c r="A298" s="35"/>
      <c r="B298" s="51" t="s">
        <v>202</v>
      </c>
      <c r="C298" s="35">
        <v>4</v>
      </c>
      <c r="D298" s="55">
        <v>49.479700000000008</v>
      </c>
      <c r="E298" s="100">
        <v>2295</v>
      </c>
      <c r="F298" s="171">
        <v>2700413</v>
      </c>
      <c r="G298" s="41">
        <v>100</v>
      </c>
      <c r="H298" s="50">
        <f t="shared" si="53"/>
        <v>2700413</v>
      </c>
      <c r="I298" s="50">
        <f t="shared" si="52"/>
        <v>0</v>
      </c>
      <c r="J298" s="50">
        <f t="shared" si="54"/>
        <v>1176.6505446623094</v>
      </c>
      <c r="K298" s="50">
        <f t="shared" si="55"/>
        <v>1512.8284010414143</v>
      </c>
      <c r="L298" s="50">
        <f t="shared" si="56"/>
        <v>2297440.2522633923</v>
      </c>
      <c r="M298" s="50"/>
      <c r="N298" s="94">
        <f t="shared" si="46"/>
        <v>2297440.2522633923</v>
      </c>
      <c r="O298" s="33"/>
    </row>
    <row r="299" spans="1:15" s="31" customFormat="1" x14ac:dyDescent="0.25">
      <c r="A299" s="35"/>
      <c r="B299" s="51" t="s">
        <v>203</v>
      </c>
      <c r="C299" s="35">
        <v>4</v>
      </c>
      <c r="D299" s="55">
        <v>31.819799999999997</v>
      </c>
      <c r="E299" s="100">
        <v>1713</v>
      </c>
      <c r="F299" s="171">
        <v>3252682</v>
      </c>
      <c r="G299" s="41">
        <v>100</v>
      </c>
      <c r="H299" s="50">
        <f t="shared" si="53"/>
        <v>3252682</v>
      </c>
      <c r="I299" s="50">
        <f t="shared" si="52"/>
        <v>0</v>
      </c>
      <c r="J299" s="50">
        <f t="shared" si="54"/>
        <v>1898.82194979568</v>
      </c>
      <c r="K299" s="50">
        <f t="shared" si="55"/>
        <v>790.65699590804365</v>
      </c>
      <c r="L299" s="50">
        <f t="shared" si="56"/>
        <v>1410446.4796028899</v>
      </c>
      <c r="M299" s="50"/>
      <c r="N299" s="94">
        <f t="shared" si="46"/>
        <v>1410446.4796028899</v>
      </c>
      <c r="O299" s="33"/>
    </row>
    <row r="300" spans="1:15" s="31" customFormat="1" x14ac:dyDescent="0.25">
      <c r="A300" s="35"/>
      <c r="B300" s="51" t="s">
        <v>761</v>
      </c>
      <c r="C300" s="35">
        <v>4</v>
      </c>
      <c r="D300" s="55">
        <v>13.022600000000001</v>
      </c>
      <c r="E300" s="100">
        <v>1059</v>
      </c>
      <c r="F300" s="171">
        <v>1015778</v>
      </c>
      <c r="G300" s="41">
        <v>100</v>
      </c>
      <c r="H300" s="50">
        <f t="shared" si="53"/>
        <v>1015778</v>
      </c>
      <c r="I300" s="50">
        <f t="shared" si="52"/>
        <v>0</v>
      </c>
      <c r="J300" s="50">
        <f t="shared" si="54"/>
        <v>959.18602455146367</v>
      </c>
      <c r="K300" s="50">
        <f t="shared" si="55"/>
        <v>1730.2929211522601</v>
      </c>
      <c r="L300" s="50">
        <f t="shared" si="56"/>
        <v>1823830.5354851393</v>
      </c>
      <c r="M300" s="50"/>
      <c r="N300" s="94">
        <f t="shared" si="46"/>
        <v>1823830.5354851393</v>
      </c>
      <c r="O300" s="33"/>
    </row>
    <row r="301" spans="1:15" s="31" customFormat="1" x14ac:dyDescent="0.25">
      <c r="A301" s="35"/>
      <c r="B301" s="51" t="s">
        <v>204</v>
      </c>
      <c r="C301" s="35">
        <v>4</v>
      </c>
      <c r="D301" s="55">
        <v>32.696100000000001</v>
      </c>
      <c r="E301" s="100">
        <v>2060</v>
      </c>
      <c r="F301" s="171">
        <v>1188560</v>
      </c>
      <c r="G301" s="41">
        <v>100</v>
      </c>
      <c r="H301" s="50">
        <f t="shared" si="53"/>
        <v>1188560</v>
      </c>
      <c r="I301" s="50">
        <f t="shared" si="52"/>
        <v>0</v>
      </c>
      <c r="J301" s="50">
        <f t="shared" si="54"/>
        <v>576.97087378640776</v>
      </c>
      <c r="K301" s="50">
        <f t="shared" si="55"/>
        <v>2112.5080719173156</v>
      </c>
      <c r="L301" s="50">
        <f t="shared" si="56"/>
        <v>2591061.3510393542</v>
      </c>
      <c r="M301" s="50"/>
      <c r="N301" s="94">
        <f t="shared" si="46"/>
        <v>2591061.3510393542</v>
      </c>
      <c r="O301" s="33"/>
    </row>
    <row r="302" spans="1:15" s="31" customFormat="1" x14ac:dyDescent="0.25">
      <c r="A302" s="35"/>
      <c r="B302" s="51" t="s">
        <v>205</v>
      </c>
      <c r="C302" s="35">
        <v>4</v>
      </c>
      <c r="D302" s="55">
        <v>13.414200000000001</v>
      </c>
      <c r="E302" s="100">
        <v>908</v>
      </c>
      <c r="F302" s="171">
        <v>848990</v>
      </c>
      <c r="G302" s="41">
        <v>100</v>
      </c>
      <c r="H302" s="50">
        <f t="shared" si="53"/>
        <v>848990</v>
      </c>
      <c r="I302" s="50">
        <f t="shared" si="52"/>
        <v>0</v>
      </c>
      <c r="J302" s="50">
        <f t="shared" si="54"/>
        <v>935.01101321585907</v>
      </c>
      <c r="K302" s="50">
        <f t="shared" si="55"/>
        <v>1754.4679324878646</v>
      </c>
      <c r="L302" s="50">
        <f t="shared" si="56"/>
        <v>1795415.7669709944</v>
      </c>
      <c r="M302" s="50"/>
      <c r="N302" s="94">
        <f t="shared" si="46"/>
        <v>1795415.7669709944</v>
      </c>
      <c r="O302" s="33"/>
    </row>
    <row r="303" spans="1:15" s="31" customFormat="1" x14ac:dyDescent="0.25">
      <c r="A303" s="35"/>
      <c r="B303" s="51" t="s">
        <v>762</v>
      </c>
      <c r="C303" s="35">
        <v>4</v>
      </c>
      <c r="D303" s="55">
        <v>42.579099999999997</v>
      </c>
      <c r="E303" s="100">
        <v>2707</v>
      </c>
      <c r="F303" s="171">
        <v>1396576</v>
      </c>
      <c r="G303" s="41">
        <v>100</v>
      </c>
      <c r="H303" s="50">
        <f t="shared" si="53"/>
        <v>1396576</v>
      </c>
      <c r="I303" s="50">
        <f t="shared" si="52"/>
        <v>0</v>
      </c>
      <c r="J303" s="50">
        <f t="shared" si="54"/>
        <v>515.91281861839673</v>
      </c>
      <c r="K303" s="50">
        <f t="shared" si="55"/>
        <v>2173.566127085327</v>
      </c>
      <c r="L303" s="50">
        <f t="shared" si="56"/>
        <v>2919580.4413336357</v>
      </c>
      <c r="M303" s="50"/>
      <c r="N303" s="94">
        <f t="shared" si="46"/>
        <v>2919580.4413336357</v>
      </c>
      <c r="O303" s="33"/>
    </row>
    <row r="304" spans="1:15" s="31" customFormat="1" x14ac:dyDescent="0.25">
      <c r="A304" s="35"/>
      <c r="B304" s="51" t="s">
        <v>206</v>
      </c>
      <c r="C304" s="35">
        <v>4</v>
      </c>
      <c r="D304" s="55">
        <v>14.5875</v>
      </c>
      <c r="E304" s="100">
        <v>4636</v>
      </c>
      <c r="F304" s="171">
        <v>15343048</v>
      </c>
      <c r="G304" s="41">
        <v>100</v>
      </c>
      <c r="H304" s="50">
        <f t="shared" si="53"/>
        <v>15343048</v>
      </c>
      <c r="I304" s="50">
        <f t="shared" si="52"/>
        <v>0</v>
      </c>
      <c r="J304" s="50">
        <f t="shared" si="54"/>
        <v>3309.5444348576357</v>
      </c>
      <c r="K304" s="50">
        <f t="shared" si="55"/>
        <v>-620.06548915391204</v>
      </c>
      <c r="L304" s="50">
        <f t="shared" si="56"/>
        <v>1639423.7697406216</v>
      </c>
      <c r="M304" s="50"/>
      <c r="N304" s="94">
        <f t="shared" si="46"/>
        <v>1639423.7697406216</v>
      </c>
      <c r="O304" s="33"/>
    </row>
    <row r="305" spans="1:15" s="31" customFormat="1" x14ac:dyDescent="0.25">
      <c r="A305" s="35"/>
      <c r="B305" s="51" t="s">
        <v>207</v>
      </c>
      <c r="C305" s="35">
        <v>4</v>
      </c>
      <c r="D305" s="55">
        <v>24.872399999999999</v>
      </c>
      <c r="E305" s="100">
        <v>1640</v>
      </c>
      <c r="F305" s="171">
        <v>1308642</v>
      </c>
      <c r="G305" s="41">
        <v>100</v>
      </c>
      <c r="H305" s="50">
        <f t="shared" si="53"/>
        <v>1308642</v>
      </c>
      <c r="I305" s="50">
        <f t="shared" si="52"/>
        <v>0</v>
      </c>
      <c r="J305" s="50">
        <f t="shared" si="54"/>
        <v>797.95243902439029</v>
      </c>
      <c r="K305" s="50">
        <f t="shared" si="55"/>
        <v>1891.5265066793334</v>
      </c>
      <c r="L305" s="50">
        <f t="shared" si="56"/>
        <v>2223362.7054078979</v>
      </c>
      <c r="M305" s="50"/>
      <c r="N305" s="94">
        <f t="shared" si="46"/>
        <v>2223362.7054078979</v>
      </c>
      <c r="O305" s="33"/>
    </row>
    <row r="306" spans="1:15" s="31" customFormat="1" x14ac:dyDescent="0.25">
      <c r="A306" s="35"/>
      <c r="B306" s="51" t="s">
        <v>208</v>
      </c>
      <c r="C306" s="35">
        <v>4</v>
      </c>
      <c r="D306" s="55">
        <v>24.0137</v>
      </c>
      <c r="E306" s="100">
        <v>1550</v>
      </c>
      <c r="F306" s="171">
        <v>1976287</v>
      </c>
      <c r="G306" s="41">
        <v>100</v>
      </c>
      <c r="H306" s="50">
        <f t="shared" si="53"/>
        <v>1976287</v>
      </c>
      <c r="I306" s="50">
        <f t="shared" si="52"/>
        <v>0</v>
      </c>
      <c r="J306" s="50">
        <f t="shared" si="54"/>
        <v>1275.0238709677419</v>
      </c>
      <c r="K306" s="50">
        <f t="shared" si="55"/>
        <v>1414.4550747359817</v>
      </c>
      <c r="L306" s="50">
        <f t="shared" si="56"/>
        <v>1805497.1357262763</v>
      </c>
      <c r="M306" s="50"/>
      <c r="N306" s="94">
        <f t="shared" si="46"/>
        <v>1805497.1357262763</v>
      </c>
      <c r="O306" s="33"/>
    </row>
    <row r="307" spans="1:15" s="31" customFormat="1" x14ac:dyDescent="0.25">
      <c r="A307" s="35"/>
      <c r="B307" s="51" t="s">
        <v>209</v>
      </c>
      <c r="C307" s="35">
        <v>4</v>
      </c>
      <c r="D307" s="55">
        <v>25.411999999999999</v>
      </c>
      <c r="E307" s="100">
        <v>2128</v>
      </c>
      <c r="F307" s="171">
        <v>13050798</v>
      </c>
      <c r="G307" s="41">
        <v>100</v>
      </c>
      <c r="H307" s="50">
        <f t="shared" si="53"/>
        <v>13050798</v>
      </c>
      <c r="I307" s="50">
        <f t="shared" si="52"/>
        <v>0</v>
      </c>
      <c r="J307" s="50">
        <f t="shared" si="54"/>
        <v>6132.8937969924809</v>
      </c>
      <c r="K307" s="50">
        <f t="shared" si="55"/>
        <v>-3443.4148512887573</v>
      </c>
      <c r="L307" s="50">
        <f t="shared" si="56"/>
        <v>873661.98208123574</v>
      </c>
      <c r="M307" s="50"/>
      <c r="N307" s="94">
        <f t="shared" si="46"/>
        <v>873661.98208123574</v>
      </c>
      <c r="O307" s="33"/>
    </row>
    <row r="308" spans="1:15" s="31" customFormat="1" x14ac:dyDescent="0.25">
      <c r="A308" s="35"/>
      <c r="B308" s="51" t="s">
        <v>210</v>
      </c>
      <c r="C308" s="35">
        <v>4</v>
      </c>
      <c r="D308" s="55">
        <v>15.786300000000002</v>
      </c>
      <c r="E308" s="100">
        <v>1250</v>
      </c>
      <c r="F308" s="171">
        <v>670290</v>
      </c>
      <c r="G308" s="41">
        <v>100</v>
      </c>
      <c r="H308" s="50">
        <f t="shared" si="53"/>
        <v>670290</v>
      </c>
      <c r="I308" s="50">
        <f t="shared" si="52"/>
        <v>0</v>
      </c>
      <c r="J308" s="50">
        <f t="shared" si="54"/>
        <v>536.23199999999997</v>
      </c>
      <c r="K308" s="50">
        <f t="shared" si="55"/>
        <v>2153.2469457037237</v>
      </c>
      <c r="L308" s="50">
        <f t="shared" si="56"/>
        <v>2244317.290289613</v>
      </c>
      <c r="M308" s="50"/>
      <c r="N308" s="94">
        <f t="shared" si="46"/>
        <v>2244317.290289613</v>
      </c>
      <c r="O308" s="33"/>
    </row>
    <row r="309" spans="1:15" s="31" customFormat="1" x14ac:dyDescent="0.25">
      <c r="A309" s="35"/>
      <c r="B309" s="51" t="s">
        <v>211</v>
      </c>
      <c r="C309" s="35">
        <v>4</v>
      </c>
      <c r="D309" s="55">
        <v>10.5017</v>
      </c>
      <c r="E309" s="100">
        <v>914</v>
      </c>
      <c r="F309" s="171">
        <v>715750</v>
      </c>
      <c r="G309" s="41">
        <v>100</v>
      </c>
      <c r="H309" s="50">
        <f t="shared" si="53"/>
        <v>715750</v>
      </c>
      <c r="I309" s="50">
        <f t="shared" si="52"/>
        <v>0</v>
      </c>
      <c r="J309" s="50">
        <f t="shared" si="54"/>
        <v>783.09628008752736</v>
      </c>
      <c r="K309" s="50">
        <f t="shared" si="55"/>
        <v>1906.3826656161964</v>
      </c>
      <c r="L309" s="50">
        <f t="shared" si="56"/>
        <v>1900305.1908007385</v>
      </c>
      <c r="M309" s="50"/>
      <c r="N309" s="94">
        <f t="shared" si="46"/>
        <v>1900305.1908007385</v>
      </c>
      <c r="O309" s="33"/>
    </row>
    <row r="310" spans="1:15" s="31" customFormat="1" x14ac:dyDescent="0.25">
      <c r="A310" s="35"/>
      <c r="B310" s="51" t="s">
        <v>212</v>
      </c>
      <c r="C310" s="35">
        <v>4</v>
      </c>
      <c r="D310" s="55">
        <v>24.389000000000003</v>
      </c>
      <c r="E310" s="100">
        <v>1903</v>
      </c>
      <c r="F310" s="171">
        <v>2189923</v>
      </c>
      <c r="G310" s="41">
        <v>100</v>
      </c>
      <c r="H310" s="50">
        <f t="shared" si="53"/>
        <v>2189923</v>
      </c>
      <c r="I310" s="50">
        <f t="shared" si="52"/>
        <v>0</v>
      </c>
      <c r="J310" s="50">
        <f t="shared" si="54"/>
        <v>1150.7740409879138</v>
      </c>
      <c r="K310" s="50">
        <f t="shared" si="55"/>
        <v>1538.7049047158098</v>
      </c>
      <c r="L310" s="50">
        <f t="shared" si="56"/>
        <v>2025138.9705514903</v>
      </c>
      <c r="M310" s="50"/>
      <c r="N310" s="94">
        <f t="shared" si="46"/>
        <v>2025138.9705514903</v>
      </c>
      <c r="O310" s="33"/>
    </row>
    <row r="311" spans="1:15" s="31" customFormat="1" x14ac:dyDescent="0.25">
      <c r="A311" s="35"/>
      <c r="B311" s="51" t="s">
        <v>763</v>
      </c>
      <c r="C311" s="35">
        <v>4</v>
      </c>
      <c r="D311" s="55">
        <v>23.262899999999998</v>
      </c>
      <c r="E311" s="100">
        <v>1427</v>
      </c>
      <c r="F311" s="171">
        <v>1020296</v>
      </c>
      <c r="G311" s="41">
        <v>100</v>
      </c>
      <c r="H311" s="50">
        <f t="shared" si="53"/>
        <v>1020296</v>
      </c>
      <c r="I311" s="50">
        <f t="shared" si="52"/>
        <v>0</v>
      </c>
      <c r="J311" s="50">
        <f t="shared" si="54"/>
        <v>714.99369306236861</v>
      </c>
      <c r="K311" s="50">
        <f t="shared" si="55"/>
        <v>1974.4852526413551</v>
      </c>
      <c r="L311" s="50">
        <f t="shared" si="56"/>
        <v>2208441.4830012885</v>
      </c>
      <c r="M311" s="50"/>
      <c r="N311" s="94">
        <f t="shared" si="46"/>
        <v>2208441.4830012885</v>
      </c>
      <c r="O311" s="33"/>
    </row>
    <row r="312" spans="1:15" s="31" customFormat="1" x14ac:dyDescent="0.25">
      <c r="A312" s="35"/>
      <c r="B312" s="51"/>
      <c r="C312" s="35"/>
      <c r="D312" s="55">
        <v>0</v>
      </c>
      <c r="E312" s="102"/>
      <c r="F312" s="32"/>
      <c r="G312" s="41"/>
      <c r="H312" s="42"/>
      <c r="I312" s="42"/>
      <c r="J312" s="32"/>
      <c r="K312" s="50"/>
      <c r="L312" s="50"/>
      <c r="M312" s="50"/>
      <c r="N312" s="94"/>
      <c r="O312" s="33"/>
    </row>
    <row r="313" spans="1:15" s="31" customFormat="1" x14ac:dyDescent="0.25">
      <c r="A313" s="30" t="s">
        <v>213</v>
      </c>
      <c r="B313" s="43" t="s">
        <v>2</v>
      </c>
      <c r="C313" s="44"/>
      <c r="D313" s="3">
        <v>644.12480000000005</v>
      </c>
      <c r="E313" s="103">
        <f>E314</f>
        <v>28108</v>
      </c>
      <c r="F313" s="37"/>
      <c r="G313" s="41"/>
      <c r="H313" s="37">
        <f>H315</f>
        <v>7185406.75</v>
      </c>
      <c r="I313" s="37">
        <f>I315</f>
        <v>-7185406.75</v>
      </c>
      <c r="J313" s="37"/>
      <c r="K313" s="50"/>
      <c r="L313" s="50"/>
      <c r="M313" s="46">
        <f>M315</f>
        <v>15837211.041133486</v>
      </c>
      <c r="N313" s="92">
        <f t="shared" si="46"/>
        <v>15837211.041133486</v>
      </c>
      <c r="O313" s="33"/>
    </row>
    <row r="314" spans="1:15" s="31" customFormat="1" x14ac:dyDescent="0.25">
      <c r="A314" s="30" t="s">
        <v>213</v>
      </c>
      <c r="B314" s="43" t="s">
        <v>3</v>
      </c>
      <c r="C314" s="44"/>
      <c r="D314" s="3">
        <v>644.12480000000005</v>
      </c>
      <c r="E314" s="103">
        <f>SUM(E316:E337)</f>
        <v>28108</v>
      </c>
      <c r="F314" s="37">
        <f>SUM(F316:F337)</f>
        <v>49225083</v>
      </c>
      <c r="G314" s="41"/>
      <c r="H314" s="37">
        <f>SUM(H316:H337)</f>
        <v>34854269.5</v>
      </c>
      <c r="I314" s="37">
        <f>SUM(I316:I337)</f>
        <v>14370813.5</v>
      </c>
      <c r="J314" s="37"/>
      <c r="K314" s="50"/>
      <c r="L314" s="37">
        <f>SUM(L316:L337)</f>
        <v>43578815.858680859</v>
      </c>
      <c r="M314" s="50"/>
      <c r="N314" s="92">
        <f t="shared" si="46"/>
        <v>43578815.858680859</v>
      </c>
      <c r="O314" s="33"/>
    </row>
    <row r="315" spans="1:15" s="31" customFormat="1" x14ac:dyDescent="0.25">
      <c r="A315" s="35"/>
      <c r="B315" s="51" t="s">
        <v>26</v>
      </c>
      <c r="C315" s="35">
        <v>2</v>
      </c>
      <c r="D315" s="55">
        <v>0</v>
      </c>
      <c r="E315" s="104"/>
      <c r="F315" s="50"/>
      <c r="G315" s="41">
        <v>25</v>
      </c>
      <c r="H315" s="50">
        <f>F328*G315/100</f>
        <v>7185406.75</v>
      </c>
      <c r="I315" s="50">
        <f t="shared" ref="I315:I337" si="57">F315-H315</f>
        <v>-7185406.75</v>
      </c>
      <c r="J315" s="50"/>
      <c r="K315" s="50"/>
      <c r="L315" s="50"/>
      <c r="M315" s="50">
        <f>($L$7*$L$8*E313/$L$10)+($L$7*$L$9*D313/$L$11)</f>
        <v>15837211.041133486</v>
      </c>
      <c r="N315" s="94">
        <f t="shared" si="46"/>
        <v>15837211.041133486</v>
      </c>
      <c r="O315" s="33"/>
    </row>
    <row r="316" spans="1:15" s="31" customFormat="1" x14ac:dyDescent="0.25">
      <c r="A316" s="35"/>
      <c r="B316" s="51" t="s">
        <v>214</v>
      </c>
      <c r="C316" s="35">
        <v>4</v>
      </c>
      <c r="D316" s="55">
        <v>39.805700000000002</v>
      </c>
      <c r="E316" s="100">
        <v>1033</v>
      </c>
      <c r="F316" s="172">
        <v>810087</v>
      </c>
      <c r="G316" s="41">
        <v>100</v>
      </c>
      <c r="H316" s="50">
        <f t="shared" ref="H316:H337" si="58">F316*G316/100</f>
        <v>810087</v>
      </c>
      <c r="I316" s="50">
        <f t="shared" si="57"/>
        <v>0</v>
      </c>
      <c r="J316" s="50">
        <f t="shared" ref="J316:J337" si="59">F316/E316</f>
        <v>784.20813165537265</v>
      </c>
      <c r="K316" s="50">
        <f t="shared" ref="K316:K337" si="60">$J$11*$J$19-J316</f>
        <v>1905.270814048351</v>
      </c>
      <c r="L316" s="50">
        <f t="shared" ref="L316:L337" si="61">IF(K316&gt;0,$J$7*$J$8*(K316/$K$19),0)+$J$7*$J$9*(E316/$E$19)+$J$7*$J$10*(D316/$D$19)</f>
        <v>2128742.0456458936</v>
      </c>
      <c r="M316" s="50"/>
      <c r="N316" s="94">
        <f t="shared" si="46"/>
        <v>2128742.0456458936</v>
      </c>
      <c r="O316" s="33"/>
    </row>
    <row r="317" spans="1:15" s="31" customFormat="1" x14ac:dyDescent="0.25">
      <c r="A317" s="35"/>
      <c r="B317" s="51" t="s">
        <v>215</v>
      </c>
      <c r="C317" s="35">
        <v>4</v>
      </c>
      <c r="D317" s="55">
        <v>50.628500000000003</v>
      </c>
      <c r="E317" s="100">
        <v>2148</v>
      </c>
      <c r="F317" s="172">
        <v>1646162</v>
      </c>
      <c r="G317" s="41">
        <v>100</v>
      </c>
      <c r="H317" s="50">
        <f t="shared" si="58"/>
        <v>1646162</v>
      </c>
      <c r="I317" s="50">
        <f t="shared" si="57"/>
        <v>0</v>
      </c>
      <c r="J317" s="50">
        <f t="shared" si="59"/>
        <v>766.36964618249533</v>
      </c>
      <c r="K317" s="50">
        <f t="shared" si="60"/>
        <v>1923.1092995212284</v>
      </c>
      <c r="L317" s="50">
        <f t="shared" si="61"/>
        <v>2584675.8130577183</v>
      </c>
      <c r="M317" s="50"/>
      <c r="N317" s="94">
        <f t="shared" si="46"/>
        <v>2584675.8130577183</v>
      </c>
      <c r="O317" s="33"/>
    </row>
    <row r="318" spans="1:15" s="31" customFormat="1" x14ac:dyDescent="0.25">
      <c r="A318" s="35"/>
      <c r="B318" s="51" t="s">
        <v>54</v>
      </c>
      <c r="C318" s="35">
        <v>4</v>
      </c>
      <c r="D318" s="55">
        <v>17.781400000000001</v>
      </c>
      <c r="E318" s="100">
        <v>437</v>
      </c>
      <c r="F318" s="172">
        <v>226718</v>
      </c>
      <c r="G318" s="41">
        <v>100</v>
      </c>
      <c r="H318" s="50">
        <f t="shared" si="58"/>
        <v>226718</v>
      </c>
      <c r="I318" s="50">
        <f t="shared" si="57"/>
        <v>0</v>
      </c>
      <c r="J318" s="50">
        <f t="shared" si="59"/>
        <v>518.80549199084669</v>
      </c>
      <c r="K318" s="50">
        <f t="shared" si="60"/>
        <v>2170.6734537128768</v>
      </c>
      <c r="L318" s="50">
        <f t="shared" si="61"/>
        <v>2000253.0621269653</v>
      </c>
      <c r="M318" s="50"/>
      <c r="N318" s="94">
        <f t="shared" si="46"/>
        <v>2000253.0621269653</v>
      </c>
      <c r="O318" s="33"/>
    </row>
    <row r="319" spans="1:15" s="31" customFormat="1" x14ac:dyDescent="0.25">
      <c r="A319" s="35"/>
      <c r="B319" s="51" t="s">
        <v>216</v>
      </c>
      <c r="C319" s="35">
        <v>4</v>
      </c>
      <c r="D319" s="55">
        <v>43.372099999999996</v>
      </c>
      <c r="E319" s="100">
        <v>1151</v>
      </c>
      <c r="F319" s="172">
        <v>739500</v>
      </c>
      <c r="G319" s="41">
        <v>100</v>
      </c>
      <c r="H319" s="50">
        <f t="shared" si="58"/>
        <v>739500</v>
      </c>
      <c r="I319" s="50">
        <f t="shared" si="57"/>
        <v>0</v>
      </c>
      <c r="J319" s="50">
        <f t="shared" si="59"/>
        <v>642.48479582971333</v>
      </c>
      <c r="K319" s="50">
        <f t="shared" si="60"/>
        <v>2046.9941498740104</v>
      </c>
      <c r="L319" s="50">
        <f t="shared" si="61"/>
        <v>2304724.3148057531</v>
      </c>
      <c r="M319" s="50"/>
      <c r="N319" s="94">
        <f t="shared" si="46"/>
        <v>2304724.3148057531</v>
      </c>
      <c r="O319" s="33"/>
    </row>
    <row r="320" spans="1:15" s="31" customFormat="1" x14ac:dyDescent="0.25">
      <c r="A320" s="35"/>
      <c r="B320" s="51" t="s">
        <v>217</v>
      </c>
      <c r="C320" s="35">
        <v>4</v>
      </c>
      <c r="D320" s="55">
        <v>24.393000000000001</v>
      </c>
      <c r="E320" s="100">
        <v>701</v>
      </c>
      <c r="F320" s="172">
        <v>2049673</v>
      </c>
      <c r="G320" s="41">
        <v>100</v>
      </c>
      <c r="H320" s="50">
        <f t="shared" si="58"/>
        <v>2049673</v>
      </c>
      <c r="I320" s="50">
        <f t="shared" si="57"/>
        <v>0</v>
      </c>
      <c r="J320" s="50">
        <f t="shared" si="59"/>
        <v>2923.9272467902997</v>
      </c>
      <c r="K320" s="50">
        <f t="shared" si="60"/>
        <v>-234.44830108657607</v>
      </c>
      <c r="L320" s="50">
        <f t="shared" si="61"/>
        <v>391500.4746746865</v>
      </c>
      <c r="M320" s="50"/>
      <c r="N320" s="94">
        <f t="shared" si="46"/>
        <v>391500.4746746865</v>
      </c>
      <c r="O320" s="33"/>
    </row>
    <row r="321" spans="1:15" s="31" customFormat="1" x14ac:dyDescent="0.25">
      <c r="A321" s="35"/>
      <c r="B321" s="51" t="s">
        <v>218</v>
      </c>
      <c r="C321" s="35">
        <v>4</v>
      </c>
      <c r="D321" s="55">
        <v>23.819200000000002</v>
      </c>
      <c r="E321" s="100">
        <v>805</v>
      </c>
      <c r="F321" s="172">
        <v>907003</v>
      </c>
      <c r="G321" s="41">
        <v>100</v>
      </c>
      <c r="H321" s="50">
        <f t="shared" si="58"/>
        <v>907003</v>
      </c>
      <c r="I321" s="50">
        <f t="shared" si="57"/>
        <v>0</v>
      </c>
      <c r="J321" s="50">
        <f t="shared" si="59"/>
        <v>1126.7118012422361</v>
      </c>
      <c r="K321" s="50">
        <f t="shared" si="60"/>
        <v>1562.7671444614875</v>
      </c>
      <c r="L321" s="50">
        <f t="shared" si="61"/>
        <v>1674811.2922457061</v>
      </c>
      <c r="M321" s="50"/>
      <c r="N321" s="94">
        <f t="shared" ref="N321:N384" si="62">L321+M321</f>
        <v>1674811.2922457061</v>
      </c>
      <c r="O321" s="33"/>
    </row>
    <row r="322" spans="1:15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00">
        <v>735</v>
      </c>
      <c r="F322" s="172">
        <v>547321</v>
      </c>
      <c r="G322" s="41">
        <v>100</v>
      </c>
      <c r="H322" s="50">
        <f t="shared" si="58"/>
        <v>547321</v>
      </c>
      <c r="I322" s="50">
        <f t="shared" si="57"/>
        <v>0</v>
      </c>
      <c r="J322" s="50">
        <f t="shared" si="59"/>
        <v>744.65442176870749</v>
      </c>
      <c r="K322" s="50">
        <f t="shared" si="60"/>
        <v>1944.8245239350163</v>
      </c>
      <c r="L322" s="50">
        <f t="shared" si="61"/>
        <v>1971915.0002515211</v>
      </c>
      <c r="M322" s="50"/>
      <c r="N322" s="94">
        <f t="shared" si="62"/>
        <v>1971915.0002515211</v>
      </c>
      <c r="O322" s="33"/>
    </row>
    <row r="323" spans="1:15" s="31" customFormat="1" x14ac:dyDescent="0.25">
      <c r="A323" s="35"/>
      <c r="B323" s="51" t="s">
        <v>213</v>
      </c>
      <c r="C323" s="35">
        <v>4</v>
      </c>
      <c r="D323" s="55">
        <v>27.476400000000002</v>
      </c>
      <c r="E323" s="100">
        <v>994</v>
      </c>
      <c r="F323" s="172">
        <v>804963</v>
      </c>
      <c r="G323" s="41">
        <v>100</v>
      </c>
      <c r="H323" s="50">
        <f t="shared" si="58"/>
        <v>804963</v>
      </c>
      <c r="I323" s="50">
        <f t="shared" si="57"/>
        <v>0</v>
      </c>
      <c r="J323" s="50">
        <f t="shared" si="59"/>
        <v>809.82193158953726</v>
      </c>
      <c r="K323" s="50">
        <f t="shared" si="60"/>
        <v>1879.6570141141865</v>
      </c>
      <c r="L323" s="50">
        <f t="shared" si="61"/>
        <v>2015417.3262717291</v>
      </c>
      <c r="M323" s="50"/>
      <c r="N323" s="94">
        <f t="shared" si="62"/>
        <v>2015417.3262717291</v>
      </c>
      <c r="O323" s="33"/>
    </row>
    <row r="324" spans="1:15" s="31" customFormat="1" x14ac:dyDescent="0.25">
      <c r="A324" s="35"/>
      <c r="B324" s="51" t="s">
        <v>220</v>
      </c>
      <c r="C324" s="35">
        <v>4</v>
      </c>
      <c r="D324" s="55">
        <v>15</v>
      </c>
      <c r="E324" s="100">
        <v>339</v>
      </c>
      <c r="F324" s="172">
        <v>410808</v>
      </c>
      <c r="G324" s="41">
        <v>100</v>
      </c>
      <c r="H324" s="50">
        <f t="shared" si="58"/>
        <v>410808</v>
      </c>
      <c r="I324" s="50">
        <f t="shared" si="57"/>
        <v>0</v>
      </c>
      <c r="J324" s="50">
        <f t="shared" si="59"/>
        <v>1211.8230088495575</v>
      </c>
      <c r="K324" s="50">
        <f t="shared" si="60"/>
        <v>1477.6559368541662</v>
      </c>
      <c r="L324" s="50">
        <f t="shared" si="61"/>
        <v>1394222.5592961174</v>
      </c>
      <c r="M324" s="50"/>
      <c r="N324" s="94">
        <f t="shared" si="62"/>
        <v>1394222.5592961174</v>
      </c>
      <c r="O324" s="33"/>
    </row>
    <row r="325" spans="1:15" s="31" customFormat="1" x14ac:dyDescent="0.25">
      <c r="A325" s="35"/>
      <c r="B325" s="51" t="s">
        <v>221</v>
      </c>
      <c r="C325" s="35">
        <v>4</v>
      </c>
      <c r="D325" s="54">
        <v>39.362300000000005</v>
      </c>
      <c r="E325" s="100">
        <v>1313</v>
      </c>
      <c r="F325" s="172">
        <v>630351</v>
      </c>
      <c r="G325" s="41">
        <v>100</v>
      </c>
      <c r="H325" s="50">
        <f t="shared" si="58"/>
        <v>630351</v>
      </c>
      <c r="I325" s="50">
        <f t="shared" si="57"/>
        <v>0</v>
      </c>
      <c r="J325" s="50">
        <f t="shared" si="59"/>
        <v>480.08453922315306</v>
      </c>
      <c r="K325" s="50">
        <f t="shared" si="60"/>
        <v>2209.3944064805705</v>
      </c>
      <c r="L325" s="50">
        <f t="shared" si="61"/>
        <v>2462903.3410518658</v>
      </c>
      <c r="M325" s="50"/>
      <c r="N325" s="94">
        <f t="shared" si="62"/>
        <v>2462903.3410518658</v>
      </c>
      <c r="O325" s="33"/>
    </row>
    <row r="326" spans="1:15" s="31" customFormat="1" x14ac:dyDescent="0.25">
      <c r="A326" s="35"/>
      <c r="B326" s="51" t="s">
        <v>132</v>
      </c>
      <c r="C326" s="35">
        <v>4</v>
      </c>
      <c r="D326" s="55">
        <v>32.915100000000002</v>
      </c>
      <c r="E326" s="100">
        <v>584</v>
      </c>
      <c r="F326" s="172">
        <v>389604</v>
      </c>
      <c r="G326" s="41">
        <v>100</v>
      </c>
      <c r="H326" s="50">
        <f t="shared" si="58"/>
        <v>389604</v>
      </c>
      <c r="I326" s="50">
        <f t="shared" si="57"/>
        <v>0</v>
      </c>
      <c r="J326" s="50">
        <f t="shared" si="59"/>
        <v>667.13013698630141</v>
      </c>
      <c r="K326" s="50">
        <f t="shared" si="60"/>
        <v>2022.3488087174223</v>
      </c>
      <c r="L326" s="50">
        <f t="shared" si="61"/>
        <v>2028331.3517775172</v>
      </c>
      <c r="M326" s="50"/>
      <c r="N326" s="94">
        <f t="shared" si="62"/>
        <v>2028331.3517775172</v>
      </c>
      <c r="O326" s="33"/>
    </row>
    <row r="327" spans="1:15" s="31" customFormat="1" x14ac:dyDescent="0.25">
      <c r="A327" s="35"/>
      <c r="B327" s="51" t="s">
        <v>764</v>
      </c>
      <c r="C327" s="35">
        <v>4</v>
      </c>
      <c r="D327" s="55">
        <v>27.975200000000001</v>
      </c>
      <c r="E327" s="100">
        <v>1265</v>
      </c>
      <c r="F327" s="172">
        <v>778998</v>
      </c>
      <c r="G327" s="41">
        <v>100</v>
      </c>
      <c r="H327" s="50">
        <f t="shared" si="58"/>
        <v>778998</v>
      </c>
      <c r="I327" s="50">
        <f t="shared" si="57"/>
        <v>0</v>
      </c>
      <c r="J327" s="50">
        <f t="shared" si="59"/>
        <v>615.80869565217392</v>
      </c>
      <c r="K327" s="50">
        <f t="shared" si="60"/>
        <v>2073.6702500515498</v>
      </c>
      <c r="L327" s="50">
        <f t="shared" si="61"/>
        <v>2264437.738729577</v>
      </c>
      <c r="M327" s="50"/>
      <c r="N327" s="94">
        <f t="shared" si="62"/>
        <v>2264437.738729577</v>
      </c>
      <c r="O327" s="33"/>
    </row>
    <row r="328" spans="1:15" s="31" customFormat="1" x14ac:dyDescent="0.25">
      <c r="A328" s="35"/>
      <c r="B328" s="51" t="s">
        <v>222</v>
      </c>
      <c r="C328" s="35">
        <v>3</v>
      </c>
      <c r="D328" s="55">
        <v>6.8707000000000011</v>
      </c>
      <c r="E328" s="100">
        <v>5987</v>
      </c>
      <c r="F328" s="172">
        <v>28741627</v>
      </c>
      <c r="G328" s="41">
        <v>50</v>
      </c>
      <c r="H328" s="50">
        <f t="shared" si="58"/>
        <v>14370813.5</v>
      </c>
      <c r="I328" s="50">
        <f t="shared" si="57"/>
        <v>14370813.5</v>
      </c>
      <c r="J328" s="50">
        <f t="shared" si="59"/>
        <v>4800.6726240187072</v>
      </c>
      <c r="K328" s="50">
        <f t="shared" si="60"/>
        <v>-2111.1936783149836</v>
      </c>
      <c r="L328" s="50">
        <f t="shared" si="61"/>
        <v>2039715.0007440951</v>
      </c>
      <c r="M328" s="50"/>
      <c r="N328" s="94">
        <f t="shared" si="62"/>
        <v>2039715.0007440951</v>
      </c>
      <c r="O328" s="33"/>
    </row>
    <row r="329" spans="1:15" s="31" customFormat="1" x14ac:dyDescent="0.25">
      <c r="A329" s="35"/>
      <c r="B329" s="51" t="s">
        <v>223</v>
      </c>
      <c r="C329" s="35">
        <v>4</v>
      </c>
      <c r="D329" s="55">
        <v>14.065399999999999</v>
      </c>
      <c r="E329" s="100">
        <v>408</v>
      </c>
      <c r="F329" s="172">
        <v>289635</v>
      </c>
      <c r="G329" s="41">
        <v>100</v>
      </c>
      <c r="H329" s="50">
        <f t="shared" si="58"/>
        <v>289635</v>
      </c>
      <c r="I329" s="50">
        <f t="shared" si="57"/>
        <v>0</v>
      </c>
      <c r="J329" s="50">
        <f t="shared" si="59"/>
        <v>709.88970588235293</v>
      </c>
      <c r="K329" s="50">
        <f t="shared" si="60"/>
        <v>1979.5892398213707</v>
      </c>
      <c r="L329" s="50">
        <f t="shared" si="61"/>
        <v>1813406.2366384747</v>
      </c>
      <c r="M329" s="50"/>
      <c r="N329" s="94">
        <f t="shared" si="62"/>
        <v>1813406.2366384747</v>
      </c>
      <c r="O329" s="33"/>
    </row>
    <row r="330" spans="1:15" s="31" customFormat="1" x14ac:dyDescent="0.25">
      <c r="A330" s="35"/>
      <c r="B330" s="51" t="s">
        <v>224</v>
      </c>
      <c r="C330" s="35">
        <v>4</v>
      </c>
      <c r="D330" s="55">
        <v>39.993099999999998</v>
      </c>
      <c r="E330" s="100">
        <v>936</v>
      </c>
      <c r="F330" s="172">
        <v>785037</v>
      </c>
      <c r="G330" s="41">
        <v>100</v>
      </c>
      <c r="H330" s="50">
        <f t="shared" si="58"/>
        <v>785037</v>
      </c>
      <c r="I330" s="50">
        <f t="shared" si="57"/>
        <v>0</v>
      </c>
      <c r="J330" s="50">
        <f t="shared" si="59"/>
        <v>838.71474358974353</v>
      </c>
      <c r="K330" s="50">
        <f t="shared" si="60"/>
        <v>1850.76420211398</v>
      </c>
      <c r="L330" s="50">
        <f t="shared" si="61"/>
        <v>2053948.1584100581</v>
      </c>
      <c r="M330" s="50"/>
      <c r="N330" s="94">
        <f t="shared" si="62"/>
        <v>2053948.1584100581</v>
      </c>
      <c r="O330" s="33"/>
    </row>
    <row r="331" spans="1:15" s="31" customFormat="1" x14ac:dyDescent="0.25">
      <c r="A331" s="35"/>
      <c r="B331" s="51" t="s">
        <v>225</v>
      </c>
      <c r="C331" s="35">
        <v>4</v>
      </c>
      <c r="D331" s="55">
        <v>8.6809999999999992</v>
      </c>
      <c r="E331" s="100">
        <v>940</v>
      </c>
      <c r="F331" s="172">
        <v>913539</v>
      </c>
      <c r="G331" s="41">
        <v>100</v>
      </c>
      <c r="H331" s="50">
        <f t="shared" si="58"/>
        <v>913539</v>
      </c>
      <c r="I331" s="50">
        <f t="shared" si="57"/>
        <v>0</v>
      </c>
      <c r="J331" s="50">
        <f t="shared" si="59"/>
        <v>971.85</v>
      </c>
      <c r="K331" s="50">
        <f t="shared" si="60"/>
        <v>1717.6289457037237</v>
      </c>
      <c r="L331" s="50">
        <f t="shared" si="61"/>
        <v>1745922.7182360743</v>
      </c>
      <c r="M331" s="50"/>
      <c r="N331" s="94">
        <f t="shared" si="62"/>
        <v>1745922.7182360743</v>
      </c>
      <c r="O331" s="33"/>
    </row>
    <row r="332" spans="1:15" s="31" customFormat="1" x14ac:dyDescent="0.25">
      <c r="A332" s="35"/>
      <c r="B332" s="51" t="s">
        <v>226</v>
      </c>
      <c r="C332" s="35">
        <v>4</v>
      </c>
      <c r="D332" s="55">
        <v>23.636699999999998</v>
      </c>
      <c r="E332" s="100">
        <v>613</v>
      </c>
      <c r="F332" s="172">
        <v>439715</v>
      </c>
      <c r="G332" s="41">
        <v>100</v>
      </c>
      <c r="H332" s="50">
        <f t="shared" si="58"/>
        <v>439715</v>
      </c>
      <c r="I332" s="50">
        <f t="shared" si="57"/>
        <v>0</v>
      </c>
      <c r="J332" s="50">
        <f t="shared" si="59"/>
        <v>717.3164763458401</v>
      </c>
      <c r="K332" s="50">
        <f t="shared" si="60"/>
        <v>1972.1624693578835</v>
      </c>
      <c r="L332" s="50">
        <f t="shared" si="61"/>
        <v>1937723.5335216944</v>
      </c>
      <c r="M332" s="50"/>
      <c r="N332" s="94">
        <f t="shared" si="62"/>
        <v>1937723.5335216944</v>
      </c>
      <c r="O332" s="33"/>
    </row>
    <row r="333" spans="1:15" s="31" customFormat="1" x14ac:dyDescent="0.25">
      <c r="A333" s="35"/>
      <c r="B333" s="51" t="s">
        <v>227</v>
      </c>
      <c r="C333" s="35">
        <v>4</v>
      </c>
      <c r="D333" s="55">
        <v>35.176200000000001</v>
      </c>
      <c r="E333" s="100">
        <v>1044</v>
      </c>
      <c r="F333" s="172">
        <v>765575</v>
      </c>
      <c r="G333" s="41">
        <v>100</v>
      </c>
      <c r="H333" s="50">
        <f t="shared" si="58"/>
        <v>765575</v>
      </c>
      <c r="I333" s="50">
        <f t="shared" si="57"/>
        <v>0</v>
      </c>
      <c r="J333" s="50">
        <f t="shared" si="59"/>
        <v>733.30938697318004</v>
      </c>
      <c r="K333" s="50">
        <f t="shared" si="60"/>
        <v>1956.1695587305435</v>
      </c>
      <c r="L333" s="50">
        <f t="shared" si="61"/>
        <v>2143232.6597943688</v>
      </c>
      <c r="M333" s="50"/>
      <c r="N333" s="94">
        <f t="shared" si="62"/>
        <v>2143232.6597943688</v>
      </c>
      <c r="O333" s="33"/>
    </row>
    <row r="334" spans="1:15" s="31" customFormat="1" x14ac:dyDescent="0.25">
      <c r="A334" s="35"/>
      <c r="B334" s="51" t="s">
        <v>228</v>
      </c>
      <c r="C334" s="35">
        <v>4</v>
      </c>
      <c r="D334" s="55">
        <v>33.835300000000004</v>
      </c>
      <c r="E334" s="100">
        <v>1272</v>
      </c>
      <c r="F334" s="172">
        <v>1183612</v>
      </c>
      <c r="G334" s="41">
        <v>100</v>
      </c>
      <c r="H334" s="50">
        <f t="shared" si="58"/>
        <v>1183612</v>
      </c>
      <c r="I334" s="50">
        <f t="shared" si="57"/>
        <v>0</v>
      </c>
      <c r="J334" s="50">
        <f t="shared" si="59"/>
        <v>930.51257861635224</v>
      </c>
      <c r="K334" s="50">
        <f t="shared" si="60"/>
        <v>1758.9663670873715</v>
      </c>
      <c r="L334" s="50">
        <f t="shared" si="61"/>
        <v>2052503.5631245263</v>
      </c>
      <c r="M334" s="50"/>
      <c r="N334" s="94">
        <f t="shared" si="62"/>
        <v>2052503.5631245263</v>
      </c>
      <c r="O334" s="33"/>
    </row>
    <row r="335" spans="1:15" s="31" customFormat="1" x14ac:dyDescent="0.25">
      <c r="A335" s="35"/>
      <c r="B335" s="51" t="s">
        <v>765</v>
      </c>
      <c r="C335" s="35">
        <v>4</v>
      </c>
      <c r="D335" s="55">
        <v>47.278100000000009</v>
      </c>
      <c r="E335" s="100">
        <v>1947</v>
      </c>
      <c r="F335" s="172">
        <v>2046819</v>
      </c>
      <c r="G335" s="41">
        <v>100</v>
      </c>
      <c r="H335" s="50">
        <f t="shared" si="58"/>
        <v>2046819</v>
      </c>
      <c r="I335" s="50">
        <f t="shared" si="57"/>
        <v>0</v>
      </c>
      <c r="J335" s="50">
        <f t="shared" si="59"/>
        <v>1051.2681047765793</v>
      </c>
      <c r="K335" s="50">
        <f t="shared" si="60"/>
        <v>1638.2108409271443</v>
      </c>
      <c r="L335" s="50">
        <f t="shared" si="61"/>
        <v>2267693.5582588636</v>
      </c>
      <c r="M335" s="50"/>
      <c r="N335" s="94">
        <f t="shared" si="62"/>
        <v>2267693.5582588636</v>
      </c>
      <c r="O335" s="33"/>
    </row>
    <row r="336" spans="1:15" s="31" customFormat="1" x14ac:dyDescent="0.25">
      <c r="A336" s="35"/>
      <c r="B336" s="51" t="s">
        <v>229</v>
      </c>
      <c r="C336" s="35">
        <v>4</v>
      </c>
      <c r="D336" s="55">
        <v>17.511099999999999</v>
      </c>
      <c r="E336" s="100">
        <v>533</v>
      </c>
      <c r="F336" s="172">
        <v>372489</v>
      </c>
      <c r="G336" s="41">
        <v>100</v>
      </c>
      <c r="H336" s="50">
        <f t="shared" si="58"/>
        <v>372489</v>
      </c>
      <c r="I336" s="50">
        <f t="shared" si="57"/>
        <v>0</v>
      </c>
      <c r="J336" s="50">
        <f t="shared" si="59"/>
        <v>698.85365853658539</v>
      </c>
      <c r="K336" s="50">
        <f t="shared" si="60"/>
        <v>1990.6252871671381</v>
      </c>
      <c r="L336" s="50">
        <f t="shared" si="61"/>
        <v>1886210.3509872761</v>
      </c>
      <c r="M336" s="50"/>
      <c r="N336" s="94">
        <f t="shared" si="62"/>
        <v>1886210.3509872761</v>
      </c>
      <c r="O336" s="33"/>
    </row>
    <row r="337" spans="1:15" s="31" customFormat="1" x14ac:dyDescent="0.25">
      <c r="A337" s="35"/>
      <c r="B337" s="51" t="s">
        <v>230</v>
      </c>
      <c r="C337" s="35">
        <v>4</v>
      </c>
      <c r="D337" s="55">
        <v>48.5259</v>
      </c>
      <c r="E337" s="100">
        <v>2923</v>
      </c>
      <c r="F337" s="172">
        <v>3745847</v>
      </c>
      <c r="G337" s="41">
        <v>100</v>
      </c>
      <c r="H337" s="50">
        <f t="shared" si="58"/>
        <v>3745847</v>
      </c>
      <c r="I337" s="50">
        <f t="shared" si="57"/>
        <v>0</v>
      </c>
      <c r="J337" s="50">
        <f t="shared" si="59"/>
        <v>1281.5076975709887</v>
      </c>
      <c r="K337" s="50">
        <f t="shared" si="60"/>
        <v>1407.9712481327349</v>
      </c>
      <c r="L337" s="50">
        <f t="shared" si="61"/>
        <v>2416525.7590303766</v>
      </c>
      <c r="M337" s="50"/>
      <c r="N337" s="94">
        <f t="shared" si="62"/>
        <v>2416525.7590303766</v>
      </c>
      <c r="O337" s="33"/>
    </row>
    <row r="338" spans="1:15" s="31" customFormat="1" x14ac:dyDescent="0.25">
      <c r="A338" s="35"/>
      <c r="B338" s="51"/>
      <c r="C338" s="35"/>
      <c r="D338" s="55">
        <v>0</v>
      </c>
      <c r="E338" s="102"/>
      <c r="F338" s="32"/>
      <c r="G338" s="41"/>
      <c r="H338" s="42"/>
      <c r="I338" s="42"/>
      <c r="J338" s="32"/>
      <c r="K338" s="50"/>
      <c r="L338" s="50"/>
      <c r="M338" s="50"/>
      <c r="N338" s="94"/>
      <c r="O338" s="33"/>
    </row>
    <row r="339" spans="1:15" s="31" customFormat="1" x14ac:dyDescent="0.25">
      <c r="A339" s="30" t="s">
        <v>231</v>
      </c>
      <c r="B339" s="43" t="s">
        <v>2</v>
      </c>
      <c r="C339" s="44"/>
      <c r="D339" s="3">
        <v>999.91469999999981</v>
      </c>
      <c r="E339" s="103">
        <f>E340</f>
        <v>53738</v>
      </c>
      <c r="F339" s="37"/>
      <c r="G339" s="41"/>
      <c r="H339" s="37">
        <f>H341</f>
        <v>14426908.75</v>
      </c>
      <c r="I339" s="37">
        <f>I341</f>
        <v>-14426908.75</v>
      </c>
      <c r="J339" s="37"/>
      <c r="K339" s="50"/>
      <c r="L339" s="50"/>
      <c r="M339" s="46">
        <f>M341</f>
        <v>27713751.915098101</v>
      </c>
      <c r="N339" s="92">
        <f t="shared" si="62"/>
        <v>27713751.915098101</v>
      </c>
      <c r="O339" s="33"/>
    </row>
    <row r="340" spans="1:15" s="31" customFormat="1" x14ac:dyDescent="0.25">
      <c r="A340" s="30" t="s">
        <v>231</v>
      </c>
      <c r="B340" s="43" t="s">
        <v>3</v>
      </c>
      <c r="C340" s="44"/>
      <c r="D340" s="3">
        <v>999.91469999999981</v>
      </c>
      <c r="E340" s="103">
        <f>SUM(E342:E369)</f>
        <v>53738</v>
      </c>
      <c r="F340" s="37">
        <f>SUM(F342:F369)</f>
        <v>98497892</v>
      </c>
      <c r="G340" s="41"/>
      <c r="H340" s="37">
        <f>SUM(H342:H369)</f>
        <v>69644074.5</v>
      </c>
      <c r="I340" s="37">
        <f>SUM(I342:I369)</f>
        <v>28853817.5</v>
      </c>
      <c r="J340" s="37"/>
      <c r="K340" s="50"/>
      <c r="L340" s="37">
        <f>SUM(L342:L369)</f>
        <v>62238698.452843681</v>
      </c>
      <c r="M340" s="50"/>
      <c r="N340" s="92">
        <f t="shared" si="62"/>
        <v>62238698.452843681</v>
      </c>
      <c r="O340" s="33"/>
    </row>
    <row r="341" spans="1:15" s="31" customFormat="1" x14ac:dyDescent="0.25">
      <c r="A341" s="35"/>
      <c r="B341" s="51" t="s">
        <v>26</v>
      </c>
      <c r="C341" s="35">
        <v>2</v>
      </c>
      <c r="D341" s="55">
        <v>0</v>
      </c>
      <c r="E341" s="104"/>
      <c r="F341" s="50"/>
      <c r="G341" s="41">
        <v>25</v>
      </c>
      <c r="H341" s="50">
        <f>F358*G341/100</f>
        <v>14426908.75</v>
      </c>
      <c r="I341" s="50">
        <f t="shared" ref="I341:I369" si="63">F341-H341</f>
        <v>-14426908.75</v>
      </c>
      <c r="J341" s="50"/>
      <c r="K341" s="50"/>
      <c r="L341" s="50"/>
      <c r="M341" s="50">
        <f>($L$7*$L$8*E339/$L$10)+($L$7*$L$9*D339/$L$11)</f>
        <v>27713751.915098101</v>
      </c>
      <c r="N341" s="94">
        <f t="shared" si="62"/>
        <v>27713751.915098101</v>
      </c>
      <c r="O341" s="33"/>
    </row>
    <row r="342" spans="1:15" s="31" customFormat="1" x14ac:dyDescent="0.25">
      <c r="A342" s="35"/>
      <c r="B342" s="51" t="s">
        <v>232</v>
      </c>
      <c r="C342" s="35">
        <v>4</v>
      </c>
      <c r="D342" s="55">
        <v>11.5388</v>
      </c>
      <c r="E342" s="100">
        <v>274</v>
      </c>
      <c r="F342" s="173">
        <v>524486</v>
      </c>
      <c r="G342" s="41">
        <v>100</v>
      </c>
      <c r="H342" s="50">
        <f t="shared" ref="H342:H369" si="64">F342*G342/100</f>
        <v>524486</v>
      </c>
      <c r="I342" s="50">
        <f t="shared" si="63"/>
        <v>0</v>
      </c>
      <c r="J342" s="50">
        <f t="shared" ref="J342:J369" si="65">F342/E342</f>
        <v>1914.1824817518248</v>
      </c>
      <c r="K342" s="50">
        <f t="shared" ref="K342:K369" si="66">$J$11*$J$19-J342</f>
        <v>775.29646395189889</v>
      </c>
      <c r="L342" s="50">
        <f t="shared" ref="L342:L369" si="67">IF(K342&gt;0,$J$7*$J$8*(K342/$K$19),0)+$J$7*$J$9*(E342/$E$19)+$J$7*$J$10*(D342/$D$19)</f>
        <v>787303.30967403506</v>
      </c>
      <c r="M342" s="50"/>
      <c r="N342" s="94">
        <f t="shared" si="62"/>
        <v>787303.30967403506</v>
      </c>
      <c r="O342" s="33"/>
    </row>
    <row r="343" spans="1:15" s="31" customFormat="1" x14ac:dyDescent="0.25">
      <c r="A343" s="35"/>
      <c r="B343" s="51" t="s">
        <v>233</v>
      </c>
      <c r="C343" s="35">
        <v>4</v>
      </c>
      <c r="D343" s="55">
        <v>28.083100000000002</v>
      </c>
      <c r="E343" s="100">
        <v>1028</v>
      </c>
      <c r="F343" s="173">
        <v>763514</v>
      </c>
      <c r="G343" s="41">
        <v>100</v>
      </c>
      <c r="H343" s="50">
        <f t="shared" si="64"/>
        <v>763514</v>
      </c>
      <c r="I343" s="50">
        <f t="shared" si="63"/>
        <v>0</v>
      </c>
      <c r="J343" s="50">
        <f t="shared" si="65"/>
        <v>742.7178988326848</v>
      </c>
      <c r="K343" s="50">
        <f t="shared" si="66"/>
        <v>1946.7610468710388</v>
      </c>
      <c r="L343" s="50">
        <f t="shared" si="67"/>
        <v>2084450.734277792</v>
      </c>
      <c r="M343" s="50"/>
      <c r="N343" s="94">
        <f t="shared" si="62"/>
        <v>2084450.734277792</v>
      </c>
      <c r="O343" s="33"/>
    </row>
    <row r="344" spans="1:15" s="31" customFormat="1" x14ac:dyDescent="0.25">
      <c r="A344" s="35"/>
      <c r="B344" s="51" t="s">
        <v>30</v>
      </c>
      <c r="C344" s="35">
        <v>4</v>
      </c>
      <c r="D344" s="55">
        <v>59.606300000000005</v>
      </c>
      <c r="E344" s="100">
        <v>3388</v>
      </c>
      <c r="F344" s="173">
        <v>3824865</v>
      </c>
      <c r="G344" s="41">
        <v>100</v>
      </c>
      <c r="H344" s="50">
        <f t="shared" si="64"/>
        <v>3824865</v>
      </c>
      <c r="I344" s="50">
        <f t="shared" si="63"/>
        <v>0</v>
      </c>
      <c r="J344" s="50">
        <f t="shared" si="65"/>
        <v>1128.9448051948052</v>
      </c>
      <c r="K344" s="50">
        <f t="shared" si="66"/>
        <v>1560.5341405089184</v>
      </c>
      <c r="L344" s="50">
        <f t="shared" si="67"/>
        <v>2765471.0216881311</v>
      </c>
      <c r="M344" s="50"/>
      <c r="N344" s="94">
        <f t="shared" si="62"/>
        <v>2765471.0216881311</v>
      </c>
      <c r="O344" s="33"/>
    </row>
    <row r="345" spans="1:15" s="31" customFormat="1" x14ac:dyDescent="0.25">
      <c r="A345" s="35"/>
      <c r="B345" s="51" t="s">
        <v>234</v>
      </c>
      <c r="C345" s="35">
        <v>4</v>
      </c>
      <c r="D345" s="55">
        <v>51.997199999999999</v>
      </c>
      <c r="E345" s="100">
        <v>1785</v>
      </c>
      <c r="F345" s="173">
        <v>1227221</v>
      </c>
      <c r="G345" s="41">
        <v>100</v>
      </c>
      <c r="H345" s="50">
        <f t="shared" si="64"/>
        <v>1227221</v>
      </c>
      <c r="I345" s="50">
        <f t="shared" si="63"/>
        <v>0</v>
      </c>
      <c r="J345" s="50">
        <f t="shared" si="65"/>
        <v>687.51876750700285</v>
      </c>
      <c r="K345" s="50">
        <f t="shared" si="66"/>
        <v>2001.9601781967208</v>
      </c>
      <c r="L345" s="50">
        <f t="shared" si="67"/>
        <v>2535749.5611407901</v>
      </c>
      <c r="M345" s="50"/>
      <c r="N345" s="94">
        <f t="shared" si="62"/>
        <v>2535749.5611407901</v>
      </c>
      <c r="O345" s="33"/>
    </row>
    <row r="346" spans="1:15" s="31" customFormat="1" x14ac:dyDescent="0.25">
      <c r="A346" s="35"/>
      <c r="B346" s="51" t="s">
        <v>235</v>
      </c>
      <c r="C346" s="35">
        <v>4</v>
      </c>
      <c r="D346" s="55">
        <v>25.761199999999999</v>
      </c>
      <c r="E346" s="100">
        <v>745</v>
      </c>
      <c r="F346" s="173">
        <v>842047</v>
      </c>
      <c r="G346" s="41">
        <v>100</v>
      </c>
      <c r="H346" s="50">
        <f t="shared" si="64"/>
        <v>842047</v>
      </c>
      <c r="I346" s="50">
        <f t="shared" si="63"/>
        <v>0</v>
      </c>
      <c r="J346" s="50">
        <f t="shared" si="65"/>
        <v>1130.2644295302014</v>
      </c>
      <c r="K346" s="50">
        <f t="shared" si="66"/>
        <v>1559.2145161735223</v>
      </c>
      <c r="L346" s="50">
        <f t="shared" si="67"/>
        <v>1664538.0874296073</v>
      </c>
      <c r="M346" s="50"/>
      <c r="N346" s="94">
        <f t="shared" si="62"/>
        <v>1664538.0874296073</v>
      </c>
      <c r="O346" s="33"/>
    </row>
    <row r="347" spans="1:15" s="31" customFormat="1" x14ac:dyDescent="0.25">
      <c r="A347" s="35"/>
      <c r="B347" s="51" t="s">
        <v>231</v>
      </c>
      <c r="C347" s="35">
        <v>4</v>
      </c>
      <c r="D347" s="55">
        <v>32.075200000000002</v>
      </c>
      <c r="E347" s="100">
        <v>1908</v>
      </c>
      <c r="F347" s="173">
        <v>1055882</v>
      </c>
      <c r="G347" s="41">
        <v>100</v>
      </c>
      <c r="H347" s="50">
        <f t="shared" si="64"/>
        <v>1055882</v>
      </c>
      <c r="I347" s="50">
        <f t="shared" si="63"/>
        <v>0</v>
      </c>
      <c r="J347" s="50">
        <f t="shared" si="65"/>
        <v>553.39727463312374</v>
      </c>
      <c r="K347" s="50">
        <f t="shared" si="66"/>
        <v>2136.0816710705999</v>
      </c>
      <c r="L347" s="50">
        <f t="shared" si="67"/>
        <v>2555277.974628848</v>
      </c>
      <c r="M347" s="50"/>
      <c r="N347" s="94">
        <f t="shared" si="62"/>
        <v>2555277.974628848</v>
      </c>
      <c r="O347" s="33"/>
    </row>
    <row r="348" spans="1:15" s="31" customFormat="1" x14ac:dyDescent="0.25">
      <c r="A348" s="35"/>
      <c r="B348" s="51" t="s">
        <v>236</v>
      </c>
      <c r="C348" s="35">
        <v>4</v>
      </c>
      <c r="D348" s="55">
        <v>30.424000000000003</v>
      </c>
      <c r="E348" s="100">
        <v>744</v>
      </c>
      <c r="F348" s="173">
        <v>530250</v>
      </c>
      <c r="G348" s="41">
        <v>100</v>
      </c>
      <c r="H348" s="50">
        <f t="shared" si="64"/>
        <v>530250</v>
      </c>
      <c r="I348" s="50">
        <f t="shared" si="63"/>
        <v>0</v>
      </c>
      <c r="J348" s="50">
        <f t="shared" si="65"/>
        <v>712.70161290322585</v>
      </c>
      <c r="K348" s="50">
        <f t="shared" si="66"/>
        <v>1976.7773328004978</v>
      </c>
      <c r="L348" s="50">
        <f t="shared" si="67"/>
        <v>2029009.8801457048</v>
      </c>
      <c r="M348" s="50"/>
      <c r="N348" s="94">
        <f t="shared" si="62"/>
        <v>2029009.8801457048</v>
      </c>
      <c r="O348" s="33"/>
    </row>
    <row r="349" spans="1:15" s="31" customFormat="1" x14ac:dyDescent="0.25">
      <c r="A349" s="35"/>
      <c r="B349" s="51" t="s">
        <v>237</v>
      </c>
      <c r="C349" s="35">
        <v>4</v>
      </c>
      <c r="D349" s="55">
        <v>44.851599999999998</v>
      </c>
      <c r="E349" s="100">
        <v>1194</v>
      </c>
      <c r="F349" s="173">
        <v>1249031</v>
      </c>
      <c r="G349" s="41">
        <v>100</v>
      </c>
      <c r="H349" s="50">
        <f t="shared" si="64"/>
        <v>1249031</v>
      </c>
      <c r="I349" s="50">
        <f t="shared" si="63"/>
        <v>0</v>
      </c>
      <c r="J349" s="50">
        <f t="shared" si="65"/>
        <v>1046.0896147403685</v>
      </c>
      <c r="K349" s="50">
        <f t="shared" si="66"/>
        <v>1643.3893309633552</v>
      </c>
      <c r="L349" s="50">
        <f t="shared" si="67"/>
        <v>2005191.0984222977</v>
      </c>
      <c r="M349" s="50"/>
      <c r="N349" s="94">
        <f t="shared" si="62"/>
        <v>2005191.0984222977</v>
      </c>
      <c r="O349" s="33"/>
    </row>
    <row r="350" spans="1:15" s="31" customFormat="1" x14ac:dyDescent="0.25">
      <c r="A350" s="35"/>
      <c r="B350" s="51" t="s">
        <v>766</v>
      </c>
      <c r="C350" s="35">
        <v>4</v>
      </c>
      <c r="D350" s="55">
        <v>31.656999999999996</v>
      </c>
      <c r="E350" s="100">
        <v>1056</v>
      </c>
      <c r="F350" s="173">
        <v>928020</v>
      </c>
      <c r="G350" s="41">
        <v>100</v>
      </c>
      <c r="H350" s="50">
        <f t="shared" si="64"/>
        <v>928020</v>
      </c>
      <c r="I350" s="50">
        <f t="shared" si="63"/>
        <v>0</v>
      </c>
      <c r="J350" s="50">
        <f t="shared" si="65"/>
        <v>878.80681818181813</v>
      </c>
      <c r="K350" s="50">
        <f t="shared" si="66"/>
        <v>1810.6721275219056</v>
      </c>
      <c r="L350" s="50">
        <f t="shared" si="67"/>
        <v>2007855.5861662317</v>
      </c>
      <c r="M350" s="50"/>
      <c r="N350" s="94">
        <f t="shared" si="62"/>
        <v>2007855.5861662317</v>
      </c>
      <c r="O350" s="33"/>
    </row>
    <row r="351" spans="1:15" s="31" customFormat="1" x14ac:dyDescent="0.25">
      <c r="A351" s="35"/>
      <c r="B351" s="51" t="s">
        <v>767</v>
      </c>
      <c r="C351" s="35">
        <v>4</v>
      </c>
      <c r="D351" s="55">
        <v>21.204299999999996</v>
      </c>
      <c r="E351" s="100">
        <v>1098</v>
      </c>
      <c r="F351" s="173">
        <v>888125</v>
      </c>
      <c r="G351" s="41">
        <v>100</v>
      </c>
      <c r="H351" s="50">
        <f t="shared" si="64"/>
        <v>888125</v>
      </c>
      <c r="I351" s="50">
        <f t="shared" si="63"/>
        <v>0</v>
      </c>
      <c r="J351" s="50">
        <f t="shared" si="65"/>
        <v>808.8570127504554</v>
      </c>
      <c r="K351" s="50">
        <f t="shared" si="66"/>
        <v>1880.6219329532682</v>
      </c>
      <c r="L351" s="50">
        <f t="shared" si="67"/>
        <v>2010253.8737799157</v>
      </c>
      <c r="M351" s="50"/>
      <c r="N351" s="94">
        <f t="shared" si="62"/>
        <v>2010253.8737799157</v>
      </c>
      <c r="O351" s="33"/>
    </row>
    <row r="352" spans="1:15" s="31" customFormat="1" x14ac:dyDescent="0.25">
      <c r="A352" s="35"/>
      <c r="B352" s="51" t="s">
        <v>238</v>
      </c>
      <c r="C352" s="35">
        <v>4</v>
      </c>
      <c r="D352" s="55">
        <v>60.041400000000003</v>
      </c>
      <c r="E352" s="100">
        <v>1443</v>
      </c>
      <c r="F352" s="173">
        <v>1042547</v>
      </c>
      <c r="G352" s="41">
        <v>100</v>
      </c>
      <c r="H352" s="50">
        <f t="shared" si="64"/>
        <v>1042547</v>
      </c>
      <c r="I352" s="50">
        <f t="shared" si="63"/>
        <v>0</v>
      </c>
      <c r="J352" s="50">
        <f t="shared" si="65"/>
        <v>722.48579348579347</v>
      </c>
      <c r="K352" s="50">
        <f t="shared" si="66"/>
        <v>1966.9931522179302</v>
      </c>
      <c r="L352" s="50">
        <f t="shared" si="67"/>
        <v>2445817.8445846955</v>
      </c>
      <c r="M352" s="50"/>
      <c r="N352" s="94">
        <f t="shared" si="62"/>
        <v>2445817.8445846955</v>
      </c>
      <c r="O352" s="33"/>
    </row>
    <row r="353" spans="1:15" s="31" customFormat="1" x14ac:dyDescent="0.25">
      <c r="A353" s="35"/>
      <c r="B353" s="51" t="s">
        <v>239</v>
      </c>
      <c r="C353" s="35">
        <v>4</v>
      </c>
      <c r="D353" s="55">
        <v>21.527699999999999</v>
      </c>
      <c r="E353" s="100">
        <v>888</v>
      </c>
      <c r="F353" s="173">
        <v>558253</v>
      </c>
      <c r="G353" s="41">
        <v>100</v>
      </c>
      <c r="H353" s="50">
        <f t="shared" si="64"/>
        <v>558253</v>
      </c>
      <c r="I353" s="50">
        <f t="shared" si="63"/>
        <v>0</v>
      </c>
      <c r="J353" s="50">
        <f t="shared" si="65"/>
        <v>628.6632882882883</v>
      </c>
      <c r="K353" s="50">
        <f t="shared" si="66"/>
        <v>2060.8156574154355</v>
      </c>
      <c r="L353" s="50">
        <f t="shared" si="67"/>
        <v>2086764.9585494583</v>
      </c>
      <c r="M353" s="50"/>
      <c r="N353" s="94">
        <f t="shared" si="62"/>
        <v>2086764.9585494583</v>
      </c>
      <c r="O353" s="33"/>
    </row>
    <row r="354" spans="1:15" s="31" customFormat="1" x14ac:dyDescent="0.25">
      <c r="A354" s="35"/>
      <c r="B354" s="51" t="s">
        <v>768</v>
      </c>
      <c r="C354" s="35">
        <v>4</v>
      </c>
      <c r="D354" s="55">
        <v>46.965600000000009</v>
      </c>
      <c r="E354" s="100">
        <v>1899</v>
      </c>
      <c r="F354" s="173">
        <v>1922913</v>
      </c>
      <c r="G354" s="41">
        <v>100</v>
      </c>
      <c r="H354" s="50">
        <f t="shared" si="64"/>
        <v>1922913</v>
      </c>
      <c r="I354" s="50">
        <f t="shared" si="63"/>
        <v>0</v>
      </c>
      <c r="J354" s="50">
        <f t="shared" si="65"/>
        <v>1012.5924170616114</v>
      </c>
      <c r="K354" s="50">
        <f t="shared" si="66"/>
        <v>1676.8865286421124</v>
      </c>
      <c r="L354" s="50">
        <f t="shared" si="67"/>
        <v>2280668.092691937</v>
      </c>
      <c r="M354" s="50"/>
      <c r="N354" s="94">
        <f t="shared" si="62"/>
        <v>2280668.092691937</v>
      </c>
      <c r="O354" s="33"/>
    </row>
    <row r="355" spans="1:15" s="31" customFormat="1" x14ac:dyDescent="0.25">
      <c r="A355" s="35"/>
      <c r="B355" s="51" t="s">
        <v>240</v>
      </c>
      <c r="C355" s="35">
        <v>4</v>
      </c>
      <c r="D355" s="55">
        <v>29.545500000000004</v>
      </c>
      <c r="E355" s="100">
        <v>876</v>
      </c>
      <c r="F355" s="173">
        <v>561460</v>
      </c>
      <c r="G355" s="41">
        <v>100</v>
      </c>
      <c r="H355" s="50">
        <f t="shared" si="64"/>
        <v>561460</v>
      </c>
      <c r="I355" s="50">
        <f t="shared" si="63"/>
        <v>0</v>
      </c>
      <c r="J355" s="50">
        <f t="shared" si="65"/>
        <v>640.93607305936075</v>
      </c>
      <c r="K355" s="50">
        <f t="shared" si="66"/>
        <v>2048.5428726443629</v>
      </c>
      <c r="L355" s="50">
        <f t="shared" si="67"/>
        <v>2124825.7394849188</v>
      </c>
      <c r="M355" s="50"/>
      <c r="N355" s="94">
        <f t="shared" si="62"/>
        <v>2124825.7394849188</v>
      </c>
      <c r="O355" s="33"/>
    </row>
    <row r="356" spans="1:15" s="31" customFormat="1" x14ac:dyDescent="0.25">
      <c r="A356" s="35"/>
      <c r="B356" s="51" t="s">
        <v>241</v>
      </c>
      <c r="C356" s="35">
        <v>4</v>
      </c>
      <c r="D356" s="55">
        <v>52.421900000000001</v>
      </c>
      <c r="E356" s="100">
        <v>1958</v>
      </c>
      <c r="F356" s="173">
        <v>1125897</v>
      </c>
      <c r="G356" s="41">
        <v>100</v>
      </c>
      <c r="H356" s="50">
        <f t="shared" si="64"/>
        <v>1125897</v>
      </c>
      <c r="I356" s="50">
        <f t="shared" si="63"/>
        <v>0</v>
      </c>
      <c r="J356" s="50">
        <f t="shared" si="65"/>
        <v>575.02400408580183</v>
      </c>
      <c r="K356" s="50">
        <f t="shared" si="66"/>
        <v>2114.4549416179216</v>
      </c>
      <c r="L356" s="50">
        <f t="shared" si="67"/>
        <v>2686303.5902513545</v>
      </c>
      <c r="M356" s="50"/>
      <c r="N356" s="94">
        <f t="shared" si="62"/>
        <v>2686303.5902513545</v>
      </c>
      <c r="O356" s="33"/>
    </row>
    <row r="357" spans="1:15" s="31" customFormat="1" x14ac:dyDescent="0.25">
      <c r="A357" s="35"/>
      <c r="B357" s="51" t="s">
        <v>242</v>
      </c>
      <c r="C357" s="35">
        <v>4</v>
      </c>
      <c r="D357" s="55">
        <v>38.638800000000003</v>
      </c>
      <c r="E357" s="100">
        <v>1853</v>
      </c>
      <c r="F357" s="173">
        <v>1786466</v>
      </c>
      <c r="G357" s="41">
        <v>100</v>
      </c>
      <c r="H357" s="50">
        <f t="shared" si="64"/>
        <v>1786466</v>
      </c>
      <c r="I357" s="50">
        <f t="shared" si="63"/>
        <v>0</v>
      </c>
      <c r="J357" s="50">
        <f t="shared" si="65"/>
        <v>964.09390178089586</v>
      </c>
      <c r="K357" s="50">
        <f t="shared" si="66"/>
        <v>1725.3850439228277</v>
      </c>
      <c r="L357" s="50">
        <f t="shared" si="67"/>
        <v>2250308.5326800318</v>
      </c>
      <c r="M357" s="50"/>
      <c r="N357" s="94">
        <f t="shared" si="62"/>
        <v>2250308.5326800318</v>
      </c>
      <c r="O357" s="33"/>
    </row>
    <row r="358" spans="1:15" s="31" customFormat="1" x14ac:dyDescent="0.25">
      <c r="A358" s="35"/>
      <c r="B358" s="51" t="s">
        <v>243</v>
      </c>
      <c r="C358" s="35">
        <v>3</v>
      </c>
      <c r="D358" s="55">
        <v>11.920599999999999</v>
      </c>
      <c r="E358" s="100">
        <v>12939</v>
      </c>
      <c r="F358" s="173">
        <v>57707635</v>
      </c>
      <c r="G358" s="41">
        <v>50</v>
      </c>
      <c r="H358" s="50">
        <f t="shared" si="64"/>
        <v>28853817.5</v>
      </c>
      <c r="I358" s="50">
        <f t="shared" si="63"/>
        <v>28853817.5</v>
      </c>
      <c r="J358" s="50">
        <f t="shared" si="65"/>
        <v>4459.976427853775</v>
      </c>
      <c r="K358" s="50">
        <f t="shared" si="66"/>
        <v>-1770.4974821500514</v>
      </c>
      <c r="L358" s="50">
        <f t="shared" si="67"/>
        <v>4389243.5321887536</v>
      </c>
      <c r="M358" s="50"/>
      <c r="N358" s="94">
        <f t="shared" si="62"/>
        <v>4389243.5321887536</v>
      </c>
      <c r="O358" s="33"/>
    </row>
    <row r="359" spans="1:15" s="31" customFormat="1" x14ac:dyDescent="0.25">
      <c r="A359" s="35"/>
      <c r="B359" s="51" t="s">
        <v>244</v>
      </c>
      <c r="C359" s="35">
        <v>4</v>
      </c>
      <c r="D359" s="55">
        <v>15.653800000000002</v>
      </c>
      <c r="E359" s="100">
        <v>485</v>
      </c>
      <c r="F359" s="173">
        <v>301967</v>
      </c>
      <c r="G359" s="41">
        <v>100</v>
      </c>
      <c r="H359" s="50">
        <f t="shared" si="64"/>
        <v>301967</v>
      </c>
      <c r="I359" s="50">
        <f t="shared" si="63"/>
        <v>0</v>
      </c>
      <c r="J359" s="50">
        <f t="shared" si="65"/>
        <v>622.61237113402058</v>
      </c>
      <c r="K359" s="50">
        <f t="shared" si="66"/>
        <v>2066.8665745697031</v>
      </c>
      <c r="L359" s="50">
        <f t="shared" si="67"/>
        <v>1919290.39788154</v>
      </c>
      <c r="M359" s="50"/>
      <c r="N359" s="94">
        <f t="shared" si="62"/>
        <v>1919290.39788154</v>
      </c>
      <c r="O359" s="33"/>
    </row>
    <row r="360" spans="1:15" s="31" customFormat="1" x14ac:dyDescent="0.25">
      <c r="A360" s="35"/>
      <c r="B360" s="51" t="s">
        <v>245</v>
      </c>
      <c r="C360" s="35">
        <v>4</v>
      </c>
      <c r="D360" s="55">
        <v>83.219699999999989</v>
      </c>
      <c r="E360" s="100">
        <v>4913</v>
      </c>
      <c r="F360" s="173">
        <v>4624615</v>
      </c>
      <c r="G360" s="41">
        <v>100</v>
      </c>
      <c r="H360" s="50">
        <f t="shared" si="64"/>
        <v>4624615</v>
      </c>
      <c r="I360" s="50">
        <f t="shared" si="63"/>
        <v>0</v>
      </c>
      <c r="J360" s="50">
        <f t="shared" si="65"/>
        <v>941.30164868715656</v>
      </c>
      <c r="K360" s="50">
        <f t="shared" si="66"/>
        <v>1748.1772970165671</v>
      </c>
      <c r="L360" s="50">
        <f t="shared" si="67"/>
        <v>3576906.9960009381</v>
      </c>
      <c r="M360" s="50"/>
      <c r="N360" s="94">
        <f t="shared" si="62"/>
        <v>3576906.9960009381</v>
      </c>
      <c r="O360" s="33"/>
    </row>
    <row r="361" spans="1:15" s="31" customFormat="1" x14ac:dyDescent="0.25">
      <c r="A361" s="35"/>
      <c r="B361" s="51" t="s">
        <v>246</v>
      </c>
      <c r="C361" s="35">
        <v>4</v>
      </c>
      <c r="D361" s="55">
        <v>17.054500000000001</v>
      </c>
      <c r="E361" s="100">
        <v>490</v>
      </c>
      <c r="F361" s="173">
        <v>380457</v>
      </c>
      <c r="G361" s="41">
        <v>100</v>
      </c>
      <c r="H361" s="50">
        <f t="shared" si="64"/>
        <v>380457</v>
      </c>
      <c r="I361" s="50">
        <f t="shared" si="63"/>
        <v>0</v>
      </c>
      <c r="J361" s="50">
        <f t="shared" si="65"/>
        <v>776.44285714285718</v>
      </c>
      <c r="K361" s="50">
        <f t="shared" si="66"/>
        <v>1913.0360885608666</v>
      </c>
      <c r="L361" s="50">
        <f t="shared" si="67"/>
        <v>1806746.5279477318</v>
      </c>
      <c r="M361" s="50"/>
      <c r="N361" s="94">
        <f t="shared" si="62"/>
        <v>1806746.5279477318</v>
      </c>
      <c r="O361" s="33"/>
    </row>
    <row r="362" spans="1:15" s="31" customFormat="1" x14ac:dyDescent="0.25">
      <c r="A362" s="35"/>
      <c r="B362" s="51" t="s">
        <v>247</v>
      </c>
      <c r="C362" s="35">
        <v>4</v>
      </c>
      <c r="D362" s="55">
        <v>28.305500000000002</v>
      </c>
      <c r="E362" s="100">
        <v>643</v>
      </c>
      <c r="F362" s="173">
        <v>788597</v>
      </c>
      <c r="G362" s="41">
        <v>100</v>
      </c>
      <c r="H362" s="50">
        <f t="shared" si="64"/>
        <v>788597</v>
      </c>
      <c r="I362" s="50">
        <f t="shared" si="63"/>
        <v>0</v>
      </c>
      <c r="J362" s="50">
        <f t="shared" si="65"/>
        <v>1226.4339035769829</v>
      </c>
      <c r="K362" s="50">
        <f t="shared" si="66"/>
        <v>1463.0450421267408</v>
      </c>
      <c r="L362" s="50">
        <f t="shared" si="67"/>
        <v>1569945.2244410051</v>
      </c>
      <c r="M362" s="50"/>
      <c r="N362" s="94">
        <f t="shared" si="62"/>
        <v>1569945.2244410051</v>
      </c>
      <c r="O362" s="33"/>
    </row>
    <row r="363" spans="1:15" s="31" customFormat="1" x14ac:dyDescent="0.25">
      <c r="A363" s="35"/>
      <c r="B363" s="51" t="s">
        <v>248</v>
      </c>
      <c r="C363" s="35">
        <v>4</v>
      </c>
      <c r="D363" s="55">
        <v>24.119200000000003</v>
      </c>
      <c r="E363" s="100">
        <v>1067</v>
      </c>
      <c r="F363" s="173">
        <v>304204</v>
      </c>
      <c r="G363" s="41">
        <v>100</v>
      </c>
      <c r="H363" s="50">
        <f t="shared" si="64"/>
        <v>304204</v>
      </c>
      <c r="I363" s="50">
        <f t="shared" si="63"/>
        <v>0</v>
      </c>
      <c r="J363" s="50">
        <f t="shared" si="65"/>
        <v>285.10215557638236</v>
      </c>
      <c r="K363" s="50">
        <f t="shared" si="66"/>
        <v>2404.3767901273413</v>
      </c>
      <c r="L363" s="50">
        <f t="shared" si="67"/>
        <v>2438514.3735302798</v>
      </c>
      <c r="M363" s="50"/>
      <c r="N363" s="94">
        <f t="shared" si="62"/>
        <v>2438514.3735302798</v>
      </c>
      <c r="O363" s="33"/>
    </row>
    <row r="364" spans="1:15" s="31" customFormat="1" x14ac:dyDescent="0.25">
      <c r="A364" s="35"/>
      <c r="B364" s="51" t="s">
        <v>249</v>
      </c>
      <c r="C364" s="35">
        <v>4</v>
      </c>
      <c r="D364" s="55">
        <v>35.9437</v>
      </c>
      <c r="E364" s="100">
        <v>857</v>
      </c>
      <c r="F364" s="173">
        <v>881865</v>
      </c>
      <c r="G364" s="41">
        <v>100</v>
      </c>
      <c r="H364" s="50">
        <f t="shared" si="64"/>
        <v>881865</v>
      </c>
      <c r="I364" s="50">
        <f t="shared" si="63"/>
        <v>0</v>
      </c>
      <c r="J364" s="50">
        <f t="shared" si="65"/>
        <v>1029.0140023337224</v>
      </c>
      <c r="K364" s="50">
        <f t="shared" si="66"/>
        <v>1660.4649433700013</v>
      </c>
      <c r="L364" s="50">
        <f t="shared" si="67"/>
        <v>1848909.3113725369</v>
      </c>
      <c r="M364" s="50"/>
      <c r="N364" s="94">
        <f t="shared" si="62"/>
        <v>1848909.3113725369</v>
      </c>
      <c r="O364" s="33"/>
    </row>
    <row r="365" spans="1:15" s="31" customFormat="1" x14ac:dyDescent="0.25">
      <c r="A365" s="35"/>
      <c r="B365" s="51" t="s">
        <v>769</v>
      </c>
      <c r="C365" s="35">
        <v>4</v>
      </c>
      <c r="D365" s="55">
        <v>23.410100000000003</v>
      </c>
      <c r="E365" s="100">
        <v>474</v>
      </c>
      <c r="F365" s="173">
        <v>286781</v>
      </c>
      <c r="G365" s="41">
        <v>100</v>
      </c>
      <c r="H365" s="50">
        <f t="shared" si="64"/>
        <v>286781</v>
      </c>
      <c r="I365" s="50">
        <f t="shared" si="63"/>
        <v>0</v>
      </c>
      <c r="J365" s="50">
        <f t="shared" si="65"/>
        <v>605.02320675105489</v>
      </c>
      <c r="K365" s="50">
        <f t="shared" si="66"/>
        <v>2084.455738952669</v>
      </c>
      <c r="L365" s="50">
        <f t="shared" si="67"/>
        <v>1979922.5621972203</v>
      </c>
      <c r="M365" s="50"/>
      <c r="N365" s="94">
        <f t="shared" si="62"/>
        <v>1979922.5621972203</v>
      </c>
      <c r="O365" s="33"/>
    </row>
    <row r="366" spans="1:15" s="31" customFormat="1" x14ac:dyDescent="0.25">
      <c r="A366" s="35"/>
      <c r="B366" s="51" t="s">
        <v>250</v>
      </c>
      <c r="C366" s="35">
        <v>4</v>
      </c>
      <c r="D366" s="55">
        <v>56.730699999999999</v>
      </c>
      <c r="E366" s="100">
        <v>2798</v>
      </c>
      <c r="F366" s="173">
        <v>3025248</v>
      </c>
      <c r="G366" s="41">
        <v>100</v>
      </c>
      <c r="H366" s="50">
        <f t="shared" si="64"/>
        <v>3025248</v>
      </c>
      <c r="I366" s="50">
        <f t="shared" si="63"/>
        <v>0</v>
      </c>
      <c r="J366" s="50">
        <f t="shared" si="65"/>
        <v>1081.2180128663331</v>
      </c>
      <c r="K366" s="50">
        <f t="shared" si="66"/>
        <v>1608.2609328373906</v>
      </c>
      <c r="L366" s="50">
        <f t="shared" si="67"/>
        <v>2588480.8347094711</v>
      </c>
      <c r="M366" s="50"/>
      <c r="N366" s="94">
        <f t="shared" si="62"/>
        <v>2588480.8347094711</v>
      </c>
      <c r="O366" s="33"/>
    </row>
    <row r="367" spans="1:15" s="31" customFormat="1" x14ac:dyDescent="0.25">
      <c r="A367" s="35"/>
      <c r="B367" s="51" t="s">
        <v>770</v>
      </c>
      <c r="C367" s="35">
        <v>4</v>
      </c>
      <c r="D367" s="55">
        <v>43.787799999999997</v>
      </c>
      <c r="E367" s="100">
        <v>2859</v>
      </c>
      <c r="F367" s="173">
        <v>2852311</v>
      </c>
      <c r="G367" s="41">
        <v>100</v>
      </c>
      <c r="H367" s="50">
        <f t="shared" si="64"/>
        <v>2852311</v>
      </c>
      <c r="I367" s="50">
        <f t="shared" si="63"/>
        <v>0</v>
      </c>
      <c r="J367" s="50">
        <f t="shared" si="65"/>
        <v>997.6603707590067</v>
      </c>
      <c r="K367" s="50">
        <f t="shared" si="66"/>
        <v>1691.8185749447171</v>
      </c>
      <c r="L367" s="50">
        <f t="shared" si="67"/>
        <v>2591998.3482602094</v>
      </c>
      <c r="M367" s="50"/>
      <c r="N367" s="94">
        <f t="shared" si="62"/>
        <v>2591998.3482602094</v>
      </c>
      <c r="O367" s="33"/>
    </row>
    <row r="368" spans="1:15" s="31" customFormat="1" x14ac:dyDescent="0.25">
      <c r="A368" s="35"/>
      <c r="B368" s="51" t="s">
        <v>251</v>
      </c>
      <c r="C368" s="35">
        <v>4</v>
      </c>
      <c r="D368" s="55">
        <v>40.653300000000002</v>
      </c>
      <c r="E368" s="100">
        <v>2682</v>
      </c>
      <c r="F368" s="173">
        <v>7095037</v>
      </c>
      <c r="G368" s="41">
        <v>100</v>
      </c>
      <c r="H368" s="50">
        <f t="shared" si="64"/>
        <v>7095037</v>
      </c>
      <c r="I368" s="50">
        <f t="shared" si="63"/>
        <v>0</v>
      </c>
      <c r="J368" s="50">
        <f t="shared" si="65"/>
        <v>2645.4276659209545</v>
      </c>
      <c r="K368" s="50">
        <f t="shared" si="66"/>
        <v>44.051279782769143</v>
      </c>
      <c r="L368" s="50">
        <f t="shared" si="67"/>
        <v>1192240.290261793</v>
      </c>
      <c r="M368" s="50"/>
      <c r="N368" s="94">
        <f t="shared" si="62"/>
        <v>1192240.290261793</v>
      </c>
      <c r="O368" s="33"/>
    </row>
    <row r="369" spans="1:15" s="31" customFormat="1" x14ac:dyDescent="0.25">
      <c r="A369" s="35"/>
      <c r="B369" s="51" t="s">
        <v>252</v>
      </c>
      <c r="C369" s="35">
        <v>4</v>
      </c>
      <c r="D369" s="55">
        <v>32.776199999999996</v>
      </c>
      <c r="E369" s="100">
        <v>1394</v>
      </c>
      <c r="F369" s="173">
        <v>1418198</v>
      </c>
      <c r="G369" s="41">
        <v>100</v>
      </c>
      <c r="H369" s="50">
        <f t="shared" si="64"/>
        <v>1418198</v>
      </c>
      <c r="I369" s="50">
        <f t="shared" si="63"/>
        <v>0</v>
      </c>
      <c r="J369" s="50">
        <f t="shared" si="65"/>
        <v>1017.3586800573888</v>
      </c>
      <c r="K369" s="50">
        <f t="shared" si="66"/>
        <v>1672.1202656463347</v>
      </c>
      <c r="L369" s="50">
        <f t="shared" si="67"/>
        <v>2016710.1684564543</v>
      </c>
      <c r="M369" s="50"/>
      <c r="N369" s="94">
        <f t="shared" si="62"/>
        <v>2016710.1684564543</v>
      </c>
      <c r="O369" s="33"/>
    </row>
    <row r="370" spans="1:15" s="31" customFormat="1" x14ac:dyDescent="0.25">
      <c r="A370" s="35"/>
      <c r="B370" s="51"/>
      <c r="C370" s="35"/>
      <c r="D370" s="55">
        <v>0</v>
      </c>
      <c r="E370" s="102"/>
      <c r="F370" s="32"/>
      <c r="G370" s="41"/>
      <c r="H370" s="42"/>
      <c r="I370" s="42"/>
      <c r="J370" s="32"/>
      <c r="K370" s="50"/>
      <c r="L370" s="50"/>
      <c r="M370" s="50"/>
      <c r="N370" s="94"/>
      <c r="O370" s="33"/>
    </row>
    <row r="371" spans="1:15" s="31" customFormat="1" x14ac:dyDescent="0.25">
      <c r="A371" s="30" t="s">
        <v>253</v>
      </c>
      <c r="B371" s="43" t="s">
        <v>2</v>
      </c>
      <c r="C371" s="44"/>
      <c r="D371" s="3">
        <v>327.73879300000004</v>
      </c>
      <c r="E371" s="103">
        <f>E372</f>
        <v>24605</v>
      </c>
      <c r="F371" s="37"/>
      <c r="G371" s="41"/>
      <c r="H371" s="37">
        <f>H373</f>
        <v>0</v>
      </c>
      <c r="I371" s="37">
        <f>I373</f>
        <v>0</v>
      </c>
      <c r="J371" s="37"/>
      <c r="K371" s="50"/>
      <c r="L371" s="50"/>
      <c r="M371" s="46">
        <f>M373</f>
        <v>11248486.594857475</v>
      </c>
      <c r="N371" s="92">
        <f t="shared" si="62"/>
        <v>11248486.594857475</v>
      </c>
      <c r="O371" s="33"/>
    </row>
    <row r="372" spans="1:15" s="31" customFormat="1" x14ac:dyDescent="0.25">
      <c r="A372" s="30" t="s">
        <v>253</v>
      </c>
      <c r="B372" s="43" t="s">
        <v>3</v>
      </c>
      <c r="C372" s="44"/>
      <c r="D372" s="3">
        <v>327.73879300000004</v>
      </c>
      <c r="E372" s="103">
        <f>SUM(E374:E384)</f>
        <v>24605</v>
      </c>
      <c r="F372" s="37">
        <f>SUM(F374:F384)</f>
        <v>43463053</v>
      </c>
      <c r="G372" s="41"/>
      <c r="H372" s="37">
        <f>SUM(H374:H384)</f>
        <v>43463053</v>
      </c>
      <c r="I372" s="37">
        <f>SUM(I374:I384)</f>
        <v>0</v>
      </c>
      <c r="J372" s="37"/>
      <c r="K372" s="50"/>
      <c r="L372" s="37">
        <f>SUM(L374:L384)</f>
        <v>20241754.988851734</v>
      </c>
      <c r="M372" s="50"/>
      <c r="N372" s="92">
        <f t="shared" si="62"/>
        <v>20241754.988851734</v>
      </c>
      <c r="O372" s="33"/>
    </row>
    <row r="373" spans="1:15" s="31" customFormat="1" x14ac:dyDescent="0.25">
      <c r="A373" s="35"/>
      <c r="B373" s="51" t="s">
        <v>26</v>
      </c>
      <c r="C373" s="35">
        <v>2</v>
      </c>
      <c r="D373" s="55">
        <v>0</v>
      </c>
      <c r="E373" s="104"/>
      <c r="F373" s="50"/>
      <c r="G373" s="41">
        <v>25</v>
      </c>
      <c r="H373" s="50"/>
      <c r="I373" s="50">
        <f t="shared" ref="I373:I384" si="68">F373-H373</f>
        <v>0</v>
      </c>
      <c r="J373" s="50"/>
      <c r="K373" s="50"/>
      <c r="L373" s="50"/>
      <c r="M373" s="50">
        <f>($L$7*$L$8*E371/$L$10)+($L$7*$L$9*D371/$L$11)</f>
        <v>11248486.594857475</v>
      </c>
      <c r="N373" s="94">
        <f t="shared" si="62"/>
        <v>11248486.594857475</v>
      </c>
      <c r="O373" s="33"/>
    </row>
    <row r="374" spans="1:15" s="31" customFormat="1" x14ac:dyDescent="0.25">
      <c r="A374" s="35"/>
      <c r="B374" s="51" t="s">
        <v>254</v>
      </c>
      <c r="C374" s="35">
        <v>4</v>
      </c>
      <c r="D374" s="55">
        <v>30.5382</v>
      </c>
      <c r="E374" s="100">
        <v>3068</v>
      </c>
      <c r="F374" s="174">
        <v>7362586</v>
      </c>
      <c r="G374" s="41">
        <v>100</v>
      </c>
      <c r="H374" s="50">
        <f t="shared" ref="H374:H384" si="69">F374*G374/100</f>
        <v>7362586</v>
      </c>
      <c r="I374" s="50">
        <f t="shared" si="68"/>
        <v>0</v>
      </c>
      <c r="J374" s="50">
        <f t="shared" ref="J374:J384" si="70">F374/E374</f>
        <v>2399.7998696219033</v>
      </c>
      <c r="K374" s="50">
        <f t="shared" ref="K374:K384" si="71">$J$11*$J$19-J374</f>
        <v>289.67907608182031</v>
      </c>
      <c r="L374" s="50">
        <f t="shared" ref="L374:L384" si="72">IF(K374&gt;0,$J$7*$J$8*(K374/$K$19),0)+$J$7*$J$9*(E374/$E$19)+$J$7*$J$10*(D374/$D$19)</f>
        <v>1452250.3717333854</v>
      </c>
      <c r="M374" s="50"/>
      <c r="N374" s="94">
        <f t="shared" si="62"/>
        <v>1452250.3717333854</v>
      </c>
      <c r="O374" s="33"/>
    </row>
    <row r="375" spans="1:15" s="31" customFormat="1" x14ac:dyDescent="0.25">
      <c r="A375" s="35"/>
      <c r="B375" s="51" t="s">
        <v>196</v>
      </c>
      <c r="C375" s="35">
        <v>4</v>
      </c>
      <c r="D375" s="55">
        <v>18.514592999999998</v>
      </c>
      <c r="E375" s="100">
        <v>2824</v>
      </c>
      <c r="F375" s="174">
        <v>1816332</v>
      </c>
      <c r="G375" s="41">
        <v>100</v>
      </c>
      <c r="H375" s="50">
        <f t="shared" si="69"/>
        <v>1816332</v>
      </c>
      <c r="I375" s="50">
        <f t="shared" si="68"/>
        <v>0</v>
      </c>
      <c r="J375" s="50">
        <f t="shared" si="70"/>
        <v>643.17705382436259</v>
      </c>
      <c r="K375" s="50">
        <f t="shared" si="71"/>
        <v>2046.3018918793609</v>
      </c>
      <c r="L375" s="50">
        <f t="shared" si="72"/>
        <v>2700828.5105165592</v>
      </c>
      <c r="M375" s="50"/>
      <c r="N375" s="94">
        <f t="shared" si="62"/>
        <v>2700828.5105165592</v>
      </c>
      <c r="O375" s="33"/>
    </row>
    <row r="376" spans="1:15" s="31" customFormat="1" x14ac:dyDescent="0.25">
      <c r="A376" s="35"/>
      <c r="B376" s="51" t="s">
        <v>255</v>
      </c>
      <c r="C376" s="35">
        <v>4</v>
      </c>
      <c r="D376" s="55">
        <v>44.072099999999999</v>
      </c>
      <c r="E376" s="100">
        <v>4481</v>
      </c>
      <c r="F376" s="174">
        <v>10430815</v>
      </c>
      <c r="G376" s="41">
        <v>100</v>
      </c>
      <c r="H376" s="50">
        <f t="shared" si="69"/>
        <v>10430815</v>
      </c>
      <c r="I376" s="50">
        <f t="shared" si="68"/>
        <v>0</v>
      </c>
      <c r="J376" s="50">
        <f t="shared" si="70"/>
        <v>2327.7873242579781</v>
      </c>
      <c r="K376" s="50">
        <f t="shared" si="71"/>
        <v>361.69162144574557</v>
      </c>
      <c r="L376" s="50">
        <f t="shared" si="72"/>
        <v>2068457.8413234013</v>
      </c>
      <c r="M376" s="50"/>
      <c r="N376" s="94">
        <f t="shared" si="62"/>
        <v>2068457.8413234013</v>
      </c>
      <c r="O376" s="33"/>
    </row>
    <row r="377" spans="1:15" s="31" customFormat="1" x14ac:dyDescent="0.25">
      <c r="A377" s="35"/>
      <c r="B377" s="51" t="s">
        <v>771</v>
      </c>
      <c r="C377" s="35">
        <v>4</v>
      </c>
      <c r="D377" s="55">
        <v>50.002099999999999</v>
      </c>
      <c r="E377" s="100">
        <v>2506</v>
      </c>
      <c r="F377" s="174">
        <v>3776330</v>
      </c>
      <c r="G377" s="41">
        <v>100</v>
      </c>
      <c r="H377" s="50">
        <f t="shared" si="69"/>
        <v>3776330</v>
      </c>
      <c r="I377" s="50">
        <f t="shared" si="68"/>
        <v>0</v>
      </c>
      <c r="J377" s="50">
        <f t="shared" si="70"/>
        <v>1506.9154030327215</v>
      </c>
      <c r="K377" s="50">
        <f t="shared" si="71"/>
        <v>1182.5635426710021</v>
      </c>
      <c r="L377" s="50">
        <f t="shared" si="72"/>
        <v>2106473.3241146705</v>
      </c>
      <c r="M377" s="50"/>
      <c r="N377" s="94">
        <f t="shared" si="62"/>
        <v>2106473.3241146705</v>
      </c>
      <c r="O377" s="33"/>
    </row>
    <row r="378" spans="1:15" s="31" customFormat="1" x14ac:dyDescent="0.25">
      <c r="A378" s="35"/>
      <c r="B378" s="51" t="s">
        <v>256</v>
      </c>
      <c r="C378" s="35">
        <v>4</v>
      </c>
      <c r="D378" s="55">
        <v>19.601399999999998</v>
      </c>
      <c r="E378" s="100">
        <v>1505</v>
      </c>
      <c r="F378" s="174">
        <v>1687137</v>
      </c>
      <c r="G378" s="41">
        <v>100</v>
      </c>
      <c r="H378" s="50">
        <f t="shared" si="69"/>
        <v>1687137</v>
      </c>
      <c r="I378" s="50">
        <f t="shared" si="68"/>
        <v>0</v>
      </c>
      <c r="J378" s="50">
        <f t="shared" si="70"/>
        <v>1121.0212624584717</v>
      </c>
      <c r="K378" s="50">
        <f t="shared" si="71"/>
        <v>1568.4576832452519</v>
      </c>
      <c r="L378" s="50">
        <f t="shared" si="72"/>
        <v>1885355.9031350778</v>
      </c>
      <c r="M378" s="50"/>
      <c r="N378" s="94">
        <f t="shared" si="62"/>
        <v>1885355.9031350778</v>
      </c>
      <c r="O378" s="33"/>
    </row>
    <row r="379" spans="1:15" s="31" customFormat="1" x14ac:dyDescent="0.25">
      <c r="A379" s="35"/>
      <c r="B379" s="51" t="s">
        <v>772</v>
      </c>
      <c r="C379" s="35">
        <v>4</v>
      </c>
      <c r="D379" s="55">
        <v>9.5202999999999989</v>
      </c>
      <c r="E379" s="100">
        <v>466</v>
      </c>
      <c r="F379" s="174">
        <v>184531</v>
      </c>
      <c r="G379" s="41">
        <v>100</v>
      </c>
      <c r="H379" s="50">
        <f t="shared" si="69"/>
        <v>184531</v>
      </c>
      <c r="I379" s="50">
        <f t="shared" si="68"/>
        <v>0</v>
      </c>
      <c r="J379" s="50">
        <f t="shared" si="70"/>
        <v>395.98927038626607</v>
      </c>
      <c r="K379" s="50">
        <f t="shared" si="71"/>
        <v>2293.4896753174576</v>
      </c>
      <c r="L379" s="50">
        <f t="shared" si="72"/>
        <v>2054869.9444347837</v>
      </c>
      <c r="M379" s="50"/>
      <c r="N379" s="94">
        <f t="shared" si="62"/>
        <v>2054869.9444347837</v>
      </c>
      <c r="O379" s="33"/>
    </row>
    <row r="380" spans="1:15" s="31" customFormat="1" x14ac:dyDescent="0.25">
      <c r="A380" s="35"/>
      <c r="B380" s="51" t="s">
        <v>257</v>
      </c>
      <c r="C380" s="35">
        <v>4</v>
      </c>
      <c r="D380" s="55">
        <v>34.553199999999997</v>
      </c>
      <c r="E380" s="100">
        <v>1706</v>
      </c>
      <c r="F380" s="174">
        <v>3004738</v>
      </c>
      <c r="G380" s="41">
        <v>100</v>
      </c>
      <c r="H380" s="50">
        <f t="shared" si="69"/>
        <v>3004738</v>
      </c>
      <c r="I380" s="50">
        <f t="shared" si="68"/>
        <v>0</v>
      </c>
      <c r="J380" s="50">
        <f t="shared" si="70"/>
        <v>1761.2766705744432</v>
      </c>
      <c r="K380" s="50">
        <f t="shared" si="71"/>
        <v>928.20227512928045</v>
      </c>
      <c r="L380" s="50">
        <f t="shared" si="72"/>
        <v>1536031.1211512797</v>
      </c>
      <c r="M380" s="50"/>
      <c r="N380" s="94">
        <f t="shared" si="62"/>
        <v>1536031.1211512797</v>
      </c>
      <c r="O380" s="33"/>
    </row>
    <row r="381" spans="1:15" s="31" customFormat="1" x14ac:dyDescent="0.25">
      <c r="A381" s="35"/>
      <c r="B381" s="51" t="s">
        <v>258</v>
      </c>
      <c r="C381" s="35">
        <v>4</v>
      </c>
      <c r="D381" s="55">
        <v>30.720999999999997</v>
      </c>
      <c r="E381" s="100">
        <v>1585</v>
      </c>
      <c r="F381" s="174">
        <v>2571261</v>
      </c>
      <c r="G381" s="41">
        <v>100</v>
      </c>
      <c r="H381" s="50">
        <f t="shared" si="69"/>
        <v>2571261</v>
      </c>
      <c r="I381" s="50">
        <f t="shared" si="68"/>
        <v>0</v>
      </c>
      <c r="J381" s="50">
        <f t="shared" si="70"/>
        <v>1622.246687697161</v>
      </c>
      <c r="K381" s="50">
        <f t="shared" si="71"/>
        <v>1067.2322580065627</v>
      </c>
      <c r="L381" s="50">
        <f t="shared" si="72"/>
        <v>1582317.8849680386</v>
      </c>
      <c r="M381" s="50"/>
      <c r="N381" s="94">
        <f t="shared" si="62"/>
        <v>1582317.8849680386</v>
      </c>
      <c r="O381" s="33"/>
    </row>
    <row r="382" spans="1:15" s="31" customFormat="1" x14ac:dyDescent="0.25">
      <c r="A382" s="35"/>
      <c r="B382" s="51" t="s">
        <v>259</v>
      </c>
      <c r="C382" s="35">
        <v>4</v>
      </c>
      <c r="D382" s="55">
        <v>18.347899999999999</v>
      </c>
      <c r="E382" s="100">
        <v>1680</v>
      </c>
      <c r="F382" s="174">
        <v>1976584</v>
      </c>
      <c r="G382" s="41">
        <v>100</v>
      </c>
      <c r="H382" s="50">
        <f t="shared" si="69"/>
        <v>1976584</v>
      </c>
      <c r="I382" s="50">
        <f t="shared" si="68"/>
        <v>0</v>
      </c>
      <c r="J382" s="50">
        <f t="shared" si="70"/>
        <v>1176.5380952380951</v>
      </c>
      <c r="K382" s="50">
        <f t="shared" si="71"/>
        <v>1512.9408504656285</v>
      </c>
      <c r="L382" s="50">
        <f t="shared" si="72"/>
        <v>1891073.7380251056</v>
      </c>
      <c r="M382" s="50"/>
      <c r="N382" s="94">
        <f t="shared" si="62"/>
        <v>1891073.7380251056</v>
      </c>
      <c r="O382" s="33"/>
    </row>
    <row r="383" spans="1:15" s="31" customFormat="1" x14ac:dyDescent="0.25">
      <c r="A383" s="35"/>
      <c r="B383" s="51" t="s">
        <v>773</v>
      </c>
      <c r="C383" s="35">
        <v>4</v>
      </c>
      <c r="D383" s="55">
        <v>41.204600000000006</v>
      </c>
      <c r="E383" s="100">
        <v>2472</v>
      </c>
      <c r="F383" s="174">
        <v>3857972</v>
      </c>
      <c r="G383" s="41">
        <v>100</v>
      </c>
      <c r="H383" s="50">
        <f t="shared" si="69"/>
        <v>3857972</v>
      </c>
      <c r="I383" s="50">
        <f t="shared" si="68"/>
        <v>0</v>
      </c>
      <c r="J383" s="50">
        <f t="shared" si="70"/>
        <v>1560.6682847896441</v>
      </c>
      <c r="K383" s="50">
        <f t="shared" si="71"/>
        <v>1128.8106609140796</v>
      </c>
      <c r="L383" s="50">
        <f t="shared" si="72"/>
        <v>1995124.4197529787</v>
      </c>
      <c r="M383" s="50"/>
      <c r="N383" s="94">
        <f t="shared" si="62"/>
        <v>1995124.4197529787</v>
      </c>
      <c r="O383" s="33"/>
    </row>
    <row r="384" spans="1:15" s="31" customFormat="1" x14ac:dyDescent="0.25">
      <c r="A384" s="35"/>
      <c r="B384" s="51" t="s">
        <v>260</v>
      </c>
      <c r="C384" s="35">
        <v>4</v>
      </c>
      <c r="D384" s="55">
        <v>30.663400000000003</v>
      </c>
      <c r="E384" s="100">
        <v>2312</v>
      </c>
      <c r="F384" s="174">
        <v>6794767</v>
      </c>
      <c r="G384" s="41">
        <v>100</v>
      </c>
      <c r="H384" s="50">
        <f t="shared" si="69"/>
        <v>6794767</v>
      </c>
      <c r="I384" s="50">
        <f t="shared" si="68"/>
        <v>0</v>
      </c>
      <c r="J384" s="50">
        <f t="shared" si="70"/>
        <v>2938.913062283737</v>
      </c>
      <c r="K384" s="50">
        <f t="shared" si="71"/>
        <v>-249.43411658001332</v>
      </c>
      <c r="L384" s="50">
        <f t="shared" si="72"/>
        <v>968971.92969645048</v>
      </c>
      <c r="M384" s="50"/>
      <c r="N384" s="94">
        <f t="shared" si="62"/>
        <v>968971.92969645048</v>
      </c>
      <c r="O384" s="33"/>
    </row>
    <row r="385" spans="1:15" s="31" customFormat="1" x14ac:dyDescent="0.25">
      <c r="A385" s="35"/>
      <c r="B385" s="51"/>
      <c r="C385" s="35"/>
      <c r="D385" s="55">
        <v>0</v>
      </c>
      <c r="E385" s="102"/>
      <c r="F385" s="32"/>
      <c r="G385" s="41"/>
      <c r="H385" s="42"/>
      <c r="I385" s="42"/>
      <c r="J385" s="32"/>
      <c r="K385" s="50"/>
      <c r="L385" s="50"/>
      <c r="M385" s="50"/>
      <c r="N385" s="94"/>
      <c r="O385" s="33"/>
    </row>
    <row r="386" spans="1:15" s="31" customFormat="1" x14ac:dyDescent="0.25">
      <c r="A386" s="30" t="s">
        <v>261</v>
      </c>
      <c r="B386" s="43" t="s">
        <v>2</v>
      </c>
      <c r="C386" s="44"/>
      <c r="D386" s="3">
        <v>932.91639999999973</v>
      </c>
      <c r="E386" s="103">
        <f>E387</f>
        <v>50429</v>
      </c>
      <c r="F386" s="37"/>
      <c r="G386" s="41"/>
      <c r="H386" s="37">
        <f>H388</f>
        <v>18344645.5</v>
      </c>
      <c r="I386" s="37">
        <f>I388</f>
        <v>-18344645.5</v>
      </c>
      <c r="J386" s="37"/>
      <c r="K386" s="50"/>
      <c r="L386" s="50"/>
      <c r="M386" s="46">
        <f>M388</f>
        <v>25947129.461821798</v>
      </c>
      <c r="N386" s="92">
        <f t="shared" ref="N386:N447" si="73">L386+M386</f>
        <v>25947129.461821798</v>
      </c>
      <c r="O386" s="33"/>
    </row>
    <row r="387" spans="1:15" s="31" customFormat="1" x14ac:dyDescent="0.25">
      <c r="A387" s="30" t="s">
        <v>261</v>
      </c>
      <c r="B387" s="43" t="s">
        <v>3</v>
      </c>
      <c r="C387" s="44"/>
      <c r="D387" s="3">
        <v>932.91639999999973</v>
      </c>
      <c r="E387" s="103">
        <f>SUM(E389:E420)</f>
        <v>50429</v>
      </c>
      <c r="F387" s="37">
        <f>SUM(F389:F420)</f>
        <v>122145368</v>
      </c>
      <c r="G387" s="41"/>
      <c r="H387" s="37">
        <f>SUM(H389:H420)</f>
        <v>85456077</v>
      </c>
      <c r="I387" s="37">
        <f>SUM(I389:I420)</f>
        <v>36689291</v>
      </c>
      <c r="J387" s="37"/>
      <c r="K387" s="50"/>
      <c r="L387" s="37">
        <f>SUM(L389:L420)</f>
        <v>65213126.923778906</v>
      </c>
      <c r="M387" s="50"/>
      <c r="N387" s="92">
        <f t="shared" si="73"/>
        <v>65213126.923778906</v>
      </c>
      <c r="O387" s="33"/>
    </row>
    <row r="388" spans="1:15" s="31" customFormat="1" x14ac:dyDescent="0.25">
      <c r="A388" s="35"/>
      <c r="B388" s="51" t="s">
        <v>26</v>
      </c>
      <c r="C388" s="35">
        <v>2</v>
      </c>
      <c r="D388" s="55">
        <v>0</v>
      </c>
      <c r="E388" s="104"/>
      <c r="F388" s="50"/>
      <c r="G388" s="41">
        <v>25</v>
      </c>
      <c r="H388" s="50">
        <f>F402*G388/100</f>
        <v>18344645.5</v>
      </c>
      <c r="I388" s="50">
        <f t="shared" ref="I388:I420" si="74">F388-H388</f>
        <v>-18344645.5</v>
      </c>
      <c r="J388" s="50"/>
      <c r="K388" s="50"/>
      <c r="L388" s="50"/>
      <c r="M388" s="50">
        <f>($L$7*$L$8*E386/$L$10)+($L$7*$L$9*D386/$L$11)</f>
        <v>25947129.461821798</v>
      </c>
      <c r="N388" s="94">
        <f t="shared" si="73"/>
        <v>25947129.461821798</v>
      </c>
      <c r="O388" s="33"/>
    </row>
    <row r="389" spans="1:15" s="31" customFormat="1" x14ac:dyDescent="0.25">
      <c r="A389" s="35"/>
      <c r="B389" s="51" t="s">
        <v>262</v>
      </c>
      <c r="C389" s="35">
        <v>4</v>
      </c>
      <c r="D389" s="55">
        <v>17.2576</v>
      </c>
      <c r="E389" s="100">
        <v>488</v>
      </c>
      <c r="F389" s="175">
        <v>190361</v>
      </c>
      <c r="G389" s="41">
        <v>100</v>
      </c>
      <c r="H389" s="50">
        <f>F389*G389/100</f>
        <v>190361</v>
      </c>
      <c r="I389" s="50">
        <f t="shared" si="74"/>
        <v>0</v>
      </c>
      <c r="J389" s="50">
        <f t="shared" ref="J389:J420" si="75">F389/E389</f>
        <v>390.0840163934426</v>
      </c>
      <c r="K389" s="50">
        <f>$J$11*$J$19-J389</f>
        <v>2299.394929310281</v>
      </c>
      <c r="L389" s="50">
        <f t="shared" ref="L389:L420" si="76">IF(K389&gt;0,$J$7*$J$8*(K389/$K$19),0)+$J$7*$J$9*(E389/$E$19)+$J$7*$J$10*(D389/$D$19)</f>
        <v>2117013.5896079517</v>
      </c>
      <c r="M389" s="50"/>
      <c r="N389" s="94">
        <f t="shared" si="73"/>
        <v>2117013.5896079517</v>
      </c>
      <c r="O389" s="33"/>
    </row>
    <row r="390" spans="1:15" s="31" customFormat="1" x14ac:dyDescent="0.25">
      <c r="A390" s="35"/>
      <c r="B390" s="51" t="s">
        <v>263</v>
      </c>
      <c r="C390" s="35">
        <v>4</v>
      </c>
      <c r="D390" s="55">
        <v>17.919</v>
      </c>
      <c r="E390" s="100">
        <v>653</v>
      </c>
      <c r="F390" s="175">
        <v>432750</v>
      </c>
      <c r="G390" s="41">
        <v>100</v>
      </c>
      <c r="H390" s="50">
        <f t="shared" ref="H390:H420" si="77">F390*G390/100</f>
        <v>432750</v>
      </c>
      <c r="I390" s="50">
        <f t="shared" si="74"/>
        <v>0</v>
      </c>
      <c r="J390" s="50">
        <f t="shared" si="75"/>
        <v>662.71056661562022</v>
      </c>
      <c r="K390" s="50">
        <f t="shared" ref="K390:K420" si="78">$J$11*$J$19-J390</f>
        <v>2026.7683790881033</v>
      </c>
      <c r="L390" s="50">
        <f t="shared" si="76"/>
        <v>1957806.251643975</v>
      </c>
      <c r="M390" s="50"/>
      <c r="N390" s="94">
        <f t="shared" si="73"/>
        <v>1957806.251643975</v>
      </c>
      <c r="O390" s="33"/>
    </row>
    <row r="391" spans="1:15" s="31" customFormat="1" x14ac:dyDescent="0.25">
      <c r="A391" s="35"/>
      <c r="B391" s="51" t="s">
        <v>264</v>
      </c>
      <c r="C391" s="35">
        <v>4</v>
      </c>
      <c r="D391" s="55">
        <v>14.108099999999999</v>
      </c>
      <c r="E391" s="100">
        <v>382</v>
      </c>
      <c r="F391" s="175">
        <v>594269</v>
      </c>
      <c r="G391" s="41">
        <v>100</v>
      </c>
      <c r="H391" s="50">
        <f t="shared" si="77"/>
        <v>594269</v>
      </c>
      <c r="I391" s="50">
        <f t="shared" si="74"/>
        <v>0</v>
      </c>
      <c r="J391" s="50">
        <f t="shared" si="75"/>
        <v>1555.6780104712043</v>
      </c>
      <c r="K391" s="50">
        <f t="shared" si="78"/>
        <v>1133.8009352325194</v>
      </c>
      <c r="L391" s="50">
        <f t="shared" si="76"/>
        <v>1127222.6205292812</v>
      </c>
      <c r="M391" s="50"/>
      <c r="N391" s="94">
        <f t="shared" si="73"/>
        <v>1127222.6205292812</v>
      </c>
      <c r="O391" s="33"/>
    </row>
    <row r="392" spans="1:15" s="31" customFormat="1" x14ac:dyDescent="0.25">
      <c r="A392" s="35"/>
      <c r="B392" s="51" t="s">
        <v>265</v>
      </c>
      <c r="C392" s="35">
        <v>4</v>
      </c>
      <c r="D392" s="55">
        <v>33.1967</v>
      </c>
      <c r="E392" s="100">
        <v>1088</v>
      </c>
      <c r="F392" s="175">
        <v>1316191</v>
      </c>
      <c r="G392" s="41">
        <v>100</v>
      </c>
      <c r="H392" s="50">
        <f t="shared" si="77"/>
        <v>1316191</v>
      </c>
      <c r="I392" s="50">
        <f t="shared" si="74"/>
        <v>0</v>
      </c>
      <c r="J392" s="50">
        <f t="shared" si="75"/>
        <v>1209.734375</v>
      </c>
      <c r="K392" s="50">
        <f t="shared" si="78"/>
        <v>1479.7445707037236</v>
      </c>
      <c r="L392" s="50">
        <f t="shared" si="76"/>
        <v>1763287.9966306894</v>
      </c>
      <c r="M392" s="50"/>
      <c r="N392" s="94">
        <f t="shared" si="73"/>
        <v>1763287.9966306894</v>
      </c>
      <c r="O392" s="33"/>
    </row>
    <row r="393" spans="1:15" s="31" customFormat="1" x14ac:dyDescent="0.25">
      <c r="A393" s="35"/>
      <c r="B393" s="51" t="s">
        <v>266</v>
      </c>
      <c r="C393" s="35">
        <v>4</v>
      </c>
      <c r="D393" s="55">
        <v>56.851199999999992</v>
      </c>
      <c r="E393" s="100">
        <v>3625</v>
      </c>
      <c r="F393" s="175">
        <v>3525080</v>
      </c>
      <c r="G393" s="41">
        <v>100</v>
      </c>
      <c r="H393" s="50">
        <f t="shared" si="77"/>
        <v>3525080</v>
      </c>
      <c r="I393" s="50">
        <f t="shared" si="74"/>
        <v>0</v>
      </c>
      <c r="J393" s="50">
        <f t="shared" si="75"/>
        <v>972.43586206896555</v>
      </c>
      <c r="K393" s="50">
        <f t="shared" si="78"/>
        <v>1717.0430836347582</v>
      </c>
      <c r="L393" s="50">
        <f t="shared" si="76"/>
        <v>2952044.6197589566</v>
      </c>
      <c r="M393" s="50"/>
      <c r="N393" s="94">
        <f t="shared" si="73"/>
        <v>2952044.6197589566</v>
      </c>
      <c r="O393" s="33"/>
    </row>
    <row r="394" spans="1:15" s="31" customFormat="1" x14ac:dyDescent="0.25">
      <c r="A394" s="35"/>
      <c r="B394" s="51" t="s">
        <v>267</v>
      </c>
      <c r="C394" s="35">
        <v>4</v>
      </c>
      <c r="D394" s="55">
        <v>25.022300000000001</v>
      </c>
      <c r="E394" s="100">
        <v>983</v>
      </c>
      <c r="F394" s="175">
        <v>3027595</v>
      </c>
      <c r="G394" s="41">
        <v>100</v>
      </c>
      <c r="H394" s="50">
        <f t="shared" si="77"/>
        <v>3027595</v>
      </c>
      <c r="I394" s="50">
        <f t="shared" si="74"/>
        <v>0</v>
      </c>
      <c r="J394" s="50">
        <f t="shared" si="75"/>
        <v>3079.9542217700914</v>
      </c>
      <c r="K394" s="50">
        <f t="shared" si="78"/>
        <v>-390.47527606636777</v>
      </c>
      <c r="L394" s="50">
        <f t="shared" si="76"/>
        <v>489553.7233341668</v>
      </c>
      <c r="M394" s="50"/>
      <c r="N394" s="94">
        <f t="shared" si="73"/>
        <v>489553.7233341668</v>
      </c>
      <c r="O394" s="33"/>
    </row>
    <row r="395" spans="1:15" s="31" customFormat="1" x14ac:dyDescent="0.25">
      <c r="A395" s="35"/>
      <c r="B395" s="51" t="s">
        <v>268</v>
      </c>
      <c r="C395" s="35">
        <v>4</v>
      </c>
      <c r="D395" s="55">
        <v>28.352600000000002</v>
      </c>
      <c r="E395" s="100">
        <v>1067</v>
      </c>
      <c r="F395" s="175">
        <v>733405</v>
      </c>
      <c r="G395" s="41">
        <v>100</v>
      </c>
      <c r="H395" s="50">
        <f t="shared" si="77"/>
        <v>733405</v>
      </c>
      <c r="I395" s="50">
        <f t="shared" si="74"/>
        <v>0</v>
      </c>
      <c r="J395" s="50">
        <f t="shared" si="75"/>
        <v>687.35238987816308</v>
      </c>
      <c r="K395" s="50">
        <f t="shared" si="78"/>
        <v>2002.1265558255604</v>
      </c>
      <c r="L395" s="50">
        <f t="shared" si="76"/>
        <v>2143560.9546242612</v>
      </c>
      <c r="M395" s="50"/>
      <c r="N395" s="94">
        <f t="shared" si="73"/>
        <v>2143560.9546242612</v>
      </c>
      <c r="O395" s="33"/>
    </row>
    <row r="396" spans="1:15" s="31" customFormat="1" x14ac:dyDescent="0.25">
      <c r="A396" s="35"/>
      <c r="B396" s="51" t="s">
        <v>269</v>
      </c>
      <c r="C396" s="35">
        <v>4</v>
      </c>
      <c r="D396" s="55">
        <v>36.885599999999997</v>
      </c>
      <c r="E396" s="100">
        <v>834</v>
      </c>
      <c r="F396" s="175">
        <v>567213</v>
      </c>
      <c r="G396" s="41">
        <v>100</v>
      </c>
      <c r="H396" s="50">
        <f t="shared" si="77"/>
        <v>567213</v>
      </c>
      <c r="I396" s="50">
        <f t="shared" si="74"/>
        <v>0</v>
      </c>
      <c r="J396" s="50">
        <f t="shared" si="75"/>
        <v>680.11151079136687</v>
      </c>
      <c r="K396" s="50">
        <f t="shared" si="78"/>
        <v>2009.3674349123567</v>
      </c>
      <c r="L396" s="50">
        <f t="shared" si="76"/>
        <v>2126943.0721861492</v>
      </c>
      <c r="M396" s="50"/>
      <c r="N396" s="94">
        <f t="shared" si="73"/>
        <v>2126943.0721861492</v>
      </c>
      <c r="O396" s="33"/>
    </row>
    <row r="397" spans="1:15" s="31" customFormat="1" x14ac:dyDescent="0.25">
      <c r="A397" s="35"/>
      <c r="B397" s="51" t="s">
        <v>270</v>
      </c>
      <c r="C397" s="35">
        <v>4</v>
      </c>
      <c r="D397" s="55">
        <v>19.1204</v>
      </c>
      <c r="E397" s="100">
        <v>629</v>
      </c>
      <c r="F397" s="175">
        <v>415315</v>
      </c>
      <c r="G397" s="41">
        <v>100</v>
      </c>
      <c r="H397" s="50">
        <f t="shared" si="77"/>
        <v>415315</v>
      </c>
      <c r="I397" s="50">
        <f t="shared" si="74"/>
        <v>0</v>
      </c>
      <c r="J397" s="50">
        <f t="shared" si="75"/>
        <v>660.27821939586647</v>
      </c>
      <c r="K397" s="50">
        <f t="shared" si="78"/>
        <v>2029.2007263078572</v>
      </c>
      <c r="L397" s="50">
        <f t="shared" si="76"/>
        <v>1959533.2095979156</v>
      </c>
      <c r="M397" s="50"/>
      <c r="N397" s="94">
        <f t="shared" si="73"/>
        <v>1959533.2095979156</v>
      </c>
      <c r="O397" s="33"/>
    </row>
    <row r="398" spans="1:15" s="31" customFormat="1" x14ac:dyDescent="0.25">
      <c r="A398" s="35"/>
      <c r="B398" s="51" t="s">
        <v>271</v>
      </c>
      <c r="C398" s="35">
        <v>4</v>
      </c>
      <c r="D398" s="55">
        <v>7.6936999999999998</v>
      </c>
      <c r="E398" s="100">
        <v>340</v>
      </c>
      <c r="F398" s="175">
        <v>246941</v>
      </c>
      <c r="G398" s="41">
        <v>100</v>
      </c>
      <c r="H398" s="50">
        <f t="shared" si="77"/>
        <v>246941</v>
      </c>
      <c r="I398" s="50">
        <f t="shared" si="74"/>
        <v>0</v>
      </c>
      <c r="J398" s="50">
        <f t="shared" si="75"/>
        <v>726.29705882352937</v>
      </c>
      <c r="K398" s="50">
        <f t="shared" si="78"/>
        <v>1963.1818868801943</v>
      </c>
      <c r="L398" s="50">
        <f t="shared" si="76"/>
        <v>1736355.1831487031</v>
      </c>
      <c r="M398" s="50"/>
      <c r="N398" s="94">
        <f t="shared" si="73"/>
        <v>1736355.1831487031</v>
      </c>
      <c r="O398" s="33"/>
    </row>
    <row r="399" spans="1:15" s="31" customFormat="1" x14ac:dyDescent="0.25">
      <c r="A399" s="35"/>
      <c r="B399" s="51" t="s">
        <v>272</v>
      </c>
      <c r="C399" s="35">
        <v>4</v>
      </c>
      <c r="D399" s="55">
        <v>27.951700000000002</v>
      </c>
      <c r="E399" s="100">
        <v>837</v>
      </c>
      <c r="F399" s="175">
        <v>526889</v>
      </c>
      <c r="G399" s="41">
        <v>100</v>
      </c>
      <c r="H399" s="50">
        <f t="shared" si="77"/>
        <v>526889</v>
      </c>
      <c r="I399" s="50">
        <f t="shared" si="74"/>
        <v>0</v>
      </c>
      <c r="J399" s="50">
        <f t="shared" si="75"/>
        <v>629.49701314217441</v>
      </c>
      <c r="K399" s="50">
        <f t="shared" si="78"/>
        <v>2059.981932561549</v>
      </c>
      <c r="L399" s="50">
        <f t="shared" si="76"/>
        <v>2110679.6464067986</v>
      </c>
      <c r="M399" s="50"/>
      <c r="N399" s="94">
        <f t="shared" si="73"/>
        <v>2110679.6464067986</v>
      </c>
      <c r="O399" s="33"/>
    </row>
    <row r="400" spans="1:15" s="31" customFormat="1" x14ac:dyDescent="0.25">
      <c r="A400" s="35"/>
      <c r="B400" s="51" t="s">
        <v>273</v>
      </c>
      <c r="C400" s="35">
        <v>4</v>
      </c>
      <c r="D400" s="55">
        <v>31.550799999999999</v>
      </c>
      <c r="E400" s="100">
        <v>1215</v>
      </c>
      <c r="F400" s="175">
        <v>830652</v>
      </c>
      <c r="G400" s="41">
        <v>100</v>
      </c>
      <c r="H400" s="50">
        <f t="shared" si="77"/>
        <v>830652</v>
      </c>
      <c r="I400" s="50">
        <f t="shared" si="74"/>
        <v>0</v>
      </c>
      <c r="J400" s="50">
        <f t="shared" si="75"/>
        <v>683.66419753086416</v>
      </c>
      <c r="K400" s="50">
        <f t="shared" si="78"/>
        <v>2005.8147481728595</v>
      </c>
      <c r="L400" s="50">
        <f t="shared" si="76"/>
        <v>2216539.7739894697</v>
      </c>
      <c r="M400" s="50"/>
      <c r="N400" s="94">
        <f t="shared" si="73"/>
        <v>2216539.7739894697</v>
      </c>
      <c r="O400" s="33"/>
    </row>
    <row r="401" spans="1:15" s="31" customFormat="1" x14ac:dyDescent="0.25">
      <c r="A401" s="35"/>
      <c r="B401" s="51" t="s">
        <v>274</v>
      </c>
      <c r="C401" s="35">
        <v>4</v>
      </c>
      <c r="D401" s="55">
        <v>44.9495</v>
      </c>
      <c r="E401" s="100">
        <v>5493</v>
      </c>
      <c r="F401" s="175">
        <v>16613272</v>
      </c>
      <c r="G401" s="41">
        <v>100</v>
      </c>
      <c r="H401" s="50">
        <f t="shared" si="77"/>
        <v>16613272</v>
      </c>
      <c r="I401" s="50">
        <f t="shared" si="74"/>
        <v>0</v>
      </c>
      <c r="J401" s="50">
        <f t="shared" si="75"/>
        <v>3024.4442017112688</v>
      </c>
      <c r="K401" s="50">
        <f t="shared" si="78"/>
        <v>-334.96525600754512</v>
      </c>
      <c r="L401" s="50">
        <f t="shared" si="76"/>
        <v>2121547.4855300901</v>
      </c>
      <c r="M401" s="50"/>
      <c r="N401" s="94">
        <f t="shared" si="73"/>
        <v>2121547.4855300901</v>
      </c>
      <c r="O401" s="33"/>
    </row>
    <row r="402" spans="1:15" s="31" customFormat="1" x14ac:dyDescent="0.25">
      <c r="A402" s="35"/>
      <c r="B402" s="51" t="s">
        <v>875</v>
      </c>
      <c r="C402" s="35">
        <v>3</v>
      </c>
      <c r="D402" s="55">
        <v>63.640900000000002</v>
      </c>
      <c r="E402" s="100">
        <v>12369</v>
      </c>
      <c r="F402" s="175">
        <v>73378582</v>
      </c>
      <c r="G402" s="41">
        <v>50</v>
      </c>
      <c r="H402" s="50">
        <f t="shared" si="77"/>
        <v>36689291</v>
      </c>
      <c r="I402" s="50">
        <f t="shared" si="74"/>
        <v>36689291</v>
      </c>
      <c r="J402" s="50">
        <f t="shared" si="75"/>
        <v>5932.4587274638207</v>
      </c>
      <c r="K402" s="50">
        <f t="shared" si="78"/>
        <v>-3242.979781760097</v>
      </c>
      <c r="L402" s="50">
        <f t="shared" si="76"/>
        <v>4534042.39555611</v>
      </c>
      <c r="M402" s="50"/>
      <c r="N402" s="94">
        <f t="shared" si="73"/>
        <v>4534042.39555611</v>
      </c>
      <c r="O402" s="33"/>
    </row>
    <row r="403" spans="1:15" s="31" customFormat="1" x14ac:dyDescent="0.25">
      <c r="A403" s="35"/>
      <c r="B403" s="51" t="s">
        <v>275</v>
      </c>
      <c r="C403" s="35">
        <v>4</v>
      </c>
      <c r="D403" s="55">
        <v>31.273899999999998</v>
      </c>
      <c r="E403" s="100">
        <v>1653</v>
      </c>
      <c r="F403" s="175">
        <v>1228764</v>
      </c>
      <c r="G403" s="41">
        <v>100</v>
      </c>
      <c r="H403" s="50">
        <f t="shared" si="77"/>
        <v>1228764</v>
      </c>
      <c r="I403" s="50">
        <f t="shared" si="74"/>
        <v>0</v>
      </c>
      <c r="J403" s="50">
        <f t="shared" si="75"/>
        <v>743.35390199637027</v>
      </c>
      <c r="K403" s="50">
        <f t="shared" si="78"/>
        <v>1946.1250437073534</v>
      </c>
      <c r="L403" s="50">
        <f t="shared" si="76"/>
        <v>2312882.7139177145</v>
      </c>
      <c r="M403" s="50"/>
      <c r="N403" s="94">
        <f t="shared" si="73"/>
        <v>2312882.7139177145</v>
      </c>
      <c r="O403" s="33"/>
    </row>
    <row r="404" spans="1:15" s="31" customFormat="1" x14ac:dyDescent="0.25">
      <c r="A404" s="35"/>
      <c r="B404" s="51" t="s">
        <v>774</v>
      </c>
      <c r="C404" s="35">
        <v>4</v>
      </c>
      <c r="D404" s="55">
        <v>21.880900000000004</v>
      </c>
      <c r="E404" s="100">
        <v>847</v>
      </c>
      <c r="F404" s="175">
        <v>693808</v>
      </c>
      <c r="G404" s="41">
        <v>100</v>
      </c>
      <c r="H404" s="50">
        <f t="shared" si="77"/>
        <v>693808</v>
      </c>
      <c r="I404" s="50">
        <f t="shared" si="74"/>
        <v>0</v>
      </c>
      <c r="J404" s="50">
        <f t="shared" si="75"/>
        <v>819.13577331759154</v>
      </c>
      <c r="K404" s="50">
        <f t="shared" si="78"/>
        <v>1870.3431723861322</v>
      </c>
      <c r="L404" s="50">
        <f t="shared" si="76"/>
        <v>1922747.0252804335</v>
      </c>
      <c r="M404" s="50"/>
      <c r="N404" s="94">
        <f t="shared" si="73"/>
        <v>1922747.0252804335</v>
      </c>
      <c r="O404" s="33"/>
    </row>
    <row r="405" spans="1:15" s="31" customFormat="1" x14ac:dyDescent="0.25">
      <c r="A405" s="35"/>
      <c r="B405" s="51" t="s">
        <v>276</v>
      </c>
      <c r="C405" s="35">
        <v>4</v>
      </c>
      <c r="D405" s="55">
        <v>30.774899999999995</v>
      </c>
      <c r="E405" s="100">
        <v>717</v>
      </c>
      <c r="F405" s="175">
        <v>979971</v>
      </c>
      <c r="G405" s="41">
        <v>100</v>
      </c>
      <c r="H405" s="50">
        <f t="shared" si="77"/>
        <v>979971</v>
      </c>
      <c r="I405" s="50">
        <f t="shared" si="74"/>
        <v>0</v>
      </c>
      <c r="J405" s="50">
        <f t="shared" si="75"/>
        <v>1366.765690376569</v>
      </c>
      <c r="K405" s="50">
        <f t="shared" si="78"/>
        <v>1322.7132553271547</v>
      </c>
      <c r="L405" s="50">
        <f t="shared" si="76"/>
        <v>1498131.1749461861</v>
      </c>
      <c r="M405" s="50"/>
      <c r="N405" s="94">
        <f t="shared" si="73"/>
        <v>1498131.1749461861</v>
      </c>
      <c r="O405" s="33"/>
    </row>
    <row r="406" spans="1:15" s="31" customFormat="1" x14ac:dyDescent="0.25">
      <c r="A406" s="35"/>
      <c r="B406" s="51" t="s">
        <v>277</v>
      </c>
      <c r="C406" s="35">
        <v>4</v>
      </c>
      <c r="D406" s="55">
        <v>29.421599999999998</v>
      </c>
      <c r="E406" s="100">
        <v>2012</v>
      </c>
      <c r="F406" s="175">
        <v>1260724</v>
      </c>
      <c r="G406" s="41">
        <v>100</v>
      </c>
      <c r="H406" s="50">
        <f t="shared" si="77"/>
        <v>1260724</v>
      </c>
      <c r="I406" s="50">
        <f t="shared" si="74"/>
        <v>0</v>
      </c>
      <c r="J406" s="50">
        <f t="shared" si="75"/>
        <v>626.60238568588466</v>
      </c>
      <c r="K406" s="50">
        <f t="shared" si="78"/>
        <v>2062.876560017839</v>
      </c>
      <c r="L406" s="50">
        <f t="shared" si="76"/>
        <v>2514097.0515169976</v>
      </c>
      <c r="M406" s="50"/>
      <c r="N406" s="94">
        <f t="shared" si="73"/>
        <v>2514097.0515169976</v>
      </c>
      <c r="O406" s="33"/>
    </row>
    <row r="407" spans="1:15" s="31" customFormat="1" x14ac:dyDescent="0.25">
      <c r="A407" s="35"/>
      <c r="B407" s="51" t="s">
        <v>775</v>
      </c>
      <c r="C407" s="35">
        <v>4</v>
      </c>
      <c r="D407" s="55">
        <v>13.160600000000001</v>
      </c>
      <c r="E407" s="100">
        <v>647</v>
      </c>
      <c r="F407" s="175">
        <v>494873</v>
      </c>
      <c r="G407" s="41">
        <v>100</v>
      </c>
      <c r="H407" s="50">
        <f t="shared" si="77"/>
        <v>494873</v>
      </c>
      <c r="I407" s="50">
        <f t="shared" si="74"/>
        <v>0</v>
      </c>
      <c r="J407" s="50">
        <f t="shared" si="75"/>
        <v>764.87326120556418</v>
      </c>
      <c r="K407" s="50">
        <f t="shared" si="78"/>
        <v>1924.6056844981595</v>
      </c>
      <c r="L407" s="50">
        <f t="shared" si="76"/>
        <v>1843137.2026452129</v>
      </c>
      <c r="M407" s="50"/>
      <c r="N407" s="94">
        <f t="shared" si="73"/>
        <v>1843137.2026452129</v>
      </c>
      <c r="O407" s="33"/>
    </row>
    <row r="408" spans="1:15" s="31" customFormat="1" x14ac:dyDescent="0.25">
      <c r="A408" s="35"/>
      <c r="B408" s="51" t="s">
        <v>776</v>
      </c>
      <c r="C408" s="35">
        <v>4</v>
      </c>
      <c r="D408" s="55">
        <v>31.3569</v>
      </c>
      <c r="E408" s="100">
        <v>1042</v>
      </c>
      <c r="F408" s="175">
        <v>880730</v>
      </c>
      <c r="G408" s="41">
        <v>100</v>
      </c>
      <c r="H408" s="50">
        <f t="shared" si="77"/>
        <v>880730</v>
      </c>
      <c r="I408" s="50">
        <f t="shared" si="74"/>
        <v>0</v>
      </c>
      <c r="J408" s="50">
        <f t="shared" si="75"/>
        <v>845.23032629558543</v>
      </c>
      <c r="K408" s="50">
        <f t="shared" si="78"/>
        <v>1844.2486194081382</v>
      </c>
      <c r="L408" s="50">
        <f t="shared" si="76"/>
        <v>2028154.9379301409</v>
      </c>
      <c r="M408" s="50"/>
      <c r="N408" s="94">
        <f t="shared" si="73"/>
        <v>2028154.9379301409</v>
      </c>
      <c r="O408" s="33"/>
    </row>
    <row r="409" spans="1:15" s="31" customFormat="1" x14ac:dyDescent="0.25">
      <c r="A409" s="35"/>
      <c r="B409" s="51" t="s">
        <v>278</v>
      </c>
      <c r="C409" s="35">
        <v>4</v>
      </c>
      <c r="D409" s="55">
        <v>29.774799999999999</v>
      </c>
      <c r="E409" s="100">
        <v>1207</v>
      </c>
      <c r="F409" s="175">
        <v>886769</v>
      </c>
      <c r="G409" s="41">
        <v>100</v>
      </c>
      <c r="H409" s="50">
        <f t="shared" si="77"/>
        <v>886769</v>
      </c>
      <c r="I409" s="50">
        <f t="shared" si="74"/>
        <v>0</v>
      </c>
      <c r="J409" s="50">
        <f t="shared" si="75"/>
        <v>734.68848384424189</v>
      </c>
      <c r="K409" s="50">
        <f t="shared" si="78"/>
        <v>1954.7904618594816</v>
      </c>
      <c r="L409" s="50">
        <f t="shared" si="76"/>
        <v>2161488.863420425</v>
      </c>
      <c r="M409" s="50"/>
      <c r="N409" s="94">
        <f t="shared" si="73"/>
        <v>2161488.863420425</v>
      </c>
      <c r="O409" s="33"/>
    </row>
    <row r="410" spans="1:15" s="31" customFormat="1" x14ac:dyDescent="0.25">
      <c r="A410" s="35"/>
      <c r="B410" s="51" t="s">
        <v>279</v>
      </c>
      <c r="C410" s="35">
        <v>4</v>
      </c>
      <c r="D410" s="55">
        <v>17.8398</v>
      </c>
      <c r="E410" s="100">
        <v>817</v>
      </c>
      <c r="F410" s="175">
        <v>460621</v>
      </c>
      <c r="G410" s="41">
        <v>100</v>
      </c>
      <c r="H410" s="50">
        <f t="shared" si="77"/>
        <v>460621</v>
      </c>
      <c r="I410" s="50">
        <f t="shared" si="74"/>
        <v>0</v>
      </c>
      <c r="J410" s="50">
        <f t="shared" si="75"/>
        <v>563.79559363525095</v>
      </c>
      <c r="K410" s="50">
        <f t="shared" si="78"/>
        <v>2125.6833520684727</v>
      </c>
      <c r="L410" s="50">
        <f t="shared" si="76"/>
        <v>2091216.9025028329</v>
      </c>
      <c r="M410" s="50"/>
      <c r="N410" s="94">
        <f t="shared" si="73"/>
        <v>2091216.9025028329</v>
      </c>
      <c r="O410" s="33"/>
    </row>
    <row r="411" spans="1:15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00">
        <v>1483</v>
      </c>
      <c r="F411" s="175">
        <v>5079594</v>
      </c>
      <c r="G411" s="41">
        <v>100</v>
      </c>
      <c r="H411" s="50">
        <f t="shared" si="77"/>
        <v>5079594</v>
      </c>
      <c r="I411" s="50">
        <f t="shared" si="74"/>
        <v>0</v>
      </c>
      <c r="J411" s="50">
        <f t="shared" si="75"/>
        <v>3425.2151045178693</v>
      </c>
      <c r="K411" s="50">
        <f t="shared" si="78"/>
        <v>-735.73615881414571</v>
      </c>
      <c r="L411" s="50">
        <f t="shared" si="76"/>
        <v>775284.61552365893</v>
      </c>
      <c r="M411" s="50"/>
      <c r="N411" s="94">
        <f t="shared" si="73"/>
        <v>775284.61552365893</v>
      </c>
      <c r="O411" s="33"/>
    </row>
    <row r="412" spans="1:15" s="31" customFormat="1" x14ac:dyDescent="0.25">
      <c r="A412" s="35"/>
      <c r="B412" s="51" t="s">
        <v>281</v>
      </c>
      <c r="C412" s="35">
        <v>4</v>
      </c>
      <c r="D412" s="55">
        <v>23.677600000000002</v>
      </c>
      <c r="E412" s="100">
        <v>783</v>
      </c>
      <c r="F412" s="175">
        <v>326896</v>
      </c>
      <c r="G412" s="41">
        <v>100</v>
      </c>
      <c r="H412" s="50">
        <f t="shared" si="77"/>
        <v>326896</v>
      </c>
      <c r="I412" s="50">
        <f t="shared" si="74"/>
        <v>0</v>
      </c>
      <c r="J412" s="50">
        <f t="shared" si="75"/>
        <v>417.49169859514689</v>
      </c>
      <c r="K412" s="50">
        <f t="shared" si="78"/>
        <v>2271.9872471085769</v>
      </c>
      <c r="L412" s="50">
        <f t="shared" si="76"/>
        <v>2234915.5705100107</v>
      </c>
      <c r="M412" s="50"/>
      <c r="N412" s="94">
        <f t="shared" si="73"/>
        <v>2234915.5705100107</v>
      </c>
      <c r="O412" s="33"/>
    </row>
    <row r="413" spans="1:15" s="31" customFormat="1" x14ac:dyDescent="0.25">
      <c r="A413" s="35"/>
      <c r="B413" s="51" t="s">
        <v>777</v>
      </c>
      <c r="C413" s="35">
        <v>4</v>
      </c>
      <c r="D413" s="55">
        <v>35.131500000000003</v>
      </c>
      <c r="E413" s="100">
        <v>1299</v>
      </c>
      <c r="F413" s="175">
        <v>894208</v>
      </c>
      <c r="G413" s="41">
        <v>100</v>
      </c>
      <c r="H413" s="50">
        <f t="shared" si="77"/>
        <v>894208</v>
      </c>
      <c r="I413" s="50">
        <f t="shared" si="74"/>
        <v>0</v>
      </c>
      <c r="J413" s="50">
        <f t="shared" si="75"/>
        <v>688.38183217859887</v>
      </c>
      <c r="K413" s="50">
        <f t="shared" si="78"/>
        <v>2001.0971135251248</v>
      </c>
      <c r="L413" s="50">
        <f t="shared" si="76"/>
        <v>2263929.2616771269</v>
      </c>
      <c r="M413" s="50"/>
      <c r="N413" s="94">
        <f t="shared" si="73"/>
        <v>2263929.2616771269</v>
      </c>
      <c r="O413" s="33"/>
    </row>
    <row r="414" spans="1:15" s="31" customFormat="1" x14ac:dyDescent="0.25">
      <c r="A414" s="35"/>
      <c r="B414" s="51" t="s">
        <v>282</v>
      </c>
      <c r="C414" s="35">
        <v>4</v>
      </c>
      <c r="D414" s="55">
        <v>21.135199999999998</v>
      </c>
      <c r="E414" s="100">
        <v>800</v>
      </c>
      <c r="F414" s="175">
        <v>1103646</v>
      </c>
      <c r="G414" s="41">
        <v>100</v>
      </c>
      <c r="H414" s="50">
        <f t="shared" si="77"/>
        <v>1103646</v>
      </c>
      <c r="I414" s="50">
        <f t="shared" si="74"/>
        <v>0</v>
      </c>
      <c r="J414" s="50">
        <f t="shared" si="75"/>
        <v>1379.5574999999999</v>
      </c>
      <c r="K414" s="50">
        <f t="shared" si="78"/>
        <v>1309.9214457037237</v>
      </c>
      <c r="L414" s="50">
        <f t="shared" si="76"/>
        <v>1453148.1516942219</v>
      </c>
      <c r="M414" s="50"/>
      <c r="N414" s="94">
        <f t="shared" si="73"/>
        <v>1453148.1516942219</v>
      </c>
      <c r="O414" s="33"/>
    </row>
    <row r="415" spans="1:15" s="31" customFormat="1" x14ac:dyDescent="0.25">
      <c r="A415" s="35"/>
      <c r="B415" s="51" t="s">
        <v>778</v>
      </c>
      <c r="C415" s="35">
        <v>4</v>
      </c>
      <c r="D415" s="55">
        <v>33.507600000000004</v>
      </c>
      <c r="E415" s="100">
        <v>1152</v>
      </c>
      <c r="F415" s="175">
        <v>971673</v>
      </c>
      <c r="G415" s="41">
        <v>100</v>
      </c>
      <c r="H415" s="50">
        <f t="shared" si="77"/>
        <v>971673</v>
      </c>
      <c r="I415" s="50">
        <f t="shared" si="74"/>
        <v>0</v>
      </c>
      <c r="J415" s="50">
        <f t="shared" si="75"/>
        <v>843.46614583333337</v>
      </c>
      <c r="K415" s="50">
        <f t="shared" si="78"/>
        <v>1846.0127998703902</v>
      </c>
      <c r="L415" s="50">
        <f t="shared" si="76"/>
        <v>2080147.9873202788</v>
      </c>
      <c r="M415" s="50"/>
      <c r="N415" s="94">
        <f t="shared" si="73"/>
        <v>2080147.9873202788</v>
      </c>
      <c r="O415" s="33"/>
    </row>
    <row r="416" spans="1:15" s="31" customFormat="1" x14ac:dyDescent="0.25">
      <c r="A416" s="35"/>
      <c r="B416" s="51" t="s">
        <v>283</v>
      </c>
      <c r="C416" s="35">
        <v>4</v>
      </c>
      <c r="D416" s="55">
        <v>26.096699999999998</v>
      </c>
      <c r="E416" s="100">
        <v>843</v>
      </c>
      <c r="F416" s="175">
        <v>722848</v>
      </c>
      <c r="G416" s="41">
        <v>100</v>
      </c>
      <c r="H416" s="50">
        <f t="shared" si="77"/>
        <v>722848</v>
      </c>
      <c r="I416" s="50">
        <f t="shared" si="74"/>
        <v>0</v>
      </c>
      <c r="J416" s="50">
        <f t="shared" si="75"/>
        <v>857.47093712930007</v>
      </c>
      <c r="K416" s="50">
        <f t="shared" si="78"/>
        <v>1832.0080085744235</v>
      </c>
      <c r="L416" s="50">
        <f t="shared" si="76"/>
        <v>1917979.7481163584</v>
      </c>
      <c r="M416" s="50"/>
      <c r="N416" s="94">
        <f t="shared" si="73"/>
        <v>1917979.7481163584</v>
      </c>
      <c r="O416" s="33"/>
    </row>
    <row r="417" spans="1:15" s="31" customFormat="1" x14ac:dyDescent="0.25">
      <c r="A417" s="35"/>
      <c r="B417" s="51" t="s">
        <v>230</v>
      </c>
      <c r="C417" s="35">
        <v>4</v>
      </c>
      <c r="D417" s="54">
        <v>24.5121</v>
      </c>
      <c r="E417" s="100">
        <v>1200</v>
      </c>
      <c r="F417" s="175">
        <v>703672</v>
      </c>
      <c r="G417" s="41">
        <v>100</v>
      </c>
      <c r="H417" s="50">
        <f t="shared" si="77"/>
        <v>703672</v>
      </c>
      <c r="I417" s="50">
        <f t="shared" si="74"/>
        <v>0</v>
      </c>
      <c r="J417" s="50">
        <f t="shared" si="75"/>
        <v>586.39333333333332</v>
      </c>
      <c r="K417" s="50">
        <f t="shared" si="78"/>
        <v>2103.0856123703902</v>
      </c>
      <c r="L417" s="50">
        <f t="shared" si="76"/>
        <v>2243933.5954047446</v>
      </c>
      <c r="M417" s="50"/>
      <c r="N417" s="94">
        <f t="shared" si="73"/>
        <v>2243933.5954047446</v>
      </c>
      <c r="O417" s="33"/>
    </row>
    <row r="418" spans="1:15" s="31" customFormat="1" x14ac:dyDescent="0.25">
      <c r="A418" s="35"/>
      <c r="B418" s="51" t="s">
        <v>284</v>
      </c>
      <c r="C418" s="35">
        <v>4</v>
      </c>
      <c r="D418" s="55">
        <v>32.277900000000002</v>
      </c>
      <c r="E418" s="100">
        <v>1677</v>
      </c>
      <c r="F418" s="175">
        <v>1182984</v>
      </c>
      <c r="G418" s="41">
        <v>100</v>
      </c>
      <c r="H418" s="50">
        <f t="shared" si="77"/>
        <v>1182984</v>
      </c>
      <c r="I418" s="50">
        <f t="shared" si="74"/>
        <v>0</v>
      </c>
      <c r="J418" s="50">
        <f t="shared" si="75"/>
        <v>705.41681574239715</v>
      </c>
      <c r="K418" s="50">
        <f t="shared" si="78"/>
        <v>1984.0621299613265</v>
      </c>
      <c r="L418" s="50">
        <f t="shared" si="76"/>
        <v>2357781.2951159379</v>
      </c>
      <c r="M418" s="50"/>
      <c r="N418" s="94">
        <f t="shared" si="73"/>
        <v>2357781.2951159379</v>
      </c>
      <c r="O418" s="33"/>
    </row>
    <row r="419" spans="1:15" s="31" customFormat="1" x14ac:dyDescent="0.25">
      <c r="A419" s="35"/>
      <c r="B419" s="51" t="s">
        <v>285</v>
      </c>
      <c r="C419" s="35">
        <v>4</v>
      </c>
      <c r="D419" s="55">
        <v>17.488699999999998</v>
      </c>
      <c r="E419" s="100">
        <v>939</v>
      </c>
      <c r="F419" s="175">
        <v>670620</v>
      </c>
      <c r="G419" s="41">
        <v>100</v>
      </c>
      <c r="H419" s="50">
        <f t="shared" si="77"/>
        <v>670620</v>
      </c>
      <c r="I419" s="50">
        <f t="shared" si="74"/>
        <v>0</v>
      </c>
      <c r="J419" s="50">
        <f t="shared" si="75"/>
        <v>714.18530351437698</v>
      </c>
      <c r="K419" s="50">
        <f t="shared" si="78"/>
        <v>1975.2936421893467</v>
      </c>
      <c r="L419" s="50">
        <f t="shared" si="76"/>
        <v>2009083.6485266027</v>
      </c>
      <c r="M419" s="50"/>
      <c r="N419" s="94">
        <f t="shared" si="73"/>
        <v>2009083.6485266027</v>
      </c>
      <c r="O419" s="33"/>
    </row>
    <row r="420" spans="1:15" s="31" customFormat="1" x14ac:dyDescent="0.25">
      <c r="A420" s="35"/>
      <c r="B420" s="51" t="s">
        <v>286</v>
      </c>
      <c r="C420" s="35">
        <v>4</v>
      </c>
      <c r="D420" s="55">
        <v>45.682399999999994</v>
      </c>
      <c r="E420" s="100">
        <v>1308</v>
      </c>
      <c r="F420" s="175">
        <v>1204452</v>
      </c>
      <c r="G420" s="41">
        <v>100</v>
      </c>
      <c r="H420" s="50">
        <f t="shared" si="77"/>
        <v>1204452</v>
      </c>
      <c r="I420" s="50">
        <f t="shared" si="74"/>
        <v>0</v>
      </c>
      <c r="J420" s="50">
        <f t="shared" si="75"/>
        <v>920.83486238532112</v>
      </c>
      <c r="K420" s="50">
        <f t="shared" si="78"/>
        <v>1768.6440833184024</v>
      </c>
      <c r="L420" s="50">
        <f t="shared" si="76"/>
        <v>2148936.655185496</v>
      </c>
      <c r="M420" s="50"/>
      <c r="N420" s="94">
        <f t="shared" si="73"/>
        <v>2148936.655185496</v>
      </c>
      <c r="O420" s="33"/>
    </row>
    <row r="421" spans="1:15" s="31" customFormat="1" x14ac:dyDescent="0.25">
      <c r="A421" s="35"/>
      <c r="B421" s="51"/>
      <c r="C421" s="35"/>
      <c r="D421" s="55">
        <v>0</v>
      </c>
      <c r="E421" s="102"/>
      <c r="F421" s="32"/>
      <c r="G421" s="41"/>
      <c r="H421" s="42"/>
      <c r="I421" s="50"/>
      <c r="J421" s="32"/>
      <c r="K421" s="50"/>
      <c r="L421" s="50"/>
      <c r="M421" s="50"/>
      <c r="N421" s="94"/>
      <c r="O421" s="33"/>
    </row>
    <row r="422" spans="1:15" s="31" customFormat="1" x14ac:dyDescent="0.25">
      <c r="A422" s="30" t="s">
        <v>287</v>
      </c>
      <c r="B422" s="43" t="s">
        <v>2</v>
      </c>
      <c r="C422" s="44"/>
      <c r="D422" s="3">
        <v>1072.5956999999999</v>
      </c>
      <c r="E422" s="103">
        <f>E423</f>
        <v>56039</v>
      </c>
      <c r="F422" s="37"/>
      <c r="G422" s="41"/>
      <c r="H422" s="37">
        <f>H424</f>
        <v>12002283.5</v>
      </c>
      <c r="I422" s="37">
        <f>I424</f>
        <v>-12002283.5</v>
      </c>
      <c r="J422" s="37"/>
      <c r="K422" s="50"/>
      <c r="L422" s="50"/>
      <c r="M422" s="46">
        <f>M424</f>
        <v>29231194.398896374</v>
      </c>
      <c r="N422" s="92">
        <f t="shared" si="73"/>
        <v>29231194.398896374</v>
      </c>
      <c r="O422" s="33"/>
    </row>
    <row r="423" spans="1:15" s="31" customFormat="1" x14ac:dyDescent="0.25">
      <c r="A423" s="30" t="s">
        <v>287</v>
      </c>
      <c r="B423" s="43" t="s">
        <v>3</v>
      </c>
      <c r="C423" s="44"/>
      <c r="D423" s="3">
        <v>1072.5956999999999</v>
      </c>
      <c r="E423" s="103">
        <f>SUM(E425:E455)</f>
        <v>56039</v>
      </c>
      <c r="F423" s="37">
        <f>SUM(F425:F456)</f>
        <v>89418105</v>
      </c>
      <c r="G423" s="41"/>
      <c r="H423" s="37">
        <f>SUM(H425:H455)</f>
        <v>65413538</v>
      </c>
      <c r="I423" s="37">
        <f>SUM(I425:I455)</f>
        <v>24004567</v>
      </c>
      <c r="J423" s="37"/>
      <c r="K423" s="50"/>
      <c r="L423" s="37">
        <f>SUM(L425:L455)</f>
        <v>68231595.932760909</v>
      </c>
      <c r="M423" s="50"/>
      <c r="N423" s="92">
        <f t="shared" si="73"/>
        <v>68231595.932760909</v>
      </c>
      <c r="O423" s="33"/>
    </row>
    <row r="424" spans="1:15" s="31" customFormat="1" x14ac:dyDescent="0.25">
      <c r="A424" s="35"/>
      <c r="B424" s="51" t="s">
        <v>26</v>
      </c>
      <c r="C424" s="35">
        <v>2</v>
      </c>
      <c r="D424" s="55">
        <v>0</v>
      </c>
      <c r="E424" s="105"/>
      <c r="F424" s="50"/>
      <c r="G424" s="41">
        <v>25</v>
      </c>
      <c r="H424" s="50">
        <f>F432*G424/100</f>
        <v>12002283.5</v>
      </c>
      <c r="I424" s="50">
        <f>F424-H424</f>
        <v>-12002283.5</v>
      </c>
      <c r="J424" s="50"/>
      <c r="K424" s="50"/>
      <c r="L424" s="50"/>
      <c r="M424" s="50">
        <f>($L$7*$L$8*E422/$L$10)+($L$7*$L$9*D422/$L$11)</f>
        <v>29231194.398896374</v>
      </c>
      <c r="N424" s="94">
        <f t="shared" si="73"/>
        <v>29231194.398896374</v>
      </c>
      <c r="O424" s="33"/>
    </row>
    <row r="425" spans="1:15" s="31" customFormat="1" x14ac:dyDescent="0.25">
      <c r="A425" s="35"/>
      <c r="B425" s="51" t="s">
        <v>288</v>
      </c>
      <c r="C425" s="35">
        <v>4</v>
      </c>
      <c r="D425" s="55">
        <v>34.587399999999995</v>
      </c>
      <c r="E425" s="100">
        <v>1755</v>
      </c>
      <c r="F425" s="176">
        <v>5005094</v>
      </c>
      <c r="G425" s="41">
        <v>100</v>
      </c>
      <c r="H425" s="50">
        <f>F425*G425/100</f>
        <v>5005094</v>
      </c>
      <c r="I425" s="50">
        <f t="shared" ref="I425:I455" si="79">F425-H425</f>
        <v>0</v>
      </c>
      <c r="J425" s="50">
        <f>F425/E425</f>
        <v>2851.9054131054131</v>
      </c>
      <c r="K425" s="50">
        <f t="shared" ref="K425:K455" si="80">$J$11*$J$19-J425</f>
        <v>-162.42646740168948</v>
      </c>
      <c r="L425" s="50">
        <f t="shared" ref="L425:L454" si="81">IF(K425&gt;0,$J$7*$J$8*(K425/$K$19),0)+$J$7*$J$9*(E425/$E$19)+$J$7*$J$10*(D425/$D$19)</f>
        <v>808742.55353909498</v>
      </c>
      <c r="M425" s="50"/>
      <c r="N425" s="94">
        <f t="shared" si="73"/>
        <v>808742.55353909498</v>
      </c>
      <c r="O425" s="33"/>
    </row>
    <row r="426" spans="1:15" s="31" customFormat="1" x14ac:dyDescent="0.25">
      <c r="A426" s="35"/>
      <c r="B426" s="51" t="s">
        <v>289</v>
      </c>
      <c r="C426" s="35">
        <v>4</v>
      </c>
      <c r="D426" s="55">
        <v>23.7818</v>
      </c>
      <c r="E426" s="100">
        <v>783</v>
      </c>
      <c r="F426" s="176">
        <v>592495</v>
      </c>
      <c r="G426" s="41">
        <v>100</v>
      </c>
      <c r="H426" s="50">
        <f t="shared" ref="H426:H455" si="82">F426*G426/100</f>
        <v>592495</v>
      </c>
      <c r="I426" s="50">
        <f t="shared" si="79"/>
        <v>0</v>
      </c>
      <c r="J426" s="50">
        <f t="shared" ref="J426:J454" si="83">F426/E426</f>
        <v>756.69859514687096</v>
      </c>
      <c r="K426" s="50">
        <f t="shared" si="80"/>
        <v>1932.7803505568527</v>
      </c>
      <c r="L426" s="50">
        <f t="shared" si="81"/>
        <v>1963757.452670021</v>
      </c>
      <c r="M426" s="50"/>
      <c r="N426" s="94">
        <f t="shared" si="73"/>
        <v>1963757.452670021</v>
      </c>
      <c r="O426" s="33"/>
    </row>
    <row r="427" spans="1:15" s="31" customFormat="1" x14ac:dyDescent="0.25">
      <c r="A427" s="35"/>
      <c r="B427" s="51" t="s">
        <v>779</v>
      </c>
      <c r="C427" s="35">
        <v>4</v>
      </c>
      <c r="D427" s="55">
        <v>19.7803</v>
      </c>
      <c r="E427" s="100">
        <v>783</v>
      </c>
      <c r="F427" s="176">
        <v>803684</v>
      </c>
      <c r="G427" s="41">
        <v>100</v>
      </c>
      <c r="H427" s="50">
        <f t="shared" si="82"/>
        <v>803684</v>
      </c>
      <c r="I427" s="50">
        <f t="shared" si="79"/>
        <v>0</v>
      </c>
      <c r="J427" s="50">
        <f t="shared" si="83"/>
        <v>1026.4163473818646</v>
      </c>
      <c r="K427" s="50">
        <f t="shared" si="80"/>
        <v>1663.062598321859</v>
      </c>
      <c r="L427" s="50">
        <f t="shared" si="81"/>
        <v>1721712.2592943443</v>
      </c>
      <c r="M427" s="50"/>
      <c r="N427" s="94">
        <f t="shared" si="73"/>
        <v>1721712.2592943443</v>
      </c>
      <c r="O427" s="33"/>
    </row>
    <row r="428" spans="1:15" s="31" customFormat="1" x14ac:dyDescent="0.25">
      <c r="A428" s="35"/>
      <c r="B428" s="51" t="s">
        <v>290</v>
      </c>
      <c r="C428" s="35">
        <v>4</v>
      </c>
      <c r="D428" s="55">
        <f>46.5732+18.4437+30.4873</f>
        <v>95.504199999999997</v>
      </c>
      <c r="E428" s="100">
        <f>1633+967+619</f>
        <v>3219</v>
      </c>
      <c r="F428" s="176">
        <f>1261054+713579+262987</f>
        <v>2237620</v>
      </c>
      <c r="G428" s="41">
        <v>100</v>
      </c>
      <c r="H428" s="50">
        <f t="shared" si="82"/>
        <v>2237620</v>
      </c>
      <c r="I428" s="50">
        <f t="shared" si="79"/>
        <v>0</v>
      </c>
      <c r="J428" s="50">
        <f>F428/E428</f>
        <v>695.1289220254738</v>
      </c>
      <c r="K428" s="50">
        <f t="shared" si="80"/>
        <v>1994.3500236782497</v>
      </c>
      <c r="L428" s="50">
        <f t="shared" si="81"/>
        <v>3289148.0906782984</v>
      </c>
      <c r="M428" s="50"/>
      <c r="N428" s="94">
        <f t="shared" si="73"/>
        <v>3289148.0906782984</v>
      </c>
      <c r="O428" s="33"/>
    </row>
    <row r="429" spans="1:15" s="31" customFormat="1" x14ac:dyDescent="0.25">
      <c r="A429" s="35"/>
      <c r="B429" s="51" t="s">
        <v>291</v>
      </c>
      <c r="C429" s="35">
        <v>4</v>
      </c>
      <c r="D429" s="55">
        <v>31.337299999999999</v>
      </c>
      <c r="E429" s="100">
        <v>1733</v>
      </c>
      <c r="F429" s="176">
        <v>1769682</v>
      </c>
      <c r="G429" s="41">
        <v>100</v>
      </c>
      <c r="H429" s="50">
        <f t="shared" si="82"/>
        <v>1769682</v>
      </c>
      <c r="I429" s="50">
        <f t="shared" si="79"/>
        <v>0</v>
      </c>
      <c r="J429" s="50">
        <f t="shared" si="83"/>
        <v>1021.1667628390074</v>
      </c>
      <c r="K429" s="50">
        <f t="shared" si="80"/>
        <v>1668.3121828647163</v>
      </c>
      <c r="L429" s="50">
        <f t="shared" si="81"/>
        <v>2117321.3029595851</v>
      </c>
      <c r="M429" s="50"/>
      <c r="N429" s="94">
        <f t="shared" si="73"/>
        <v>2117321.3029595851</v>
      </c>
      <c r="O429" s="33"/>
    </row>
    <row r="430" spans="1:15" s="31" customFormat="1" x14ac:dyDescent="0.25">
      <c r="A430" s="35"/>
      <c r="B430" s="51" t="s">
        <v>292</v>
      </c>
      <c r="C430" s="35">
        <v>4</v>
      </c>
      <c r="D430" s="55">
        <v>52.673500000000004</v>
      </c>
      <c r="E430" s="100">
        <v>1615</v>
      </c>
      <c r="F430" s="176">
        <v>1125368</v>
      </c>
      <c r="G430" s="41">
        <v>100</v>
      </c>
      <c r="H430" s="50">
        <f t="shared" si="82"/>
        <v>1125368</v>
      </c>
      <c r="I430" s="50">
        <f t="shared" si="79"/>
        <v>0</v>
      </c>
      <c r="J430" s="50">
        <f t="shared" si="83"/>
        <v>696.82229102167184</v>
      </c>
      <c r="K430" s="50">
        <f t="shared" si="80"/>
        <v>1992.6566546820518</v>
      </c>
      <c r="L430" s="50">
        <f t="shared" si="81"/>
        <v>2476016.5919787078</v>
      </c>
      <c r="M430" s="50"/>
      <c r="N430" s="94">
        <f t="shared" si="73"/>
        <v>2476016.5919787078</v>
      </c>
      <c r="O430" s="33"/>
    </row>
    <row r="431" spans="1:15" s="31" customFormat="1" x14ac:dyDescent="0.25">
      <c r="A431" s="35"/>
      <c r="B431" s="51" t="s">
        <v>293</v>
      </c>
      <c r="C431" s="35">
        <v>4</v>
      </c>
      <c r="D431" s="55">
        <v>25.634499999999999</v>
      </c>
      <c r="E431" s="100">
        <v>1223</v>
      </c>
      <c r="F431" s="176">
        <v>841563</v>
      </c>
      <c r="G431" s="41">
        <v>100</v>
      </c>
      <c r="H431" s="50">
        <f t="shared" si="82"/>
        <v>841563</v>
      </c>
      <c r="I431" s="50">
        <f t="shared" si="79"/>
        <v>0</v>
      </c>
      <c r="J431" s="50">
        <f t="shared" si="83"/>
        <v>688.11365494685197</v>
      </c>
      <c r="K431" s="50">
        <f t="shared" si="80"/>
        <v>2001.3652907568717</v>
      </c>
      <c r="L431" s="50">
        <f t="shared" si="81"/>
        <v>2177347.0435582069</v>
      </c>
      <c r="M431" s="50"/>
      <c r="N431" s="94">
        <f t="shared" si="73"/>
        <v>2177347.0435582069</v>
      </c>
      <c r="O431" s="33"/>
    </row>
    <row r="432" spans="1:15" s="31" customFormat="1" x14ac:dyDescent="0.25">
      <c r="A432" s="35"/>
      <c r="B432" s="51" t="s">
        <v>287</v>
      </c>
      <c r="C432" s="35">
        <v>3</v>
      </c>
      <c r="D432" s="55">
        <v>21.541399999999999</v>
      </c>
      <c r="E432" s="100">
        <v>11946</v>
      </c>
      <c r="F432" s="176">
        <v>48009134</v>
      </c>
      <c r="G432" s="41">
        <v>50</v>
      </c>
      <c r="H432" s="50">
        <f>F432*G432/100</f>
        <v>24004567</v>
      </c>
      <c r="I432" s="50">
        <f t="shared" si="79"/>
        <v>24004567</v>
      </c>
      <c r="J432" s="50">
        <f t="shared" si="83"/>
        <v>4018.8459735476308</v>
      </c>
      <c r="K432" s="50">
        <f t="shared" si="80"/>
        <v>-1329.3670278439072</v>
      </c>
      <c r="L432" s="50">
        <f t="shared" si="81"/>
        <v>4120583.9962904961</v>
      </c>
      <c r="M432" s="50"/>
      <c r="N432" s="94">
        <f t="shared" si="73"/>
        <v>4120583.9962904961</v>
      </c>
      <c r="O432" s="33"/>
    </row>
    <row r="433" spans="1:15" s="31" customFormat="1" x14ac:dyDescent="0.25">
      <c r="A433" s="35"/>
      <c r="B433" s="51" t="s">
        <v>294</v>
      </c>
      <c r="C433" s="35">
        <v>4</v>
      </c>
      <c r="D433" s="55">
        <v>22.109099999999998</v>
      </c>
      <c r="E433" s="100">
        <v>1567</v>
      </c>
      <c r="F433" s="176">
        <v>2467986</v>
      </c>
      <c r="G433" s="41">
        <v>100</v>
      </c>
      <c r="H433" s="50">
        <f>F433*G433/100</f>
        <v>2467986</v>
      </c>
      <c r="I433" s="50">
        <f t="shared" si="79"/>
        <v>0</v>
      </c>
      <c r="J433" s="50">
        <f t="shared" si="83"/>
        <v>1574.9751116783664</v>
      </c>
      <c r="K433" s="50">
        <f t="shared" si="80"/>
        <v>1114.5038340253573</v>
      </c>
      <c r="L433" s="50">
        <f t="shared" si="81"/>
        <v>1558461.1388962958</v>
      </c>
      <c r="M433" s="50"/>
      <c r="N433" s="94">
        <f t="shared" si="73"/>
        <v>1558461.1388962958</v>
      </c>
      <c r="O433" s="33"/>
    </row>
    <row r="434" spans="1:15" s="31" customFormat="1" x14ac:dyDescent="0.25">
      <c r="A434" s="35"/>
      <c r="B434" s="51" t="s">
        <v>295</v>
      </c>
      <c r="C434" s="35">
        <v>4</v>
      </c>
      <c r="D434" s="55">
        <v>62.467600000000004</v>
      </c>
      <c r="E434" s="100">
        <v>2092</v>
      </c>
      <c r="F434" s="176">
        <v>2243957</v>
      </c>
      <c r="G434" s="41">
        <v>100</v>
      </c>
      <c r="H434" s="50">
        <f>F434*G434/100</f>
        <v>2243957</v>
      </c>
      <c r="I434" s="50">
        <f t="shared" si="79"/>
        <v>0</v>
      </c>
      <c r="J434" s="50">
        <f t="shared" si="83"/>
        <v>1072.6371892925431</v>
      </c>
      <c r="K434" s="50">
        <f t="shared" si="80"/>
        <v>1616.8417564111805</v>
      </c>
      <c r="L434" s="50">
        <f t="shared" si="81"/>
        <v>2397205.7324160254</v>
      </c>
      <c r="M434" s="50"/>
      <c r="N434" s="94">
        <f t="shared" si="73"/>
        <v>2397205.7324160254</v>
      </c>
      <c r="O434" s="33"/>
    </row>
    <row r="435" spans="1:15" s="31" customFormat="1" x14ac:dyDescent="0.25">
      <c r="A435" s="35"/>
      <c r="B435" s="51" t="s">
        <v>296</v>
      </c>
      <c r="C435" s="35">
        <v>4</v>
      </c>
      <c r="D435" s="55">
        <v>27.094299999999997</v>
      </c>
      <c r="E435" s="100">
        <v>1405</v>
      </c>
      <c r="F435" s="176">
        <v>931337</v>
      </c>
      <c r="G435" s="41">
        <v>100</v>
      </c>
      <c r="H435" s="50">
        <f t="shared" si="82"/>
        <v>931337</v>
      </c>
      <c r="I435" s="50">
        <f t="shared" si="79"/>
        <v>0</v>
      </c>
      <c r="J435" s="50">
        <f t="shared" si="83"/>
        <v>662.87330960854092</v>
      </c>
      <c r="K435" s="50">
        <f t="shared" si="80"/>
        <v>2026.6056360951827</v>
      </c>
      <c r="L435" s="50">
        <f t="shared" si="81"/>
        <v>2267676.4337190068</v>
      </c>
      <c r="M435" s="50"/>
      <c r="N435" s="94">
        <f t="shared" si="73"/>
        <v>2267676.4337190068</v>
      </c>
      <c r="O435" s="33"/>
    </row>
    <row r="436" spans="1:15" s="31" customFormat="1" x14ac:dyDescent="0.25">
      <c r="A436" s="35"/>
      <c r="B436" s="51" t="s">
        <v>298</v>
      </c>
      <c r="C436" s="35">
        <v>4</v>
      </c>
      <c r="D436" s="55">
        <v>25.811999999999998</v>
      </c>
      <c r="E436" s="100">
        <v>642</v>
      </c>
      <c r="F436" s="176">
        <v>507272</v>
      </c>
      <c r="G436" s="41">
        <v>100</v>
      </c>
      <c r="H436" s="50">
        <f t="shared" si="82"/>
        <v>507272</v>
      </c>
      <c r="I436" s="50">
        <f t="shared" si="79"/>
        <v>0</v>
      </c>
      <c r="J436" s="50">
        <f t="shared" si="83"/>
        <v>790.1433021806854</v>
      </c>
      <c r="K436" s="50">
        <f t="shared" si="80"/>
        <v>1899.3356435230382</v>
      </c>
      <c r="L436" s="50">
        <f t="shared" si="81"/>
        <v>1903106.0124412645</v>
      </c>
      <c r="M436" s="50"/>
      <c r="N436" s="94">
        <f t="shared" si="73"/>
        <v>1903106.0124412645</v>
      </c>
      <c r="O436" s="33"/>
    </row>
    <row r="437" spans="1:15" s="31" customFormat="1" x14ac:dyDescent="0.25">
      <c r="A437" s="35"/>
      <c r="B437" s="51" t="s">
        <v>299</v>
      </c>
      <c r="C437" s="35">
        <v>4</v>
      </c>
      <c r="D437" s="55">
        <v>18.983499999999999</v>
      </c>
      <c r="E437" s="100">
        <v>1024</v>
      </c>
      <c r="F437" s="176">
        <v>1135099</v>
      </c>
      <c r="G437" s="41">
        <v>100</v>
      </c>
      <c r="H437" s="50">
        <f t="shared" si="82"/>
        <v>1135099</v>
      </c>
      <c r="I437" s="50">
        <f t="shared" si="79"/>
        <v>0</v>
      </c>
      <c r="J437" s="50">
        <f t="shared" si="83"/>
        <v>1108.4951171875</v>
      </c>
      <c r="K437" s="50">
        <f t="shared" si="80"/>
        <v>1580.9838285162236</v>
      </c>
      <c r="L437" s="50">
        <f t="shared" si="81"/>
        <v>1731095.30160145</v>
      </c>
      <c r="M437" s="50"/>
      <c r="N437" s="94">
        <f t="shared" si="73"/>
        <v>1731095.30160145</v>
      </c>
      <c r="O437" s="33"/>
    </row>
    <row r="438" spans="1:15" s="31" customFormat="1" x14ac:dyDescent="0.25">
      <c r="A438" s="35"/>
      <c r="B438" s="51" t="s">
        <v>780</v>
      </c>
      <c r="C438" s="35">
        <v>4</v>
      </c>
      <c r="D438" s="55">
        <v>35.002099999999999</v>
      </c>
      <c r="E438" s="100">
        <v>1526</v>
      </c>
      <c r="F438" s="176">
        <v>739147</v>
      </c>
      <c r="G438" s="41">
        <v>100</v>
      </c>
      <c r="H438" s="50">
        <f t="shared" si="82"/>
        <v>739147</v>
      </c>
      <c r="I438" s="50">
        <f t="shared" si="79"/>
        <v>0</v>
      </c>
      <c r="J438" s="50">
        <f t="shared" si="83"/>
        <v>484.36893840104847</v>
      </c>
      <c r="K438" s="50">
        <f t="shared" si="80"/>
        <v>2205.1100073026751</v>
      </c>
      <c r="L438" s="50">
        <f t="shared" si="81"/>
        <v>2502233.5913622258</v>
      </c>
      <c r="M438" s="50"/>
      <c r="N438" s="94">
        <f t="shared" si="73"/>
        <v>2502233.5913622258</v>
      </c>
      <c r="O438" s="33"/>
    </row>
    <row r="439" spans="1:15" s="31" customFormat="1" x14ac:dyDescent="0.25">
      <c r="A439" s="35"/>
      <c r="B439" s="51" t="s">
        <v>300</v>
      </c>
      <c r="C439" s="35">
        <v>4</v>
      </c>
      <c r="D439" s="55">
        <v>22.695900000000002</v>
      </c>
      <c r="E439" s="100">
        <v>1262</v>
      </c>
      <c r="F439" s="176">
        <v>907599</v>
      </c>
      <c r="G439" s="41">
        <v>100</v>
      </c>
      <c r="H439" s="50">
        <f t="shared" si="82"/>
        <v>907599</v>
      </c>
      <c r="I439" s="50">
        <f t="shared" si="79"/>
        <v>0</v>
      </c>
      <c r="J439" s="50">
        <f t="shared" si="83"/>
        <v>719.17511885895408</v>
      </c>
      <c r="K439" s="50">
        <f t="shared" si="80"/>
        <v>1970.3038268447694</v>
      </c>
      <c r="L439" s="50">
        <f t="shared" si="81"/>
        <v>2146432.3224772317</v>
      </c>
      <c r="M439" s="50"/>
      <c r="N439" s="94">
        <f t="shared" si="73"/>
        <v>2146432.3224772317</v>
      </c>
      <c r="O439" s="33"/>
    </row>
    <row r="440" spans="1:15" s="31" customFormat="1" x14ac:dyDescent="0.25">
      <c r="A440" s="35"/>
      <c r="B440" s="51" t="s">
        <v>301</v>
      </c>
      <c r="C440" s="35">
        <v>4</v>
      </c>
      <c r="D440" s="55">
        <v>29.061799999999998</v>
      </c>
      <c r="E440" s="100">
        <v>662</v>
      </c>
      <c r="F440" s="176">
        <v>602424</v>
      </c>
      <c r="G440" s="41">
        <v>100</v>
      </c>
      <c r="H440" s="50">
        <f t="shared" si="82"/>
        <v>602424</v>
      </c>
      <c r="I440" s="50">
        <f t="shared" si="79"/>
        <v>0</v>
      </c>
      <c r="J440" s="50">
        <f t="shared" si="83"/>
        <v>910.00604229607245</v>
      </c>
      <c r="K440" s="50">
        <f t="shared" si="80"/>
        <v>1779.4729034076513</v>
      </c>
      <c r="L440" s="50">
        <f t="shared" si="81"/>
        <v>1834750.314781656</v>
      </c>
      <c r="M440" s="50"/>
      <c r="N440" s="94">
        <f t="shared" si="73"/>
        <v>1834750.314781656</v>
      </c>
      <c r="O440" s="33"/>
    </row>
    <row r="441" spans="1:15" s="31" customFormat="1" x14ac:dyDescent="0.25">
      <c r="A441" s="35"/>
      <c r="B441" s="51" t="s">
        <v>302</v>
      </c>
      <c r="C441" s="35">
        <v>4</v>
      </c>
      <c r="D441" s="55">
        <v>43.259</v>
      </c>
      <c r="E441" s="100">
        <v>1592</v>
      </c>
      <c r="F441" s="176">
        <v>1887592</v>
      </c>
      <c r="G441" s="41">
        <v>100</v>
      </c>
      <c r="H441" s="50">
        <f t="shared" si="82"/>
        <v>1887592</v>
      </c>
      <c r="I441" s="50">
        <f t="shared" si="79"/>
        <v>0</v>
      </c>
      <c r="J441" s="50">
        <f t="shared" si="83"/>
        <v>1185.6733668341708</v>
      </c>
      <c r="K441" s="50">
        <f>$J$11*$J$19-J441</f>
        <v>1503.8055788695528</v>
      </c>
      <c r="L441" s="50">
        <f t="shared" si="81"/>
        <v>2015662.4425047771</v>
      </c>
      <c r="M441" s="50"/>
      <c r="N441" s="94">
        <f t="shared" si="73"/>
        <v>2015662.4425047771</v>
      </c>
      <c r="O441" s="33"/>
    </row>
    <row r="442" spans="1:15" s="31" customFormat="1" x14ac:dyDescent="0.25">
      <c r="A442" s="35"/>
      <c r="B442" s="51" t="s">
        <v>303</v>
      </c>
      <c r="C442" s="35">
        <v>4</v>
      </c>
      <c r="D442" s="55">
        <v>19.787700000000001</v>
      </c>
      <c r="E442" s="100">
        <v>853</v>
      </c>
      <c r="F442" s="176">
        <v>733791</v>
      </c>
      <c r="G442" s="41">
        <v>100</v>
      </c>
      <c r="H442" s="50">
        <f t="shared" si="82"/>
        <v>733791</v>
      </c>
      <c r="I442" s="50">
        <f t="shared" si="79"/>
        <v>0</v>
      </c>
      <c r="J442" s="50">
        <f t="shared" si="83"/>
        <v>860.24736225087929</v>
      </c>
      <c r="K442" s="50">
        <f t="shared" si="80"/>
        <v>1829.2315834528445</v>
      </c>
      <c r="L442" s="50">
        <f t="shared" si="81"/>
        <v>1878252.5292705691</v>
      </c>
      <c r="M442" s="50"/>
      <c r="N442" s="94">
        <f t="shared" si="73"/>
        <v>1878252.5292705691</v>
      </c>
      <c r="O442" s="33"/>
    </row>
    <row r="443" spans="1:15" s="31" customFormat="1" x14ac:dyDescent="0.25">
      <c r="A443" s="35"/>
      <c r="B443" s="51" t="s">
        <v>304</v>
      </c>
      <c r="C443" s="35">
        <v>4</v>
      </c>
      <c r="D443" s="55">
        <v>50.122700000000002</v>
      </c>
      <c r="E443" s="100">
        <v>1506</v>
      </c>
      <c r="F443" s="176">
        <v>1540308</v>
      </c>
      <c r="G443" s="41">
        <v>100</v>
      </c>
      <c r="H443" s="50">
        <f t="shared" si="82"/>
        <v>1540308</v>
      </c>
      <c r="I443" s="50">
        <f t="shared" si="79"/>
        <v>0</v>
      </c>
      <c r="J443" s="50">
        <f t="shared" si="83"/>
        <v>1022.7808764940239</v>
      </c>
      <c r="K443" s="50">
        <f t="shared" si="80"/>
        <v>1666.6980692096997</v>
      </c>
      <c r="L443" s="50">
        <f t="shared" si="81"/>
        <v>2161965.2782816868</v>
      </c>
      <c r="M443" s="50"/>
      <c r="N443" s="94">
        <f t="shared" si="73"/>
        <v>2161965.2782816868</v>
      </c>
      <c r="O443" s="33"/>
    </row>
    <row r="444" spans="1:15" s="31" customFormat="1" x14ac:dyDescent="0.25">
      <c r="A444" s="35"/>
      <c r="B444" s="51" t="s">
        <v>781</v>
      </c>
      <c r="C444" s="35">
        <v>4</v>
      </c>
      <c r="D444" s="55">
        <v>36.563299999999998</v>
      </c>
      <c r="E444" s="100">
        <v>1512</v>
      </c>
      <c r="F444" s="176">
        <v>1405921</v>
      </c>
      <c r="G444" s="41">
        <v>100</v>
      </c>
      <c r="H444" s="50">
        <f t="shared" si="82"/>
        <v>1405921</v>
      </c>
      <c r="I444" s="50">
        <f t="shared" si="79"/>
        <v>0</v>
      </c>
      <c r="J444" s="50">
        <f t="shared" si="83"/>
        <v>929.84193121693124</v>
      </c>
      <c r="K444" s="50">
        <f t="shared" si="80"/>
        <v>1759.6370144867924</v>
      </c>
      <c r="L444" s="50">
        <f t="shared" si="81"/>
        <v>2150681.0109220985</v>
      </c>
      <c r="M444" s="50"/>
      <c r="N444" s="94">
        <f t="shared" si="73"/>
        <v>2150681.0109220985</v>
      </c>
      <c r="O444" s="33"/>
    </row>
    <row r="445" spans="1:15" s="31" customFormat="1" x14ac:dyDescent="0.25">
      <c r="A445" s="35"/>
      <c r="B445" s="51" t="s">
        <v>305</v>
      </c>
      <c r="C445" s="35">
        <v>4</v>
      </c>
      <c r="D445" s="55">
        <v>44.360399999999998</v>
      </c>
      <c r="E445" s="100">
        <v>1577</v>
      </c>
      <c r="F445" s="176">
        <v>931205</v>
      </c>
      <c r="G445" s="41">
        <v>100</v>
      </c>
      <c r="H445" s="50">
        <f t="shared" si="82"/>
        <v>931205</v>
      </c>
      <c r="I445" s="50">
        <f t="shared" si="79"/>
        <v>0</v>
      </c>
      <c r="J445" s="50">
        <f t="shared" si="83"/>
        <v>590.4914394419784</v>
      </c>
      <c r="K445" s="50">
        <f t="shared" si="80"/>
        <v>2098.9875062617452</v>
      </c>
      <c r="L445" s="50">
        <f t="shared" si="81"/>
        <v>2494757.3023790973</v>
      </c>
      <c r="M445" s="50"/>
      <c r="N445" s="94">
        <f t="shared" si="73"/>
        <v>2494757.3023790973</v>
      </c>
      <c r="O445" s="33"/>
    </row>
    <row r="446" spans="1:15" s="31" customFormat="1" x14ac:dyDescent="0.25">
      <c r="A446" s="35"/>
      <c r="B446" s="51" t="s">
        <v>306</v>
      </c>
      <c r="C446" s="35">
        <v>4</v>
      </c>
      <c r="D446" s="55">
        <v>21.852300000000003</v>
      </c>
      <c r="E446" s="100">
        <v>473</v>
      </c>
      <c r="F446" s="176">
        <v>186492</v>
      </c>
      <c r="G446" s="41">
        <v>100</v>
      </c>
      <c r="H446" s="50">
        <f t="shared" si="82"/>
        <v>186492</v>
      </c>
      <c r="I446" s="50">
        <f t="shared" si="79"/>
        <v>0</v>
      </c>
      <c r="J446" s="50">
        <f t="shared" si="83"/>
        <v>394.27484143763212</v>
      </c>
      <c r="K446" s="50">
        <f t="shared" si="80"/>
        <v>2295.2041042660917</v>
      </c>
      <c r="L446" s="50">
        <f t="shared" si="81"/>
        <v>2138395.3267946513</v>
      </c>
      <c r="M446" s="50"/>
      <c r="N446" s="94">
        <f t="shared" si="73"/>
        <v>2138395.3267946513</v>
      </c>
      <c r="O446" s="33"/>
    </row>
    <row r="447" spans="1:15" s="31" customFormat="1" x14ac:dyDescent="0.25">
      <c r="A447" s="35"/>
      <c r="B447" s="51" t="s">
        <v>307</v>
      </c>
      <c r="C447" s="35">
        <v>4</v>
      </c>
      <c r="D447" s="55">
        <v>22.801199999999998</v>
      </c>
      <c r="E447" s="100">
        <v>809</v>
      </c>
      <c r="F447" s="176">
        <v>616850</v>
      </c>
      <c r="G447" s="41">
        <v>100</v>
      </c>
      <c r="H447" s="50">
        <f t="shared" si="82"/>
        <v>616850</v>
      </c>
      <c r="I447" s="50">
        <f t="shared" si="79"/>
        <v>0</v>
      </c>
      <c r="J447" s="50">
        <f t="shared" si="83"/>
        <v>762.4845488257107</v>
      </c>
      <c r="K447" s="50">
        <f t="shared" si="80"/>
        <v>1926.994396878013</v>
      </c>
      <c r="L447" s="50">
        <f t="shared" si="81"/>
        <v>1961438.6416838686</v>
      </c>
      <c r="M447" s="50"/>
      <c r="N447" s="94">
        <f t="shared" si="73"/>
        <v>1961438.6416838686</v>
      </c>
      <c r="O447" s="33"/>
    </row>
    <row r="448" spans="1:15" s="31" customFormat="1" x14ac:dyDescent="0.25">
      <c r="A448" s="35"/>
      <c r="B448" s="51" t="s">
        <v>308</v>
      </c>
      <c r="C448" s="35">
        <v>4</v>
      </c>
      <c r="D448" s="55">
        <v>31.886900000000004</v>
      </c>
      <c r="E448" s="100">
        <v>2137</v>
      </c>
      <c r="F448" s="176">
        <v>1224642</v>
      </c>
      <c r="G448" s="41">
        <v>100</v>
      </c>
      <c r="H448" s="50">
        <f t="shared" si="82"/>
        <v>1224642</v>
      </c>
      <c r="I448" s="50">
        <f t="shared" si="79"/>
        <v>0</v>
      </c>
      <c r="J448" s="50">
        <f t="shared" si="83"/>
        <v>573.06598034627984</v>
      </c>
      <c r="K448" s="50">
        <f t="shared" si="80"/>
        <v>2116.4129653574437</v>
      </c>
      <c r="L448" s="50">
        <f t="shared" si="81"/>
        <v>2614614.3477629554</v>
      </c>
      <c r="M448" s="50"/>
      <c r="N448" s="94">
        <f t="shared" ref="N448:N511" si="84">L448+M448</f>
        <v>2614614.3477629554</v>
      </c>
      <c r="O448" s="33"/>
    </row>
    <row r="449" spans="1:15" s="31" customFormat="1" x14ac:dyDescent="0.25">
      <c r="A449" s="35"/>
      <c r="B449" s="51" t="s">
        <v>309</v>
      </c>
      <c r="C449" s="35">
        <v>4</v>
      </c>
      <c r="D449" s="55">
        <v>28.262299999999996</v>
      </c>
      <c r="E449" s="100">
        <v>709</v>
      </c>
      <c r="F449" s="176">
        <v>942082</v>
      </c>
      <c r="G449" s="41">
        <v>100</v>
      </c>
      <c r="H449" s="50">
        <f t="shared" si="82"/>
        <v>942082</v>
      </c>
      <c r="I449" s="50">
        <f t="shared" si="79"/>
        <v>0</v>
      </c>
      <c r="J449" s="50">
        <f t="shared" si="83"/>
        <v>1328.7475317348378</v>
      </c>
      <c r="K449" s="50">
        <f t="shared" si="80"/>
        <v>1360.7314139688858</v>
      </c>
      <c r="L449" s="50">
        <f t="shared" si="81"/>
        <v>1509669.1877169737</v>
      </c>
      <c r="M449" s="50"/>
      <c r="N449" s="94">
        <f t="shared" si="84"/>
        <v>1509669.1877169737</v>
      </c>
      <c r="O449" s="33"/>
    </row>
    <row r="450" spans="1:15" s="31" customFormat="1" x14ac:dyDescent="0.25">
      <c r="A450" s="35"/>
      <c r="B450" s="51" t="s">
        <v>310</v>
      </c>
      <c r="C450" s="35">
        <v>4</v>
      </c>
      <c r="D450" s="55">
        <v>58.896599999999999</v>
      </c>
      <c r="E450" s="100">
        <v>1414</v>
      </c>
      <c r="F450" s="176">
        <v>1019117</v>
      </c>
      <c r="G450" s="41">
        <v>100</v>
      </c>
      <c r="H450" s="50">
        <f t="shared" si="82"/>
        <v>1019117</v>
      </c>
      <c r="I450" s="50">
        <f t="shared" si="79"/>
        <v>0</v>
      </c>
      <c r="J450" s="50">
        <f t="shared" si="83"/>
        <v>720.73338048090523</v>
      </c>
      <c r="K450" s="50">
        <f t="shared" si="80"/>
        <v>1968.7455652228184</v>
      </c>
      <c r="L450" s="50">
        <f t="shared" si="81"/>
        <v>2430147.8693489227</v>
      </c>
      <c r="M450" s="50"/>
      <c r="N450" s="94">
        <f t="shared" si="84"/>
        <v>2430147.8693489227</v>
      </c>
      <c r="O450" s="33"/>
    </row>
    <row r="451" spans="1:15" s="31" customFormat="1" x14ac:dyDescent="0.25">
      <c r="A451" s="35"/>
      <c r="B451" s="51" t="s">
        <v>311</v>
      </c>
      <c r="C451" s="35">
        <v>4</v>
      </c>
      <c r="D451" s="55">
        <v>18.635300000000001</v>
      </c>
      <c r="E451" s="100">
        <v>2727</v>
      </c>
      <c r="F451" s="176">
        <v>3792211</v>
      </c>
      <c r="G451" s="41">
        <v>100</v>
      </c>
      <c r="H451" s="50">
        <f t="shared" si="82"/>
        <v>3792211</v>
      </c>
      <c r="I451" s="50">
        <f t="shared" si="79"/>
        <v>0</v>
      </c>
      <c r="J451" s="50">
        <f t="shared" si="83"/>
        <v>1390.6164283094977</v>
      </c>
      <c r="K451" s="50">
        <f t="shared" si="80"/>
        <v>1298.862517394226</v>
      </c>
      <c r="L451" s="50">
        <f t="shared" si="81"/>
        <v>2070302.6874771193</v>
      </c>
      <c r="M451" s="50"/>
      <c r="N451" s="94">
        <f t="shared" si="84"/>
        <v>2070302.6874771193</v>
      </c>
      <c r="O451" s="33"/>
    </row>
    <row r="452" spans="1:15" s="31" customFormat="1" x14ac:dyDescent="0.25">
      <c r="A452" s="35"/>
      <c r="B452" s="51" t="s">
        <v>312</v>
      </c>
      <c r="C452" s="35">
        <v>4</v>
      </c>
      <c r="D452" s="55">
        <v>32.360300000000002</v>
      </c>
      <c r="E452" s="100">
        <v>1246</v>
      </c>
      <c r="F452" s="176">
        <v>1325713</v>
      </c>
      <c r="G452" s="41">
        <v>100</v>
      </c>
      <c r="H452" s="50">
        <f t="shared" si="82"/>
        <v>1325713</v>
      </c>
      <c r="I452" s="50">
        <f t="shared" si="79"/>
        <v>0</v>
      </c>
      <c r="J452" s="50">
        <f t="shared" si="83"/>
        <v>1063.9751203852327</v>
      </c>
      <c r="K452" s="50">
        <f t="shared" si="80"/>
        <v>1625.503825318491</v>
      </c>
      <c r="L452" s="50">
        <f t="shared" si="81"/>
        <v>1927338.0300585183</v>
      </c>
      <c r="M452" s="50"/>
      <c r="N452" s="94">
        <f t="shared" si="84"/>
        <v>1927338.0300585183</v>
      </c>
      <c r="O452" s="33"/>
    </row>
    <row r="453" spans="1:15" s="31" customFormat="1" x14ac:dyDescent="0.25">
      <c r="A453" s="35"/>
      <c r="B453" s="51" t="s">
        <v>313</v>
      </c>
      <c r="C453" s="35">
        <v>4</v>
      </c>
      <c r="D453" s="55">
        <v>50.483599999999996</v>
      </c>
      <c r="E453" s="100">
        <v>3009</v>
      </c>
      <c r="F453" s="176">
        <v>2170053</v>
      </c>
      <c r="G453" s="41">
        <v>100</v>
      </c>
      <c r="H453" s="50">
        <f t="shared" si="82"/>
        <v>2170053</v>
      </c>
      <c r="I453" s="50">
        <f t="shared" si="79"/>
        <v>0</v>
      </c>
      <c r="J453" s="50">
        <f t="shared" si="83"/>
        <v>721.18743768693923</v>
      </c>
      <c r="K453" s="50">
        <f t="shared" si="80"/>
        <v>1968.2915080167845</v>
      </c>
      <c r="L453" s="50">
        <f t="shared" si="81"/>
        <v>2906885.216879013</v>
      </c>
      <c r="M453" s="50"/>
      <c r="N453" s="94">
        <f t="shared" si="84"/>
        <v>2906885.216879013</v>
      </c>
      <c r="O453" s="33"/>
    </row>
    <row r="454" spans="1:15" s="31" customFormat="1" x14ac:dyDescent="0.25">
      <c r="A454" s="35"/>
      <c r="B454" s="51" t="s">
        <v>314</v>
      </c>
      <c r="C454" s="35">
        <v>4</v>
      </c>
      <c r="D454" s="55">
        <v>42.430799999999998</v>
      </c>
      <c r="E454" s="100">
        <v>2169</v>
      </c>
      <c r="F454" s="176">
        <v>1144819</v>
      </c>
      <c r="G454" s="41">
        <v>100</v>
      </c>
      <c r="H454" s="50">
        <f t="shared" si="82"/>
        <v>1144819</v>
      </c>
      <c r="I454" s="50">
        <f t="shared" si="79"/>
        <v>0</v>
      </c>
      <c r="J454" s="50">
        <f t="shared" si="83"/>
        <v>527.80958967266019</v>
      </c>
      <c r="K454" s="50">
        <f t="shared" si="80"/>
        <v>2161.6693560310632</v>
      </c>
      <c r="L454" s="50">
        <f t="shared" si="81"/>
        <v>2729791.3765934645</v>
      </c>
      <c r="M454" s="50"/>
      <c r="N454" s="94">
        <f t="shared" si="84"/>
        <v>2729791.3765934645</v>
      </c>
      <c r="O454" s="33"/>
    </row>
    <row r="455" spans="1:15" s="31" customFormat="1" x14ac:dyDescent="0.25">
      <c r="A455" s="35"/>
      <c r="B455" s="51" t="s">
        <v>315</v>
      </c>
      <c r="C455" s="35">
        <v>4</v>
      </c>
      <c r="D455" s="55">
        <v>22.826599999999999</v>
      </c>
      <c r="E455" s="100">
        <v>1069</v>
      </c>
      <c r="F455" s="176">
        <v>577848</v>
      </c>
      <c r="G455" s="41">
        <v>100</v>
      </c>
      <c r="H455" s="50">
        <f t="shared" si="82"/>
        <v>577848</v>
      </c>
      <c r="I455" s="50">
        <f t="shared" si="79"/>
        <v>0</v>
      </c>
      <c r="J455" s="50">
        <f>F455/E455</f>
        <v>540.55004677268471</v>
      </c>
      <c r="K455" s="50">
        <f t="shared" si="80"/>
        <v>2148.9288989310389</v>
      </c>
      <c r="L455" s="50">
        <f>IF(K455&gt;0,$J$7*$J$8*(K455/$K$19),0)+$J$7*$J$9*(E455/$E$19)+$J$7*$J$10*(D455/$D$19)</f>
        <v>2226104.5464232736</v>
      </c>
      <c r="M455" s="50"/>
      <c r="N455" s="94">
        <f>L455+M455</f>
        <v>2226104.5464232736</v>
      </c>
      <c r="O455" s="33"/>
    </row>
    <row r="456" spans="1:15" s="31" customFormat="1" x14ac:dyDescent="0.25">
      <c r="A456" s="35"/>
      <c r="B456" s="51"/>
      <c r="C456" s="35"/>
      <c r="D456" s="55">
        <v>0</v>
      </c>
      <c r="E456" s="102"/>
      <c r="F456" s="176"/>
      <c r="G456" s="41"/>
      <c r="H456" s="42"/>
      <c r="I456" s="50"/>
      <c r="J456" s="50"/>
      <c r="K456" s="50"/>
      <c r="L456" s="50"/>
      <c r="M456" s="50"/>
      <c r="N456" s="94"/>
      <c r="O456" s="33"/>
    </row>
    <row r="457" spans="1:15" s="31" customFormat="1" x14ac:dyDescent="0.25">
      <c r="A457" s="30" t="s">
        <v>316</v>
      </c>
      <c r="B457" s="43" t="s">
        <v>2</v>
      </c>
      <c r="C457" s="44"/>
      <c r="D457" s="3">
        <v>1108.1904</v>
      </c>
      <c r="E457" s="103">
        <f>E458</f>
        <v>53264</v>
      </c>
      <c r="F457" s="37"/>
      <c r="G457" s="41"/>
      <c r="H457" s="37">
        <f>H459</f>
        <v>12608697.5</v>
      </c>
      <c r="I457" s="37">
        <f>I459</f>
        <v>-12608697.5</v>
      </c>
      <c r="J457" s="50"/>
      <c r="K457" s="50"/>
      <c r="L457" s="50"/>
      <c r="M457" s="46">
        <f>M459</f>
        <v>28766163.172376849</v>
      </c>
      <c r="N457" s="92">
        <f t="shared" si="84"/>
        <v>28766163.172376849</v>
      </c>
      <c r="O457" s="33"/>
    </row>
    <row r="458" spans="1:15" s="31" customFormat="1" x14ac:dyDescent="0.25">
      <c r="A458" s="30" t="s">
        <v>316</v>
      </c>
      <c r="B458" s="43" t="s">
        <v>3</v>
      </c>
      <c r="C458" s="44"/>
      <c r="D458" s="3">
        <v>1108.1904</v>
      </c>
      <c r="E458" s="103">
        <f>SUM(E460:E499)</f>
        <v>53264</v>
      </c>
      <c r="F458" s="37">
        <f>SUM(F460:F499)</f>
        <v>105641852</v>
      </c>
      <c r="G458" s="41"/>
      <c r="H458" s="37">
        <f>SUM(H460:H499)</f>
        <v>80424457</v>
      </c>
      <c r="I458" s="37">
        <f>SUM(I460:I499)</f>
        <v>25217395</v>
      </c>
      <c r="J458" s="50"/>
      <c r="K458" s="50"/>
      <c r="L458" s="37">
        <f>SUM(L460:L499)</f>
        <v>72947216.229290783</v>
      </c>
      <c r="M458" s="46"/>
      <c r="N458" s="92">
        <f t="shared" si="84"/>
        <v>72947216.229290783</v>
      </c>
      <c r="O458" s="33"/>
    </row>
    <row r="459" spans="1:15" s="31" customFormat="1" x14ac:dyDescent="0.25">
      <c r="A459" s="35"/>
      <c r="B459" s="51" t="s">
        <v>26</v>
      </c>
      <c r="C459" s="35">
        <v>2</v>
      </c>
      <c r="D459" s="55">
        <v>0</v>
      </c>
      <c r="E459" s="104"/>
      <c r="F459" s="50"/>
      <c r="G459" s="41">
        <v>25</v>
      </c>
      <c r="H459" s="50">
        <f>F471*G459/100</f>
        <v>12608697.5</v>
      </c>
      <c r="I459" s="50">
        <f t="shared" ref="I459:I513" si="85">F459-H459</f>
        <v>-12608697.5</v>
      </c>
      <c r="J459" s="50"/>
      <c r="K459" s="50"/>
      <c r="L459" s="50"/>
      <c r="M459" s="50">
        <f>($L$7*$L$8*E457/$L$10)+($L$7*$L$9*D457/$L$11)</f>
        <v>28766163.172376849</v>
      </c>
      <c r="N459" s="94">
        <f t="shared" si="84"/>
        <v>28766163.172376849</v>
      </c>
      <c r="O459" s="33"/>
    </row>
    <row r="460" spans="1:15" s="31" customFormat="1" x14ac:dyDescent="0.25">
      <c r="A460" s="35"/>
      <c r="B460" s="51" t="s">
        <v>262</v>
      </c>
      <c r="C460" s="35">
        <v>4</v>
      </c>
      <c r="D460" s="55">
        <v>45.602799999999995</v>
      </c>
      <c r="E460" s="100">
        <v>704</v>
      </c>
      <c r="F460" s="177">
        <v>550616</v>
      </c>
      <c r="G460" s="41">
        <v>100</v>
      </c>
      <c r="H460" s="50">
        <f>F460*G460/100</f>
        <v>550616</v>
      </c>
      <c r="I460" s="50">
        <f t="shared" si="85"/>
        <v>0</v>
      </c>
      <c r="J460" s="50">
        <f t="shared" ref="J460:J499" si="86">F460/E460</f>
        <v>782.125</v>
      </c>
      <c r="K460" s="50">
        <f t="shared" ref="K460:K499" si="87">$J$11*$J$19-J460</f>
        <v>1907.3539457037236</v>
      </c>
      <c r="L460" s="50">
        <f t="shared" ref="L460:L499" si="88">IF(K460&gt;0,$J$7*$J$8*(K460/$K$19),0)+$J$7*$J$9*(E460/$E$19)+$J$7*$J$10*(D460/$D$19)</f>
        <v>2058289.5713404268</v>
      </c>
      <c r="M460" s="50"/>
      <c r="N460" s="94">
        <f t="shared" si="84"/>
        <v>2058289.5713404268</v>
      </c>
      <c r="O460" s="33"/>
    </row>
    <row r="461" spans="1:15" s="31" customFormat="1" x14ac:dyDescent="0.25">
      <c r="A461" s="35"/>
      <c r="B461" s="51" t="s">
        <v>317</v>
      </c>
      <c r="C461" s="35">
        <v>4</v>
      </c>
      <c r="D461" s="55">
        <v>27.1677</v>
      </c>
      <c r="E461" s="100">
        <v>1382</v>
      </c>
      <c r="F461" s="177">
        <v>1001649</v>
      </c>
      <c r="G461" s="41">
        <v>100</v>
      </c>
      <c r="H461" s="50">
        <f t="shared" ref="H461:H499" si="89">F461*G461/100</f>
        <v>1001649</v>
      </c>
      <c r="I461" s="50">
        <f t="shared" si="85"/>
        <v>0</v>
      </c>
      <c r="J461" s="50">
        <f t="shared" si="86"/>
        <v>724.78219971056444</v>
      </c>
      <c r="K461" s="50">
        <f t="shared" si="87"/>
        <v>1964.6967459931593</v>
      </c>
      <c r="L461" s="50">
        <f t="shared" si="88"/>
        <v>2210874.1182746761</v>
      </c>
      <c r="M461" s="50"/>
      <c r="N461" s="94">
        <f t="shared" si="84"/>
        <v>2210874.1182746761</v>
      </c>
      <c r="O461" s="33"/>
    </row>
    <row r="462" spans="1:15" s="31" customFormat="1" x14ac:dyDescent="0.25">
      <c r="A462" s="35"/>
      <c r="B462" s="51" t="s">
        <v>782</v>
      </c>
      <c r="C462" s="35">
        <v>4</v>
      </c>
      <c r="D462" s="55">
        <v>26.518599999999999</v>
      </c>
      <c r="E462" s="100">
        <v>1162</v>
      </c>
      <c r="F462" s="177">
        <v>828415</v>
      </c>
      <c r="G462" s="41">
        <v>100</v>
      </c>
      <c r="H462" s="50">
        <f t="shared" si="89"/>
        <v>828415</v>
      </c>
      <c r="I462" s="50">
        <f t="shared" si="85"/>
        <v>0</v>
      </c>
      <c r="J462" s="50">
        <f t="shared" si="86"/>
        <v>712.92168674698792</v>
      </c>
      <c r="K462" s="50">
        <f t="shared" si="87"/>
        <v>1976.5572589567357</v>
      </c>
      <c r="L462" s="50">
        <f t="shared" si="88"/>
        <v>2142859.7499201205</v>
      </c>
      <c r="M462" s="50"/>
      <c r="N462" s="94">
        <f t="shared" si="84"/>
        <v>2142859.7499201205</v>
      </c>
      <c r="O462" s="33"/>
    </row>
    <row r="463" spans="1:15" s="31" customFormat="1" x14ac:dyDescent="0.25">
      <c r="A463" s="35"/>
      <c r="B463" s="51" t="s">
        <v>318</v>
      </c>
      <c r="C463" s="35">
        <v>4</v>
      </c>
      <c r="D463" s="55">
        <v>22.964099999999998</v>
      </c>
      <c r="E463" s="100">
        <v>545</v>
      </c>
      <c r="F463" s="177">
        <v>482453</v>
      </c>
      <c r="G463" s="41">
        <v>100</v>
      </c>
      <c r="H463" s="50">
        <f t="shared" si="89"/>
        <v>482453</v>
      </c>
      <c r="I463" s="50">
        <f t="shared" si="85"/>
        <v>0</v>
      </c>
      <c r="J463" s="50">
        <f t="shared" si="86"/>
        <v>885.23486238532109</v>
      </c>
      <c r="K463" s="50">
        <f t="shared" si="87"/>
        <v>1804.2440833184025</v>
      </c>
      <c r="L463" s="50">
        <f t="shared" si="88"/>
        <v>1776142.3652861172</v>
      </c>
      <c r="M463" s="50"/>
      <c r="N463" s="94">
        <f t="shared" si="84"/>
        <v>1776142.3652861172</v>
      </c>
      <c r="O463" s="33"/>
    </row>
    <row r="464" spans="1:15" s="31" customFormat="1" x14ac:dyDescent="0.25">
      <c r="A464" s="35"/>
      <c r="B464" s="51" t="s">
        <v>319</v>
      </c>
      <c r="C464" s="35">
        <v>4</v>
      </c>
      <c r="D464" s="55">
        <v>23.157800000000002</v>
      </c>
      <c r="E464" s="100">
        <v>681</v>
      </c>
      <c r="F464" s="177">
        <v>1084569</v>
      </c>
      <c r="G464" s="41">
        <v>100</v>
      </c>
      <c r="H464" s="50">
        <f t="shared" si="89"/>
        <v>1084569</v>
      </c>
      <c r="I464" s="50">
        <f t="shared" si="85"/>
        <v>0</v>
      </c>
      <c r="J464" s="50">
        <f t="shared" si="86"/>
        <v>1592.612334801762</v>
      </c>
      <c r="K464" s="50">
        <f t="shared" si="87"/>
        <v>1096.8666109019616</v>
      </c>
      <c r="L464" s="50">
        <f t="shared" si="88"/>
        <v>1255843.9063527442</v>
      </c>
      <c r="M464" s="50"/>
      <c r="N464" s="94">
        <f t="shared" si="84"/>
        <v>1255843.9063527442</v>
      </c>
      <c r="O464" s="33"/>
    </row>
    <row r="465" spans="1:15" s="31" customFormat="1" x14ac:dyDescent="0.25">
      <c r="A465" s="35"/>
      <c r="B465" s="51" t="s">
        <v>320</v>
      </c>
      <c r="C465" s="35">
        <v>4</v>
      </c>
      <c r="D465" s="55">
        <v>52.364100000000001</v>
      </c>
      <c r="E465" s="100">
        <v>1832</v>
      </c>
      <c r="F465" s="177">
        <v>1380353</v>
      </c>
      <c r="G465" s="41">
        <v>100</v>
      </c>
      <c r="H465" s="50">
        <f t="shared" si="89"/>
        <v>1380353</v>
      </c>
      <c r="I465" s="50">
        <f t="shared" si="85"/>
        <v>0</v>
      </c>
      <c r="J465" s="50">
        <f t="shared" si="86"/>
        <v>753.46779475982532</v>
      </c>
      <c r="K465" s="50">
        <f t="shared" si="87"/>
        <v>1936.0111509438984</v>
      </c>
      <c r="L465" s="50">
        <f t="shared" si="88"/>
        <v>2500937.6442483342</v>
      </c>
      <c r="M465" s="50"/>
      <c r="N465" s="94">
        <f t="shared" si="84"/>
        <v>2500937.6442483342</v>
      </c>
      <c r="O465" s="33"/>
    </row>
    <row r="466" spans="1:15" s="31" customFormat="1" x14ac:dyDescent="0.25">
      <c r="A466" s="35"/>
      <c r="B466" s="51" t="s">
        <v>197</v>
      </c>
      <c r="C466" s="35">
        <v>4</v>
      </c>
      <c r="D466" s="55">
        <v>28.741099999999999</v>
      </c>
      <c r="E466" s="100">
        <v>914</v>
      </c>
      <c r="F466" s="177">
        <v>506247</v>
      </c>
      <c r="G466" s="41">
        <v>100</v>
      </c>
      <c r="H466" s="50">
        <f t="shared" si="89"/>
        <v>506247</v>
      </c>
      <c r="I466" s="50">
        <f t="shared" si="85"/>
        <v>0</v>
      </c>
      <c r="J466" s="50">
        <f t="shared" si="86"/>
        <v>553.88074398249455</v>
      </c>
      <c r="K466" s="50">
        <f t="shared" si="87"/>
        <v>2135.5982017212291</v>
      </c>
      <c r="L466" s="50">
        <f t="shared" si="88"/>
        <v>2202047.3872440238</v>
      </c>
      <c r="M466" s="50"/>
      <c r="N466" s="94">
        <f t="shared" si="84"/>
        <v>2202047.3872440238</v>
      </c>
      <c r="O466" s="33"/>
    </row>
    <row r="467" spans="1:15" s="31" customFormat="1" x14ac:dyDescent="0.25">
      <c r="A467" s="35"/>
      <c r="B467" s="51" t="s">
        <v>321</v>
      </c>
      <c r="C467" s="35">
        <v>4</v>
      </c>
      <c r="D467" s="55">
        <v>30.527899999999999</v>
      </c>
      <c r="E467" s="100">
        <v>1177</v>
      </c>
      <c r="F467" s="177">
        <v>738772</v>
      </c>
      <c r="G467" s="41">
        <v>100</v>
      </c>
      <c r="H467" s="50">
        <f t="shared" si="89"/>
        <v>738772</v>
      </c>
      <c r="I467" s="50">
        <f t="shared" si="85"/>
        <v>0</v>
      </c>
      <c r="J467" s="50">
        <f t="shared" si="86"/>
        <v>627.67374681393369</v>
      </c>
      <c r="K467" s="50">
        <f t="shared" si="87"/>
        <v>2061.8051988897901</v>
      </c>
      <c r="L467" s="50">
        <f t="shared" si="88"/>
        <v>2242124.5360022932</v>
      </c>
      <c r="M467" s="50"/>
      <c r="N467" s="94">
        <f t="shared" si="84"/>
        <v>2242124.5360022932</v>
      </c>
      <c r="O467" s="33"/>
    </row>
    <row r="468" spans="1:15" s="31" customFormat="1" x14ac:dyDescent="0.25">
      <c r="A468" s="35"/>
      <c r="B468" s="51" t="s">
        <v>322</v>
      </c>
      <c r="C468" s="35">
        <v>4</v>
      </c>
      <c r="D468" s="55">
        <v>35.814700000000002</v>
      </c>
      <c r="E468" s="100">
        <v>1475</v>
      </c>
      <c r="F468" s="177">
        <v>2287004</v>
      </c>
      <c r="G468" s="41">
        <v>100</v>
      </c>
      <c r="H468" s="50">
        <f t="shared" si="89"/>
        <v>2287004</v>
      </c>
      <c r="I468" s="50">
        <f t="shared" si="85"/>
        <v>0</v>
      </c>
      <c r="J468" s="50">
        <f t="shared" si="86"/>
        <v>1550.5111864406779</v>
      </c>
      <c r="K468" s="50">
        <f t="shared" si="87"/>
        <v>1138.9677592630458</v>
      </c>
      <c r="L468" s="50">
        <f t="shared" si="88"/>
        <v>1636115.0214187515</v>
      </c>
      <c r="M468" s="50"/>
      <c r="N468" s="94">
        <f t="shared" si="84"/>
        <v>1636115.0214187515</v>
      </c>
      <c r="O468" s="33"/>
    </row>
    <row r="469" spans="1:15" s="31" customFormat="1" x14ac:dyDescent="0.25">
      <c r="A469" s="35"/>
      <c r="B469" s="51" t="s">
        <v>323</v>
      </c>
      <c r="C469" s="35">
        <v>4</v>
      </c>
      <c r="D469" s="55">
        <v>50.043500000000009</v>
      </c>
      <c r="E469" s="100">
        <v>1656</v>
      </c>
      <c r="F469" s="177">
        <v>1043351</v>
      </c>
      <c r="G469" s="41">
        <v>100</v>
      </c>
      <c r="H469" s="50">
        <f t="shared" si="89"/>
        <v>1043351</v>
      </c>
      <c r="I469" s="50">
        <f t="shared" si="85"/>
        <v>0</v>
      </c>
      <c r="J469" s="50">
        <f t="shared" si="86"/>
        <v>630.04287439613529</v>
      </c>
      <c r="K469" s="50">
        <f t="shared" si="87"/>
        <v>2059.4360713075885</v>
      </c>
      <c r="L469" s="50">
        <f t="shared" si="88"/>
        <v>2526173.2197929923</v>
      </c>
      <c r="M469" s="50"/>
      <c r="N469" s="94">
        <f t="shared" si="84"/>
        <v>2526173.2197929923</v>
      </c>
      <c r="O469" s="33"/>
    </row>
    <row r="470" spans="1:15" s="31" customFormat="1" x14ac:dyDescent="0.25">
      <c r="A470" s="35"/>
      <c r="B470" s="51" t="s">
        <v>324</v>
      </c>
      <c r="C470" s="35">
        <v>4</v>
      </c>
      <c r="D470" s="55">
        <v>22.613199999999999</v>
      </c>
      <c r="E470" s="100">
        <v>932</v>
      </c>
      <c r="F470" s="177">
        <v>1219749</v>
      </c>
      <c r="G470" s="41">
        <v>100</v>
      </c>
      <c r="H470" s="50">
        <f t="shared" si="89"/>
        <v>1219749</v>
      </c>
      <c r="I470" s="50">
        <f t="shared" si="85"/>
        <v>0</v>
      </c>
      <c r="J470" s="50">
        <f t="shared" si="86"/>
        <v>1308.7435622317596</v>
      </c>
      <c r="K470" s="50">
        <f t="shared" si="87"/>
        <v>1380.735383471964</v>
      </c>
      <c r="L470" s="50">
        <f t="shared" si="88"/>
        <v>1563453.8212686179</v>
      </c>
      <c r="M470" s="50"/>
      <c r="N470" s="94">
        <f t="shared" si="84"/>
        <v>1563453.8212686179</v>
      </c>
      <c r="O470" s="33"/>
    </row>
    <row r="471" spans="1:15" s="31" customFormat="1" x14ac:dyDescent="0.25">
      <c r="A471" s="35"/>
      <c r="B471" s="51" t="s">
        <v>864</v>
      </c>
      <c r="C471" s="35">
        <v>3</v>
      </c>
      <c r="D471" s="55">
        <v>15.1205</v>
      </c>
      <c r="E471" s="100">
        <v>10925</v>
      </c>
      <c r="F471" s="177">
        <v>50434790</v>
      </c>
      <c r="G471" s="41">
        <v>50</v>
      </c>
      <c r="H471" s="50">
        <f t="shared" si="89"/>
        <v>25217395</v>
      </c>
      <c r="I471" s="50">
        <f t="shared" si="85"/>
        <v>25217395</v>
      </c>
      <c r="J471" s="50">
        <f t="shared" si="86"/>
        <v>4616.4567505720825</v>
      </c>
      <c r="K471" s="50">
        <f t="shared" si="87"/>
        <v>-1926.9778048683588</v>
      </c>
      <c r="L471" s="50">
        <f t="shared" si="88"/>
        <v>3738763.4986473978</v>
      </c>
      <c r="M471" s="50"/>
      <c r="N471" s="94">
        <f t="shared" si="84"/>
        <v>3738763.4986473978</v>
      </c>
      <c r="O471" s="33"/>
    </row>
    <row r="472" spans="1:15" s="31" customFormat="1" x14ac:dyDescent="0.25">
      <c r="A472" s="35"/>
      <c r="B472" s="51" t="s">
        <v>325</v>
      </c>
      <c r="C472" s="35">
        <v>4</v>
      </c>
      <c r="D472" s="55">
        <v>24.532899999999998</v>
      </c>
      <c r="E472" s="100">
        <v>731</v>
      </c>
      <c r="F472" s="177">
        <v>550308</v>
      </c>
      <c r="G472" s="41">
        <v>100</v>
      </c>
      <c r="H472" s="50">
        <f t="shared" si="89"/>
        <v>550308</v>
      </c>
      <c r="I472" s="50">
        <f t="shared" si="85"/>
        <v>0</v>
      </c>
      <c r="J472" s="50">
        <f t="shared" si="86"/>
        <v>752.81532147742814</v>
      </c>
      <c r="K472" s="50">
        <f t="shared" si="87"/>
        <v>1936.6636242262955</v>
      </c>
      <c r="L472" s="50">
        <f t="shared" si="88"/>
        <v>1954401.2321068195</v>
      </c>
      <c r="M472" s="50"/>
      <c r="N472" s="94">
        <f t="shared" si="84"/>
        <v>1954401.2321068195</v>
      </c>
      <c r="O472" s="33"/>
    </row>
    <row r="473" spans="1:15" s="31" customFormat="1" x14ac:dyDescent="0.25">
      <c r="A473" s="35"/>
      <c r="B473" s="51" t="s">
        <v>326</v>
      </c>
      <c r="C473" s="35">
        <v>4</v>
      </c>
      <c r="D473" s="55">
        <v>34.783699999999996</v>
      </c>
      <c r="E473" s="100">
        <v>1558</v>
      </c>
      <c r="F473" s="177">
        <v>1682783</v>
      </c>
      <c r="G473" s="41">
        <v>100</v>
      </c>
      <c r="H473" s="50">
        <f t="shared" si="89"/>
        <v>1682783</v>
      </c>
      <c r="I473" s="50">
        <f t="shared" si="85"/>
        <v>0</v>
      </c>
      <c r="J473" s="50">
        <f t="shared" si="86"/>
        <v>1080.0917843388961</v>
      </c>
      <c r="K473" s="50">
        <f t="shared" si="87"/>
        <v>1609.3871613648275</v>
      </c>
      <c r="L473" s="50">
        <f t="shared" si="88"/>
        <v>2034085.9208476702</v>
      </c>
      <c r="M473" s="50"/>
      <c r="N473" s="94">
        <f t="shared" si="84"/>
        <v>2034085.9208476702</v>
      </c>
      <c r="O473" s="33"/>
    </row>
    <row r="474" spans="1:15" s="31" customFormat="1" x14ac:dyDescent="0.25">
      <c r="A474" s="35"/>
      <c r="B474" s="51" t="s">
        <v>327</v>
      </c>
      <c r="C474" s="35">
        <v>4</v>
      </c>
      <c r="D474" s="55">
        <v>42.847299999999997</v>
      </c>
      <c r="E474" s="100">
        <v>2232</v>
      </c>
      <c r="F474" s="177">
        <v>3999797</v>
      </c>
      <c r="G474" s="41">
        <v>100</v>
      </c>
      <c r="H474" s="50">
        <f t="shared" si="89"/>
        <v>3999797</v>
      </c>
      <c r="I474" s="50">
        <f t="shared" si="85"/>
        <v>0</v>
      </c>
      <c r="J474" s="50">
        <f t="shared" si="86"/>
        <v>1792.0237455197132</v>
      </c>
      <c r="K474" s="50">
        <f t="shared" si="87"/>
        <v>897.45520018401044</v>
      </c>
      <c r="L474" s="50">
        <f t="shared" si="88"/>
        <v>1740370.7793966893</v>
      </c>
      <c r="M474" s="50"/>
      <c r="N474" s="94">
        <f t="shared" si="84"/>
        <v>1740370.7793966893</v>
      </c>
      <c r="O474" s="33"/>
    </row>
    <row r="475" spans="1:15" s="31" customFormat="1" x14ac:dyDescent="0.25">
      <c r="A475" s="35"/>
      <c r="B475" s="51" t="s">
        <v>328</v>
      </c>
      <c r="C475" s="35">
        <v>4</v>
      </c>
      <c r="D475" s="55">
        <v>27.030799999999999</v>
      </c>
      <c r="E475" s="100">
        <v>1206</v>
      </c>
      <c r="F475" s="177">
        <v>6529378</v>
      </c>
      <c r="G475" s="41">
        <v>100</v>
      </c>
      <c r="H475" s="50">
        <f t="shared" si="89"/>
        <v>6529378</v>
      </c>
      <c r="I475" s="50">
        <f t="shared" si="85"/>
        <v>0</v>
      </c>
      <c r="J475" s="50">
        <f t="shared" si="86"/>
        <v>5414.077943615257</v>
      </c>
      <c r="K475" s="50">
        <f t="shared" si="87"/>
        <v>-2724.5989979115334</v>
      </c>
      <c r="L475" s="50">
        <f t="shared" si="88"/>
        <v>576871.31157179351</v>
      </c>
      <c r="M475" s="50"/>
      <c r="N475" s="94">
        <f t="shared" si="84"/>
        <v>576871.31157179351</v>
      </c>
      <c r="O475" s="33"/>
    </row>
    <row r="476" spans="1:15" s="31" customFormat="1" x14ac:dyDescent="0.25">
      <c r="A476" s="35"/>
      <c r="B476" s="51" t="s">
        <v>329</v>
      </c>
      <c r="C476" s="35">
        <v>4</v>
      </c>
      <c r="D476" s="55">
        <v>20.4026</v>
      </c>
      <c r="E476" s="100">
        <v>721</v>
      </c>
      <c r="F476" s="177">
        <v>1100824</v>
      </c>
      <c r="G476" s="41">
        <v>100</v>
      </c>
      <c r="H476" s="50">
        <f t="shared" si="89"/>
        <v>1100824</v>
      </c>
      <c r="I476" s="50">
        <f t="shared" si="85"/>
        <v>0</v>
      </c>
      <c r="J476" s="50">
        <f t="shared" si="86"/>
        <v>1526.8016643550625</v>
      </c>
      <c r="K476" s="50">
        <f t="shared" si="87"/>
        <v>1162.6772813486612</v>
      </c>
      <c r="L476" s="50">
        <f t="shared" si="88"/>
        <v>1304080.5859392001</v>
      </c>
      <c r="M476" s="50"/>
      <c r="N476" s="94">
        <f t="shared" si="84"/>
        <v>1304080.5859392001</v>
      </c>
      <c r="O476" s="33"/>
    </row>
    <row r="477" spans="1:15" s="31" customFormat="1" x14ac:dyDescent="0.25">
      <c r="A477" s="35"/>
      <c r="B477" s="51" t="s">
        <v>300</v>
      </c>
      <c r="C477" s="35">
        <v>4</v>
      </c>
      <c r="D477" s="55">
        <v>38.792499999999997</v>
      </c>
      <c r="E477" s="100">
        <v>1004</v>
      </c>
      <c r="F477" s="177">
        <v>866635</v>
      </c>
      <c r="G477" s="41">
        <v>100</v>
      </c>
      <c r="H477" s="50">
        <f t="shared" si="89"/>
        <v>866635</v>
      </c>
      <c r="I477" s="50">
        <f t="shared" si="85"/>
        <v>0</v>
      </c>
      <c r="J477" s="50">
        <f t="shared" si="86"/>
        <v>863.18227091633469</v>
      </c>
      <c r="K477" s="50">
        <f t="shared" si="87"/>
        <v>1826.2966747873888</v>
      </c>
      <c r="L477" s="50">
        <f t="shared" si="88"/>
        <v>2049231.4596990908</v>
      </c>
      <c r="M477" s="50"/>
      <c r="N477" s="94">
        <f t="shared" si="84"/>
        <v>2049231.4596990908</v>
      </c>
      <c r="O477" s="33"/>
    </row>
    <row r="478" spans="1:15" s="31" customFormat="1" x14ac:dyDescent="0.25">
      <c r="A478" s="35"/>
      <c r="B478" s="51" t="s">
        <v>330</v>
      </c>
      <c r="C478" s="35">
        <v>4</v>
      </c>
      <c r="D478" s="55">
        <v>27.402800000000003</v>
      </c>
      <c r="E478" s="100">
        <v>880</v>
      </c>
      <c r="F478" s="177">
        <v>991731</v>
      </c>
      <c r="G478" s="41">
        <v>100</v>
      </c>
      <c r="H478" s="50">
        <f t="shared" si="89"/>
        <v>991731</v>
      </c>
      <c r="I478" s="50">
        <f t="shared" si="85"/>
        <v>0</v>
      </c>
      <c r="J478" s="50">
        <f t="shared" si="86"/>
        <v>1126.9670454545455</v>
      </c>
      <c r="K478" s="50">
        <f t="shared" si="87"/>
        <v>1562.5119002491781</v>
      </c>
      <c r="L478" s="50">
        <f t="shared" si="88"/>
        <v>1722796.2410580949</v>
      </c>
      <c r="M478" s="50"/>
      <c r="N478" s="94">
        <f t="shared" si="84"/>
        <v>1722796.2410580949</v>
      </c>
      <c r="O478" s="33"/>
    </row>
    <row r="479" spans="1:15" s="31" customFormat="1" x14ac:dyDescent="0.25">
      <c r="A479" s="35"/>
      <c r="B479" s="51" t="s">
        <v>331</v>
      </c>
      <c r="C479" s="35">
        <v>4</v>
      </c>
      <c r="D479" s="55">
        <v>19.755499999999998</v>
      </c>
      <c r="E479" s="100">
        <v>1154</v>
      </c>
      <c r="F479" s="177">
        <v>3762257</v>
      </c>
      <c r="G479" s="41">
        <v>100</v>
      </c>
      <c r="H479" s="50">
        <f t="shared" si="89"/>
        <v>3762257</v>
      </c>
      <c r="I479" s="50">
        <f t="shared" si="85"/>
        <v>0</v>
      </c>
      <c r="J479" s="50">
        <f t="shared" si="86"/>
        <v>3260.1880415944543</v>
      </c>
      <c r="K479" s="50">
        <f t="shared" si="87"/>
        <v>-570.70909589073062</v>
      </c>
      <c r="L479" s="50">
        <f t="shared" si="88"/>
        <v>512452.40181621502</v>
      </c>
      <c r="M479" s="50"/>
      <c r="N479" s="94">
        <f t="shared" si="84"/>
        <v>512452.40181621502</v>
      </c>
      <c r="O479" s="33"/>
    </row>
    <row r="480" spans="1:15" s="31" customFormat="1" x14ac:dyDescent="0.25">
      <c r="A480" s="35"/>
      <c r="B480" s="51" t="s">
        <v>332</v>
      </c>
      <c r="C480" s="35">
        <v>4</v>
      </c>
      <c r="D480" s="55">
        <v>31.557099999999998</v>
      </c>
      <c r="E480" s="100">
        <v>514</v>
      </c>
      <c r="F480" s="177">
        <v>396051</v>
      </c>
      <c r="G480" s="41">
        <v>100</v>
      </c>
      <c r="H480" s="50">
        <f t="shared" si="89"/>
        <v>396051</v>
      </c>
      <c r="I480" s="50">
        <f t="shared" si="85"/>
        <v>0</v>
      </c>
      <c r="J480" s="50">
        <f t="shared" si="86"/>
        <v>770.52723735408563</v>
      </c>
      <c r="K480" s="50">
        <f t="shared" si="87"/>
        <v>1918.951708349638</v>
      </c>
      <c r="L480" s="50">
        <f t="shared" si="88"/>
        <v>1913353.2831704835</v>
      </c>
      <c r="M480" s="50"/>
      <c r="N480" s="94">
        <f t="shared" si="84"/>
        <v>1913353.2831704835</v>
      </c>
      <c r="O480" s="33"/>
    </row>
    <row r="481" spans="1:15" s="31" customFormat="1" x14ac:dyDescent="0.25">
      <c r="A481" s="35"/>
      <c r="B481" s="51" t="s">
        <v>333</v>
      </c>
      <c r="C481" s="35">
        <v>4</v>
      </c>
      <c r="D481" s="55">
        <v>3.6592000000000002</v>
      </c>
      <c r="E481" s="100">
        <v>1251</v>
      </c>
      <c r="F481" s="177">
        <v>3740127</v>
      </c>
      <c r="G481" s="41">
        <v>100</v>
      </c>
      <c r="H481" s="50">
        <f t="shared" si="89"/>
        <v>3740127</v>
      </c>
      <c r="I481" s="50">
        <f t="shared" si="85"/>
        <v>0</v>
      </c>
      <c r="J481" s="50">
        <f t="shared" si="86"/>
        <v>2989.7098321342924</v>
      </c>
      <c r="K481" s="50">
        <f t="shared" si="87"/>
        <v>-300.23088643056872</v>
      </c>
      <c r="L481" s="50">
        <f t="shared" si="88"/>
        <v>440595.89551997889</v>
      </c>
      <c r="M481" s="50"/>
      <c r="N481" s="94">
        <f t="shared" si="84"/>
        <v>440595.89551997889</v>
      </c>
      <c r="O481" s="33"/>
    </row>
    <row r="482" spans="1:15" s="31" customFormat="1" x14ac:dyDescent="0.25">
      <c r="A482" s="35"/>
      <c r="B482" s="51" t="s">
        <v>334</v>
      </c>
      <c r="C482" s="35">
        <v>4</v>
      </c>
      <c r="D482" s="55">
        <v>3.3653</v>
      </c>
      <c r="E482" s="100">
        <v>1049</v>
      </c>
      <c r="F482" s="177">
        <v>1749668</v>
      </c>
      <c r="G482" s="41">
        <v>100</v>
      </c>
      <c r="H482" s="50">
        <f t="shared" si="89"/>
        <v>1749668</v>
      </c>
      <c r="I482" s="50">
        <f t="shared" si="85"/>
        <v>0</v>
      </c>
      <c r="J482" s="50">
        <f t="shared" si="86"/>
        <v>1667.9389895138227</v>
      </c>
      <c r="K482" s="50">
        <f t="shared" si="87"/>
        <v>1021.539956189901</v>
      </c>
      <c r="L482" s="50">
        <f t="shared" si="88"/>
        <v>1190013.0035370041</v>
      </c>
      <c r="M482" s="50"/>
      <c r="N482" s="94">
        <f t="shared" si="84"/>
        <v>1190013.0035370041</v>
      </c>
      <c r="O482" s="33"/>
    </row>
    <row r="483" spans="1:15" s="31" customFormat="1" x14ac:dyDescent="0.25">
      <c r="A483" s="35"/>
      <c r="B483" s="51" t="s">
        <v>335</v>
      </c>
      <c r="C483" s="35">
        <v>4</v>
      </c>
      <c r="D483" s="55">
        <v>13.880999999999998</v>
      </c>
      <c r="E483" s="100">
        <v>562</v>
      </c>
      <c r="F483" s="177">
        <v>291013</v>
      </c>
      <c r="G483" s="41">
        <v>100</v>
      </c>
      <c r="H483" s="50">
        <f t="shared" si="89"/>
        <v>291013</v>
      </c>
      <c r="I483" s="50">
        <f t="shared" si="85"/>
        <v>0</v>
      </c>
      <c r="J483" s="50">
        <f t="shared" si="86"/>
        <v>517.8167259786477</v>
      </c>
      <c r="K483" s="50">
        <f t="shared" si="87"/>
        <v>2171.6622197250758</v>
      </c>
      <c r="L483" s="50">
        <f t="shared" si="88"/>
        <v>2017458.023312211</v>
      </c>
      <c r="M483" s="50"/>
      <c r="N483" s="94">
        <f t="shared" si="84"/>
        <v>2017458.023312211</v>
      </c>
      <c r="O483" s="33"/>
    </row>
    <row r="484" spans="1:15" s="31" customFormat="1" x14ac:dyDescent="0.25">
      <c r="A484" s="35"/>
      <c r="B484" s="51" t="s">
        <v>336</v>
      </c>
      <c r="C484" s="35">
        <v>4</v>
      </c>
      <c r="D484" s="55">
        <v>30.09</v>
      </c>
      <c r="E484" s="100">
        <v>591</v>
      </c>
      <c r="F484" s="177">
        <v>648248</v>
      </c>
      <c r="G484" s="41">
        <v>100</v>
      </c>
      <c r="H484" s="50">
        <f t="shared" si="89"/>
        <v>648248</v>
      </c>
      <c r="I484" s="50">
        <f t="shared" si="85"/>
        <v>0</v>
      </c>
      <c r="J484" s="50">
        <f t="shared" si="86"/>
        <v>1096.8663282571913</v>
      </c>
      <c r="K484" s="50">
        <f t="shared" si="87"/>
        <v>1592.6126174465323</v>
      </c>
      <c r="L484" s="50">
        <f t="shared" si="88"/>
        <v>1667998.1543331819</v>
      </c>
      <c r="M484" s="50"/>
      <c r="N484" s="94">
        <f t="shared" si="84"/>
        <v>1667998.1543331819</v>
      </c>
      <c r="O484" s="33"/>
    </row>
    <row r="485" spans="1:15" s="31" customFormat="1" x14ac:dyDescent="0.25">
      <c r="A485" s="35"/>
      <c r="B485" s="51" t="s">
        <v>337</v>
      </c>
      <c r="C485" s="35">
        <v>4</v>
      </c>
      <c r="D485" s="55">
        <v>55.488399999999999</v>
      </c>
      <c r="E485" s="100">
        <v>1932</v>
      </c>
      <c r="F485" s="177">
        <v>1153603</v>
      </c>
      <c r="G485" s="41">
        <v>100</v>
      </c>
      <c r="H485" s="50">
        <f t="shared" si="89"/>
        <v>1153603</v>
      </c>
      <c r="I485" s="50">
        <f t="shared" si="85"/>
        <v>0</v>
      </c>
      <c r="J485" s="50">
        <f t="shared" si="86"/>
        <v>597.10300207039336</v>
      </c>
      <c r="K485" s="50">
        <f t="shared" si="87"/>
        <v>2092.3759436333303</v>
      </c>
      <c r="L485" s="50">
        <f t="shared" si="88"/>
        <v>2679793.0230340706</v>
      </c>
      <c r="M485" s="50"/>
      <c r="N485" s="94">
        <f t="shared" si="84"/>
        <v>2679793.0230340706</v>
      </c>
      <c r="O485" s="33"/>
    </row>
    <row r="486" spans="1:15" s="31" customFormat="1" x14ac:dyDescent="0.25">
      <c r="A486" s="35"/>
      <c r="B486" s="51" t="s">
        <v>338</v>
      </c>
      <c r="C486" s="35">
        <v>4</v>
      </c>
      <c r="D486" s="55">
        <v>30.717099999999999</v>
      </c>
      <c r="E486" s="100">
        <v>1154</v>
      </c>
      <c r="F486" s="177">
        <v>2532259</v>
      </c>
      <c r="G486" s="41">
        <v>100</v>
      </c>
      <c r="H486" s="50">
        <f t="shared" si="89"/>
        <v>2532259</v>
      </c>
      <c r="I486" s="50">
        <f t="shared" si="85"/>
        <v>0</v>
      </c>
      <c r="J486" s="50">
        <f t="shared" si="86"/>
        <v>2194.3318890814558</v>
      </c>
      <c r="K486" s="50">
        <f t="shared" si="87"/>
        <v>495.14705662226788</v>
      </c>
      <c r="L486" s="50">
        <f t="shared" si="88"/>
        <v>980200.53531223629</v>
      </c>
      <c r="M486" s="50"/>
      <c r="N486" s="94">
        <f t="shared" si="84"/>
        <v>980200.53531223629</v>
      </c>
      <c r="O486" s="33"/>
    </row>
    <row r="487" spans="1:15" s="31" customFormat="1" x14ac:dyDescent="0.25">
      <c r="A487" s="35"/>
      <c r="B487" s="51" t="s">
        <v>339</v>
      </c>
      <c r="C487" s="35">
        <v>4</v>
      </c>
      <c r="D487" s="55">
        <v>26.287699999999997</v>
      </c>
      <c r="E487" s="100">
        <v>1220</v>
      </c>
      <c r="F487" s="177">
        <v>1520570</v>
      </c>
      <c r="G487" s="41">
        <v>100</v>
      </c>
      <c r="H487" s="50">
        <f t="shared" si="89"/>
        <v>1520570</v>
      </c>
      <c r="I487" s="50">
        <f t="shared" si="85"/>
        <v>0</v>
      </c>
      <c r="J487" s="50">
        <f t="shared" si="86"/>
        <v>1246.3688524590164</v>
      </c>
      <c r="K487" s="50">
        <f t="shared" si="87"/>
        <v>1443.1100932447073</v>
      </c>
      <c r="L487" s="50">
        <f t="shared" si="88"/>
        <v>1733202.2945389098</v>
      </c>
      <c r="M487" s="50"/>
      <c r="N487" s="94">
        <f t="shared" si="84"/>
        <v>1733202.2945389098</v>
      </c>
      <c r="O487" s="33"/>
    </row>
    <row r="488" spans="1:15" s="31" customFormat="1" x14ac:dyDescent="0.25">
      <c r="A488" s="35"/>
      <c r="B488" s="51" t="s">
        <v>340</v>
      </c>
      <c r="C488" s="35">
        <v>4</v>
      </c>
      <c r="D488" s="55">
        <v>25.453600000000002</v>
      </c>
      <c r="E488" s="100">
        <v>742</v>
      </c>
      <c r="F488" s="177">
        <v>587535</v>
      </c>
      <c r="G488" s="41">
        <v>100</v>
      </c>
      <c r="H488" s="50">
        <f t="shared" si="89"/>
        <v>587535</v>
      </c>
      <c r="I488" s="50">
        <f t="shared" si="85"/>
        <v>0</v>
      </c>
      <c r="J488" s="50">
        <f t="shared" si="86"/>
        <v>791.82614555256066</v>
      </c>
      <c r="K488" s="50">
        <f t="shared" si="87"/>
        <v>1897.6528001511629</v>
      </c>
      <c r="L488" s="50">
        <f t="shared" si="88"/>
        <v>1932763.9657956031</v>
      </c>
      <c r="M488" s="50"/>
      <c r="N488" s="94">
        <f t="shared" si="84"/>
        <v>1932763.9657956031</v>
      </c>
      <c r="O488" s="33"/>
    </row>
    <row r="489" spans="1:15" s="31" customFormat="1" x14ac:dyDescent="0.25">
      <c r="A489" s="35"/>
      <c r="B489" s="51" t="s">
        <v>341</v>
      </c>
      <c r="C489" s="35">
        <v>4</v>
      </c>
      <c r="D489" s="55">
        <v>29.825800000000001</v>
      </c>
      <c r="E489" s="100">
        <v>1418</v>
      </c>
      <c r="F489" s="177">
        <v>1185926</v>
      </c>
      <c r="G489" s="41">
        <v>100</v>
      </c>
      <c r="H489" s="50">
        <f t="shared" si="89"/>
        <v>1185926</v>
      </c>
      <c r="I489" s="50">
        <f t="shared" si="85"/>
        <v>0</v>
      </c>
      <c r="J489" s="50">
        <f t="shared" si="86"/>
        <v>836.33709449929484</v>
      </c>
      <c r="K489" s="50">
        <f t="shared" si="87"/>
        <v>1853.1418512044288</v>
      </c>
      <c r="L489" s="50">
        <f t="shared" si="88"/>
        <v>2150678.5734491535</v>
      </c>
      <c r="M489" s="50"/>
      <c r="N489" s="94">
        <f t="shared" si="84"/>
        <v>2150678.5734491535</v>
      </c>
      <c r="O489" s="33"/>
    </row>
    <row r="490" spans="1:15" s="31" customFormat="1" x14ac:dyDescent="0.25">
      <c r="A490" s="35"/>
      <c r="B490" s="51" t="s">
        <v>783</v>
      </c>
      <c r="C490" s="35">
        <v>4</v>
      </c>
      <c r="D490" s="55">
        <v>33.023499999999999</v>
      </c>
      <c r="E490" s="100">
        <v>1623</v>
      </c>
      <c r="F490" s="177">
        <v>1937428</v>
      </c>
      <c r="G490" s="41">
        <v>100</v>
      </c>
      <c r="H490" s="50">
        <f t="shared" si="89"/>
        <v>1937428</v>
      </c>
      <c r="I490" s="50">
        <f t="shared" si="85"/>
        <v>0</v>
      </c>
      <c r="J490" s="50">
        <f t="shared" si="86"/>
        <v>1193.7325939617992</v>
      </c>
      <c r="K490" s="50">
        <f t="shared" si="87"/>
        <v>1495.7463517419244</v>
      </c>
      <c r="L490" s="50">
        <f t="shared" si="88"/>
        <v>1953286.030097656</v>
      </c>
      <c r="M490" s="50"/>
      <c r="N490" s="94">
        <f t="shared" si="84"/>
        <v>1953286.030097656</v>
      </c>
      <c r="O490" s="33"/>
    </row>
    <row r="491" spans="1:15" s="31" customFormat="1" x14ac:dyDescent="0.25">
      <c r="A491" s="35"/>
      <c r="B491" s="51" t="s">
        <v>342</v>
      </c>
      <c r="C491" s="35">
        <v>4</v>
      </c>
      <c r="D491" s="55">
        <v>30.994699999999998</v>
      </c>
      <c r="E491" s="100">
        <v>768</v>
      </c>
      <c r="F491" s="177">
        <v>629866</v>
      </c>
      <c r="G491" s="41">
        <v>100</v>
      </c>
      <c r="H491" s="50">
        <f t="shared" si="89"/>
        <v>629866</v>
      </c>
      <c r="I491" s="50">
        <f t="shared" si="85"/>
        <v>0</v>
      </c>
      <c r="J491" s="50">
        <f t="shared" si="86"/>
        <v>820.13802083333337</v>
      </c>
      <c r="K491" s="50">
        <f t="shared" si="87"/>
        <v>1869.3409248703902</v>
      </c>
      <c r="L491" s="50">
        <f t="shared" si="88"/>
        <v>1954604.9840278188</v>
      </c>
      <c r="M491" s="50"/>
      <c r="N491" s="94">
        <f t="shared" si="84"/>
        <v>1954604.9840278188</v>
      </c>
      <c r="O491" s="33"/>
    </row>
    <row r="492" spans="1:15" s="31" customFormat="1" x14ac:dyDescent="0.25">
      <c r="A492" s="35"/>
      <c r="B492" s="51" t="s">
        <v>343</v>
      </c>
      <c r="C492" s="35">
        <v>4</v>
      </c>
      <c r="D492" s="55">
        <v>35.313499999999998</v>
      </c>
      <c r="E492" s="100">
        <v>1396</v>
      </c>
      <c r="F492" s="177">
        <v>1026820</v>
      </c>
      <c r="G492" s="41">
        <v>100</v>
      </c>
      <c r="H492" s="50">
        <f t="shared" si="89"/>
        <v>1026820</v>
      </c>
      <c r="I492" s="50">
        <f t="shared" si="85"/>
        <v>0</v>
      </c>
      <c r="J492" s="50">
        <f t="shared" si="86"/>
        <v>735.54441260744989</v>
      </c>
      <c r="K492" s="50">
        <f t="shared" si="87"/>
        <v>1953.9345330962738</v>
      </c>
      <c r="L492" s="50">
        <f t="shared" si="88"/>
        <v>2259638.7475334336</v>
      </c>
      <c r="M492" s="50"/>
      <c r="N492" s="94">
        <f t="shared" si="84"/>
        <v>2259638.7475334336</v>
      </c>
      <c r="O492" s="33"/>
    </row>
    <row r="493" spans="1:15" s="31" customFormat="1" x14ac:dyDescent="0.25">
      <c r="A493" s="35"/>
      <c r="B493" s="51" t="s">
        <v>143</v>
      </c>
      <c r="C493" s="35">
        <v>4</v>
      </c>
      <c r="D493" s="55">
        <v>21.177500000000002</v>
      </c>
      <c r="E493" s="100">
        <v>709</v>
      </c>
      <c r="F493" s="177">
        <v>495502</v>
      </c>
      <c r="G493" s="41">
        <v>100</v>
      </c>
      <c r="H493" s="50">
        <f t="shared" si="89"/>
        <v>495502</v>
      </c>
      <c r="I493" s="50">
        <f t="shared" si="85"/>
        <v>0</v>
      </c>
      <c r="J493" s="50">
        <f t="shared" si="86"/>
        <v>698.87447108603669</v>
      </c>
      <c r="K493" s="50">
        <f t="shared" si="87"/>
        <v>1990.6044746176869</v>
      </c>
      <c r="L493" s="50">
        <f t="shared" si="88"/>
        <v>1968578.6345170466</v>
      </c>
      <c r="M493" s="50"/>
      <c r="N493" s="94">
        <f t="shared" si="84"/>
        <v>1968578.6345170466</v>
      </c>
      <c r="O493" s="33"/>
    </row>
    <row r="494" spans="1:15" s="31" customFormat="1" x14ac:dyDescent="0.25">
      <c r="A494" s="35"/>
      <c r="B494" s="51" t="s">
        <v>784</v>
      </c>
      <c r="C494" s="35">
        <v>4</v>
      </c>
      <c r="D494" s="55">
        <v>3.9474999999999998</v>
      </c>
      <c r="E494" s="100">
        <v>487</v>
      </c>
      <c r="F494" s="177">
        <v>657561</v>
      </c>
      <c r="G494" s="41">
        <v>100</v>
      </c>
      <c r="H494" s="50">
        <f t="shared" si="89"/>
        <v>657561</v>
      </c>
      <c r="I494" s="50">
        <f t="shared" si="85"/>
        <v>0</v>
      </c>
      <c r="J494" s="50">
        <f t="shared" si="86"/>
        <v>1350.2279260780288</v>
      </c>
      <c r="K494" s="50">
        <f t="shared" si="87"/>
        <v>1339.2510196256949</v>
      </c>
      <c r="L494" s="50">
        <f t="shared" si="88"/>
        <v>1261093.8629775601</v>
      </c>
      <c r="M494" s="50"/>
      <c r="N494" s="94">
        <f t="shared" si="84"/>
        <v>1261093.8629775601</v>
      </c>
      <c r="O494" s="33"/>
    </row>
    <row r="495" spans="1:15" s="31" customFormat="1" x14ac:dyDescent="0.25">
      <c r="A495" s="35"/>
      <c r="B495" s="51" t="s">
        <v>344</v>
      </c>
      <c r="C495" s="35">
        <v>4</v>
      </c>
      <c r="D495" s="55">
        <v>27.792899999999999</v>
      </c>
      <c r="E495" s="100">
        <v>727</v>
      </c>
      <c r="F495" s="177">
        <v>500538</v>
      </c>
      <c r="G495" s="41">
        <v>100</v>
      </c>
      <c r="H495" s="50">
        <f>F495*G495/100</f>
        <v>500538</v>
      </c>
      <c r="I495" s="50">
        <f t="shared" si="85"/>
        <v>0</v>
      </c>
      <c r="J495" s="50">
        <f>F495/E495</f>
        <v>688.49793672627231</v>
      </c>
      <c r="K495" s="50">
        <f t="shared" si="87"/>
        <v>2000.9810089774514</v>
      </c>
      <c r="L495" s="50">
        <f t="shared" si="88"/>
        <v>2025710.9321916611</v>
      </c>
      <c r="M495" s="50"/>
      <c r="N495" s="94">
        <f t="shared" si="84"/>
        <v>2025710.9321916611</v>
      </c>
      <c r="O495" s="33"/>
    </row>
    <row r="496" spans="1:15" s="31" customFormat="1" x14ac:dyDescent="0.25">
      <c r="A496" s="35"/>
      <c r="B496" s="51" t="s">
        <v>785</v>
      </c>
      <c r="C496" s="35">
        <v>4</v>
      </c>
      <c r="D496" s="55">
        <v>28.8416</v>
      </c>
      <c r="E496" s="100">
        <v>1903</v>
      </c>
      <c r="F496" s="177">
        <v>3853189</v>
      </c>
      <c r="G496" s="41">
        <v>100</v>
      </c>
      <c r="H496" s="50">
        <f t="shared" si="89"/>
        <v>3853189</v>
      </c>
      <c r="I496" s="50">
        <f t="shared" si="85"/>
        <v>0</v>
      </c>
      <c r="J496" s="50">
        <f t="shared" si="86"/>
        <v>2024.7971623751971</v>
      </c>
      <c r="K496" s="50">
        <f t="shared" si="87"/>
        <v>664.68178332852654</v>
      </c>
      <c r="L496" s="50">
        <f t="shared" si="88"/>
        <v>1353536.4547518666</v>
      </c>
      <c r="M496" s="50"/>
      <c r="N496" s="94">
        <f t="shared" si="84"/>
        <v>1353536.4547518666</v>
      </c>
      <c r="O496" s="33"/>
    </row>
    <row r="497" spans="1:15" s="31" customFormat="1" x14ac:dyDescent="0.25">
      <c r="A497" s="35"/>
      <c r="B497" s="51" t="s">
        <v>786</v>
      </c>
      <c r="C497" s="35">
        <v>4</v>
      </c>
      <c r="D497" s="55">
        <v>24.596599999999999</v>
      </c>
      <c r="E497" s="100">
        <v>503</v>
      </c>
      <c r="F497" s="177">
        <v>406377</v>
      </c>
      <c r="G497" s="41">
        <v>100</v>
      </c>
      <c r="H497" s="50">
        <f t="shared" si="89"/>
        <v>406377</v>
      </c>
      <c r="I497" s="50">
        <f t="shared" si="85"/>
        <v>0</v>
      </c>
      <c r="J497" s="50">
        <f t="shared" si="86"/>
        <v>807.90656063618292</v>
      </c>
      <c r="K497" s="50">
        <f t="shared" si="87"/>
        <v>1881.5723850675408</v>
      </c>
      <c r="L497" s="50">
        <f t="shared" si="88"/>
        <v>1834680.7623557828</v>
      </c>
      <c r="M497" s="50"/>
      <c r="N497" s="94">
        <f t="shared" si="84"/>
        <v>1834680.7623557828</v>
      </c>
      <c r="O497" s="33"/>
    </row>
    <row r="498" spans="1:15" s="31" customFormat="1" x14ac:dyDescent="0.25">
      <c r="A498" s="35"/>
      <c r="B498" s="51" t="s">
        <v>345</v>
      </c>
      <c r="C498" s="35">
        <v>4</v>
      </c>
      <c r="D498" s="55">
        <v>21.978000000000002</v>
      </c>
      <c r="E498" s="100">
        <v>1314</v>
      </c>
      <c r="F498" s="177">
        <v>744184</v>
      </c>
      <c r="G498" s="41">
        <v>100</v>
      </c>
      <c r="H498" s="50">
        <f t="shared" si="89"/>
        <v>744184</v>
      </c>
      <c r="I498" s="50">
        <f t="shared" si="85"/>
        <v>0</v>
      </c>
      <c r="J498" s="50">
        <f t="shared" si="86"/>
        <v>566.35007610350078</v>
      </c>
      <c r="K498" s="50">
        <f t="shared" si="87"/>
        <v>2123.128869600223</v>
      </c>
      <c r="L498" s="50">
        <f t="shared" si="88"/>
        <v>2281585.844616259</v>
      </c>
      <c r="M498" s="50"/>
      <c r="N498" s="94">
        <f t="shared" si="84"/>
        <v>2281585.844616259</v>
      </c>
      <c r="O498" s="33"/>
    </row>
    <row r="499" spans="1:15" s="31" customFormat="1" x14ac:dyDescent="0.25">
      <c r="A499" s="35"/>
      <c r="B499" s="51" t="s">
        <v>346</v>
      </c>
      <c r="C499" s="35">
        <v>4</v>
      </c>
      <c r="D499" s="55">
        <v>14.0153</v>
      </c>
      <c r="E499" s="100">
        <v>530</v>
      </c>
      <c r="F499" s="177">
        <v>543706</v>
      </c>
      <c r="G499" s="41">
        <v>100</v>
      </c>
      <c r="H499" s="50">
        <f t="shared" si="89"/>
        <v>543706</v>
      </c>
      <c r="I499" s="50">
        <f t="shared" si="85"/>
        <v>0</v>
      </c>
      <c r="J499" s="50">
        <f t="shared" si="86"/>
        <v>1025.8603773584905</v>
      </c>
      <c r="K499" s="50">
        <f t="shared" si="87"/>
        <v>1663.6185683452331</v>
      </c>
      <c r="L499" s="50">
        <f t="shared" si="88"/>
        <v>1600528.4519867906</v>
      </c>
      <c r="M499" s="50"/>
      <c r="N499" s="94">
        <f t="shared" si="84"/>
        <v>1600528.4519867906</v>
      </c>
      <c r="O499" s="33"/>
    </row>
    <row r="500" spans="1:15" s="31" customFormat="1" x14ac:dyDescent="0.25">
      <c r="A500" s="35"/>
      <c r="B500" s="4"/>
      <c r="C500" s="4"/>
      <c r="D500" s="55">
        <v>0</v>
      </c>
      <c r="E500" s="102"/>
      <c r="F500" s="32"/>
      <c r="G500" s="41"/>
      <c r="H500" s="42"/>
      <c r="I500" s="50"/>
      <c r="J500" s="50"/>
      <c r="K500" s="50"/>
      <c r="L500" s="50"/>
      <c r="M500" s="50"/>
      <c r="N500" s="94"/>
      <c r="O500" s="33"/>
    </row>
    <row r="501" spans="1:15" s="31" customFormat="1" x14ac:dyDescent="0.25">
      <c r="A501" s="30" t="s">
        <v>347</v>
      </c>
      <c r="B501" s="43" t="s">
        <v>2</v>
      </c>
      <c r="C501" s="44"/>
      <c r="D501" s="3">
        <v>754.17770000000007</v>
      </c>
      <c r="E501" s="103">
        <f>E502</f>
        <v>35829</v>
      </c>
      <c r="F501" s="37"/>
      <c r="G501" s="41"/>
      <c r="H501" s="37">
        <f>H503</f>
        <v>7045724.75</v>
      </c>
      <c r="I501" s="37">
        <f>I503</f>
        <v>-7045724.75</v>
      </c>
      <c r="J501" s="50"/>
      <c r="K501" s="50"/>
      <c r="L501" s="50"/>
      <c r="M501" s="46">
        <f>M503</f>
        <v>19446806.550881051</v>
      </c>
      <c r="N501" s="92">
        <f t="shared" si="84"/>
        <v>19446806.550881051</v>
      </c>
      <c r="O501" s="33"/>
    </row>
    <row r="502" spans="1:15" s="31" customFormat="1" x14ac:dyDescent="0.25">
      <c r="A502" s="30" t="s">
        <v>347</v>
      </c>
      <c r="B502" s="43" t="s">
        <v>3</v>
      </c>
      <c r="C502" s="44"/>
      <c r="D502" s="3">
        <v>754.17770000000007</v>
      </c>
      <c r="E502" s="103">
        <f>SUM(E504:E522)</f>
        <v>35829</v>
      </c>
      <c r="F502" s="37">
        <f>SUM(F504:F522)</f>
        <v>53349170</v>
      </c>
      <c r="G502" s="41"/>
      <c r="H502" s="37">
        <f>SUM(H504:H522)</f>
        <v>39257720.5</v>
      </c>
      <c r="I502" s="37">
        <f>SUM(I504:I522)</f>
        <v>14091449.5</v>
      </c>
      <c r="J502" s="50"/>
      <c r="K502" s="50"/>
      <c r="L502" s="37">
        <f>SUM(L504:L522)</f>
        <v>43055436.332577385</v>
      </c>
      <c r="M502" s="50"/>
      <c r="N502" s="92">
        <f t="shared" si="84"/>
        <v>43055436.332577385</v>
      </c>
      <c r="O502" s="33"/>
    </row>
    <row r="503" spans="1:15" s="31" customFormat="1" x14ac:dyDescent="0.25">
      <c r="A503" s="35"/>
      <c r="B503" s="51" t="s">
        <v>26</v>
      </c>
      <c r="C503" s="35">
        <v>2</v>
      </c>
      <c r="D503" s="55">
        <v>0</v>
      </c>
      <c r="E503" s="106"/>
      <c r="F503" s="50"/>
      <c r="G503" s="41">
        <v>25</v>
      </c>
      <c r="H503" s="50">
        <f>F514*G503/100</f>
        <v>7045724.75</v>
      </c>
      <c r="I503" s="50">
        <f t="shared" si="85"/>
        <v>-7045724.75</v>
      </c>
      <c r="J503" s="50"/>
      <c r="K503" s="50"/>
      <c r="L503" s="50"/>
      <c r="M503" s="50">
        <f>($L$7*$L$8*E501/$L$10)+($L$7*$L$9*D501/$L$11)</f>
        <v>19446806.550881051</v>
      </c>
      <c r="N503" s="94">
        <f t="shared" si="84"/>
        <v>19446806.550881051</v>
      </c>
      <c r="O503" s="33"/>
    </row>
    <row r="504" spans="1:15" s="31" customFormat="1" x14ac:dyDescent="0.25">
      <c r="A504" s="35"/>
      <c r="B504" s="51" t="s">
        <v>348</v>
      </c>
      <c r="C504" s="35">
        <v>4</v>
      </c>
      <c r="D504" s="55">
        <v>77.823599999999999</v>
      </c>
      <c r="E504" s="100">
        <v>3361</v>
      </c>
      <c r="F504" s="178">
        <v>3254291</v>
      </c>
      <c r="G504" s="41">
        <v>100</v>
      </c>
      <c r="H504" s="50">
        <f>F504*G504/100</f>
        <v>3254291</v>
      </c>
      <c r="I504" s="50">
        <f t="shared" si="85"/>
        <v>0</v>
      </c>
      <c r="J504" s="50">
        <f t="shared" ref="J504:J522" si="90">F504/E504</f>
        <v>968.25081820886646</v>
      </c>
      <c r="K504" s="50">
        <f t="shared" ref="K504:K522" si="91">$J$11*$J$19-J504</f>
        <v>1721.2281274948573</v>
      </c>
      <c r="L504" s="50">
        <f t="shared" ref="L504:L522" si="92">IF(K504&gt;0,$J$7*$J$8*(K504/$K$19),0)+$J$7*$J$9*(E504/$E$19)+$J$7*$J$10*(D504/$D$19)</f>
        <v>3003160.4976549777</v>
      </c>
      <c r="M504" s="50"/>
      <c r="N504" s="94">
        <f t="shared" si="84"/>
        <v>3003160.4976549777</v>
      </c>
      <c r="O504" s="33"/>
    </row>
    <row r="505" spans="1:15" s="31" customFormat="1" x14ac:dyDescent="0.25">
      <c r="A505" s="35"/>
      <c r="B505" s="51" t="s">
        <v>349</v>
      </c>
      <c r="C505" s="35">
        <v>4</v>
      </c>
      <c r="D505" s="55">
        <v>26.140100000000004</v>
      </c>
      <c r="E505" s="100">
        <v>944</v>
      </c>
      <c r="F505" s="178">
        <v>772551</v>
      </c>
      <c r="G505" s="41">
        <v>100</v>
      </c>
      <c r="H505" s="50">
        <f t="shared" ref="H505:H522" si="93">F505*G505/100</f>
        <v>772551</v>
      </c>
      <c r="I505" s="50">
        <f t="shared" si="85"/>
        <v>0</v>
      </c>
      <c r="J505" s="50">
        <f t="shared" si="90"/>
        <v>818.38029661016947</v>
      </c>
      <c r="K505" s="50">
        <f t="shared" si="91"/>
        <v>1871.0986490935543</v>
      </c>
      <c r="L505" s="50">
        <f t="shared" si="92"/>
        <v>1983246.5328849077</v>
      </c>
      <c r="M505" s="50"/>
      <c r="N505" s="94">
        <f t="shared" si="84"/>
        <v>1983246.5328849077</v>
      </c>
      <c r="O505" s="33"/>
    </row>
    <row r="506" spans="1:15" s="31" customFormat="1" x14ac:dyDescent="0.25">
      <c r="A506" s="35"/>
      <c r="B506" s="51" t="s">
        <v>350</v>
      </c>
      <c r="C506" s="35">
        <v>4</v>
      </c>
      <c r="D506" s="55">
        <v>36.946100000000001</v>
      </c>
      <c r="E506" s="100">
        <v>1190</v>
      </c>
      <c r="F506" s="178">
        <v>958845</v>
      </c>
      <c r="G506" s="41">
        <v>100</v>
      </c>
      <c r="H506" s="50">
        <f t="shared" si="93"/>
        <v>958845</v>
      </c>
      <c r="I506" s="50">
        <f t="shared" si="85"/>
        <v>0</v>
      </c>
      <c r="J506" s="50">
        <f t="shared" si="90"/>
        <v>805.75210084033608</v>
      </c>
      <c r="K506" s="50">
        <f t="shared" si="91"/>
        <v>1883.7268448633877</v>
      </c>
      <c r="L506" s="50">
        <f t="shared" si="92"/>
        <v>2145290.7635822957</v>
      </c>
      <c r="M506" s="50"/>
      <c r="N506" s="94">
        <f t="shared" si="84"/>
        <v>2145290.7635822957</v>
      </c>
      <c r="O506" s="33"/>
    </row>
    <row r="507" spans="1:15" s="31" customFormat="1" x14ac:dyDescent="0.25">
      <c r="A507" s="35"/>
      <c r="B507" s="51" t="s">
        <v>351</v>
      </c>
      <c r="C507" s="35">
        <v>4</v>
      </c>
      <c r="D507" s="55">
        <v>50.619700000000009</v>
      </c>
      <c r="E507" s="100">
        <v>1957</v>
      </c>
      <c r="F507" s="178">
        <v>1838903</v>
      </c>
      <c r="G507" s="41">
        <v>100</v>
      </c>
      <c r="H507" s="50">
        <f t="shared" si="93"/>
        <v>1838903</v>
      </c>
      <c r="I507" s="50">
        <f t="shared" si="85"/>
        <v>0</v>
      </c>
      <c r="J507" s="50">
        <f t="shared" si="90"/>
        <v>939.65406234031684</v>
      </c>
      <c r="K507" s="50">
        <f t="shared" si="91"/>
        <v>1749.8248833634068</v>
      </c>
      <c r="L507" s="50">
        <f t="shared" si="92"/>
        <v>2382099.5383542217</v>
      </c>
      <c r="M507" s="50"/>
      <c r="N507" s="94">
        <f t="shared" si="84"/>
        <v>2382099.5383542217</v>
      </c>
      <c r="O507" s="33"/>
    </row>
    <row r="508" spans="1:15" s="31" customFormat="1" x14ac:dyDescent="0.25">
      <c r="A508" s="35"/>
      <c r="B508" s="51" t="s">
        <v>352</v>
      </c>
      <c r="C508" s="35">
        <v>4</v>
      </c>
      <c r="D508" s="55">
        <v>35.986699999999999</v>
      </c>
      <c r="E508" s="100">
        <v>1434</v>
      </c>
      <c r="F508" s="178">
        <v>1943941</v>
      </c>
      <c r="G508" s="41">
        <v>100</v>
      </c>
      <c r="H508" s="50">
        <f t="shared" si="93"/>
        <v>1943941</v>
      </c>
      <c r="I508" s="50">
        <f t="shared" si="85"/>
        <v>0</v>
      </c>
      <c r="J508" s="50">
        <f t="shared" si="90"/>
        <v>1355.6073919107391</v>
      </c>
      <c r="K508" s="50">
        <f t="shared" si="91"/>
        <v>1333.8715537929845</v>
      </c>
      <c r="L508" s="50">
        <f t="shared" si="92"/>
        <v>1779755.8991267732</v>
      </c>
      <c r="M508" s="50"/>
      <c r="N508" s="94">
        <f t="shared" si="84"/>
        <v>1779755.8991267732</v>
      </c>
      <c r="O508" s="33"/>
    </row>
    <row r="509" spans="1:15" s="31" customFormat="1" x14ac:dyDescent="0.25">
      <c r="A509" s="35"/>
      <c r="B509" s="51" t="s">
        <v>353</v>
      </c>
      <c r="C509" s="35">
        <v>4</v>
      </c>
      <c r="D509" s="55">
        <v>52.303999999999995</v>
      </c>
      <c r="E509" s="100">
        <v>1778</v>
      </c>
      <c r="F509" s="178">
        <v>1482350</v>
      </c>
      <c r="G509" s="41">
        <v>100</v>
      </c>
      <c r="H509" s="50">
        <f t="shared" si="93"/>
        <v>1482350</v>
      </c>
      <c r="I509" s="50">
        <f t="shared" si="85"/>
        <v>0</v>
      </c>
      <c r="J509" s="50">
        <f t="shared" si="90"/>
        <v>833.71766029246339</v>
      </c>
      <c r="K509" s="50">
        <f t="shared" si="91"/>
        <v>1855.7612854112604</v>
      </c>
      <c r="L509" s="50">
        <f t="shared" si="92"/>
        <v>2418242.0721224314</v>
      </c>
      <c r="M509" s="50"/>
      <c r="N509" s="94">
        <f t="shared" si="84"/>
        <v>2418242.0721224314</v>
      </c>
      <c r="O509" s="33"/>
    </row>
    <row r="510" spans="1:15" s="31" customFormat="1" x14ac:dyDescent="0.25">
      <c r="A510" s="35"/>
      <c r="B510" s="51" t="s">
        <v>354</v>
      </c>
      <c r="C510" s="35">
        <v>4</v>
      </c>
      <c r="D510" s="55">
        <v>49.512799999999999</v>
      </c>
      <c r="E510" s="100">
        <v>1907</v>
      </c>
      <c r="F510" s="178">
        <v>1445111</v>
      </c>
      <c r="G510" s="41">
        <v>100</v>
      </c>
      <c r="H510" s="50">
        <f t="shared" si="93"/>
        <v>1445111</v>
      </c>
      <c r="I510" s="50">
        <f t="shared" si="85"/>
        <v>0</v>
      </c>
      <c r="J510" s="50">
        <f t="shared" si="90"/>
        <v>757.7928683796539</v>
      </c>
      <c r="K510" s="50">
        <f t="shared" si="91"/>
        <v>1931.6860773240696</v>
      </c>
      <c r="L510" s="50">
        <f t="shared" si="92"/>
        <v>2504011.3563520834</v>
      </c>
      <c r="M510" s="50"/>
      <c r="N510" s="94">
        <f t="shared" si="84"/>
        <v>2504011.3563520834</v>
      </c>
      <c r="O510" s="33"/>
    </row>
    <row r="511" spans="1:15" s="31" customFormat="1" x14ac:dyDescent="0.25">
      <c r="A511" s="35"/>
      <c r="B511" s="51" t="s">
        <v>355</v>
      </c>
      <c r="C511" s="35">
        <v>4</v>
      </c>
      <c r="D511" s="55">
        <v>29.011799999999997</v>
      </c>
      <c r="E511" s="100">
        <v>1199</v>
      </c>
      <c r="F511" s="178">
        <v>1015028</v>
      </c>
      <c r="G511" s="41">
        <v>100</v>
      </c>
      <c r="H511" s="50">
        <f t="shared" si="93"/>
        <v>1015028</v>
      </c>
      <c r="I511" s="50">
        <f t="shared" si="85"/>
        <v>0</v>
      </c>
      <c r="J511" s="50">
        <f t="shared" si="90"/>
        <v>846.56213511259386</v>
      </c>
      <c r="K511" s="50">
        <f t="shared" si="91"/>
        <v>1842.9168105911299</v>
      </c>
      <c r="L511" s="50">
        <f t="shared" si="92"/>
        <v>2064231.3046535812</v>
      </c>
      <c r="M511" s="50"/>
      <c r="N511" s="94">
        <f t="shared" si="84"/>
        <v>2064231.3046535812</v>
      </c>
      <c r="O511" s="33"/>
    </row>
    <row r="512" spans="1:15" s="31" customFormat="1" x14ac:dyDescent="0.25">
      <c r="A512" s="35"/>
      <c r="B512" s="51" t="s">
        <v>356</v>
      </c>
      <c r="C512" s="35">
        <v>4</v>
      </c>
      <c r="D512" s="55">
        <v>18.760599999999997</v>
      </c>
      <c r="E512" s="100">
        <v>498</v>
      </c>
      <c r="F512" s="178">
        <v>497463</v>
      </c>
      <c r="G512" s="41">
        <v>100</v>
      </c>
      <c r="H512" s="50">
        <f t="shared" si="93"/>
        <v>497463</v>
      </c>
      <c r="I512" s="50">
        <f t="shared" si="85"/>
        <v>0</v>
      </c>
      <c r="J512" s="50">
        <f t="shared" si="90"/>
        <v>998.92168674698792</v>
      </c>
      <c r="K512" s="50">
        <f t="shared" si="91"/>
        <v>1690.5572589567357</v>
      </c>
      <c r="L512" s="50">
        <f t="shared" si="92"/>
        <v>1642165.9496970363</v>
      </c>
      <c r="M512" s="50"/>
      <c r="N512" s="94">
        <f t="shared" ref="N512:N575" si="94">L512+M512</f>
        <v>1642165.9496970363</v>
      </c>
      <c r="O512" s="33"/>
    </row>
    <row r="513" spans="1:15" s="31" customFormat="1" x14ac:dyDescent="0.25">
      <c r="A513" s="35"/>
      <c r="B513" s="51" t="s">
        <v>357</v>
      </c>
      <c r="C513" s="35">
        <v>4</v>
      </c>
      <c r="D513" s="55">
        <v>35.272599999999997</v>
      </c>
      <c r="E513" s="100">
        <v>1778</v>
      </c>
      <c r="F513" s="178">
        <v>1703877</v>
      </c>
      <c r="G513" s="41">
        <v>100</v>
      </c>
      <c r="H513" s="50">
        <f t="shared" si="93"/>
        <v>1703877</v>
      </c>
      <c r="I513" s="50">
        <f t="shared" si="85"/>
        <v>0</v>
      </c>
      <c r="J513" s="50">
        <f t="shared" si="90"/>
        <v>958.31102362204729</v>
      </c>
      <c r="K513" s="50">
        <f t="shared" si="91"/>
        <v>1731.1679220816764</v>
      </c>
      <c r="L513" s="50">
        <f t="shared" si="92"/>
        <v>2208160.4191113715</v>
      </c>
      <c r="M513" s="50"/>
      <c r="N513" s="94">
        <f t="shared" si="94"/>
        <v>2208160.4191113715</v>
      </c>
      <c r="O513" s="33"/>
    </row>
    <row r="514" spans="1:15" s="31" customFormat="1" x14ac:dyDescent="0.25">
      <c r="A514" s="35"/>
      <c r="B514" s="51" t="s">
        <v>854</v>
      </c>
      <c r="C514" s="35">
        <v>3</v>
      </c>
      <c r="D514" s="55">
        <v>31.216999999999999</v>
      </c>
      <c r="E514" s="100">
        <v>7284</v>
      </c>
      <c r="F514" s="178">
        <v>28182899</v>
      </c>
      <c r="G514" s="41">
        <v>50</v>
      </c>
      <c r="H514" s="50">
        <f t="shared" si="93"/>
        <v>14091449.5</v>
      </c>
      <c r="I514" s="50">
        <f t="shared" ref="I514:I577" si="95">F514-H514</f>
        <v>14091449.5</v>
      </c>
      <c r="J514" s="50">
        <f t="shared" si="90"/>
        <v>3869.1514277869301</v>
      </c>
      <c r="K514" s="50">
        <f t="shared" si="91"/>
        <v>-1179.6724820832064</v>
      </c>
      <c r="L514" s="50">
        <f t="shared" si="92"/>
        <v>2629537.8532930594</v>
      </c>
      <c r="M514" s="50"/>
      <c r="N514" s="94">
        <f t="shared" si="94"/>
        <v>2629537.8532930594</v>
      </c>
      <c r="O514" s="33"/>
    </row>
    <row r="515" spans="1:15" s="31" customFormat="1" x14ac:dyDescent="0.25">
      <c r="A515" s="35"/>
      <c r="B515" s="51" t="s">
        <v>787</v>
      </c>
      <c r="C515" s="35">
        <v>4</v>
      </c>
      <c r="D515" s="55">
        <v>42.3553</v>
      </c>
      <c r="E515" s="100">
        <v>2368</v>
      </c>
      <c r="F515" s="178">
        <v>1905137</v>
      </c>
      <c r="G515" s="41">
        <v>100</v>
      </c>
      <c r="H515" s="50">
        <f t="shared" si="93"/>
        <v>1905137</v>
      </c>
      <c r="I515" s="50">
        <f t="shared" si="95"/>
        <v>0</v>
      </c>
      <c r="J515" s="50">
        <f t="shared" si="90"/>
        <v>804.53420608108104</v>
      </c>
      <c r="K515" s="50">
        <f t="shared" si="91"/>
        <v>1884.9447396226426</v>
      </c>
      <c r="L515" s="50">
        <f t="shared" si="92"/>
        <v>2573861.3078572811</v>
      </c>
      <c r="M515" s="50"/>
      <c r="N515" s="94">
        <f t="shared" si="94"/>
        <v>2573861.3078572811</v>
      </c>
      <c r="O515" s="33"/>
    </row>
    <row r="516" spans="1:15" s="31" customFormat="1" x14ac:dyDescent="0.25">
      <c r="A516" s="35"/>
      <c r="B516" s="51" t="s">
        <v>358</v>
      </c>
      <c r="C516" s="35">
        <v>4</v>
      </c>
      <c r="D516" s="55">
        <v>58.2791</v>
      </c>
      <c r="E516" s="100">
        <v>1580</v>
      </c>
      <c r="F516" s="178">
        <v>1475958</v>
      </c>
      <c r="G516" s="41">
        <v>100</v>
      </c>
      <c r="H516" s="50">
        <f t="shared" si="93"/>
        <v>1475958</v>
      </c>
      <c r="I516" s="50">
        <f t="shared" si="95"/>
        <v>0</v>
      </c>
      <c r="J516" s="50">
        <f t="shared" si="90"/>
        <v>934.15063291139245</v>
      </c>
      <c r="K516" s="50">
        <f t="shared" si="91"/>
        <v>1755.3283127923312</v>
      </c>
      <c r="L516" s="50">
        <f t="shared" si="92"/>
        <v>2310445.0977997133</v>
      </c>
      <c r="M516" s="50"/>
      <c r="N516" s="94">
        <f t="shared" si="94"/>
        <v>2310445.0977997133</v>
      </c>
      <c r="O516" s="33"/>
    </row>
    <row r="517" spans="1:15" s="31" customFormat="1" x14ac:dyDescent="0.25">
      <c r="A517" s="35"/>
      <c r="B517" s="51" t="s">
        <v>359</v>
      </c>
      <c r="C517" s="35">
        <v>4</v>
      </c>
      <c r="D517" s="55">
        <v>21.251799999999999</v>
      </c>
      <c r="E517" s="100">
        <v>1079</v>
      </c>
      <c r="F517" s="178">
        <v>613346</v>
      </c>
      <c r="G517" s="41">
        <v>100</v>
      </c>
      <c r="H517" s="50">
        <f t="shared" si="93"/>
        <v>613346</v>
      </c>
      <c r="I517" s="50">
        <f t="shared" si="95"/>
        <v>0</v>
      </c>
      <c r="J517" s="50">
        <f t="shared" si="90"/>
        <v>568.43929564411496</v>
      </c>
      <c r="K517" s="50">
        <f t="shared" si="91"/>
        <v>2121.0396500596089</v>
      </c>
      <c r="L517" s="50">
        <f t="shared" si="92"/>
        <v>2196894.5130717601</v>
      </c>
      <c r="M517" s="50"/>
      <c r="N517" s="94">
        <f t="shared" si="94"/>
        <v>2196894.5130717601</v>
      </c>
      <c r="O517" s="33"/>
    </row>
    <row r="518" spans="1:15" s="31" customFormat="1" x14ac:dyDescent="0.25">
      <c r="A518" s="35"/>
      <c r="B518" s="51" t="s">
        <v>360</v>
      </c>
      <c r="C518" s="35">
        <v>4</v>
      </c>
      <c r="D518" s="55">
        <v>24.685799999999997</v>
      </c>
      <c r="E518" s="100">
        <v>1107</v>
      </c>
      <c r="F518" s="178">
        <v>1158970</v>
      </c>
      <c r="G518" s="41">
        <v>100</v>
      </c>
      <c r="H518" s="50">
        <f t="shared" si="93"/>
        <v>1158970</v>
      </c>
      <c r="I518" s="50">
        <f t="shared" si="95"/>
        <v>0</v>
      </c>
      <c r="J518" s="50">
        <f t="shared" si="90"/>
        <v>1046.9467028003614</v>
      </c>
      <c r="K518" s="50">
        <f t="shared" si="91"/>
        <v>1642.5322429033622</v>
      </c>
      <c r="L518" s="50">
        <f t="shared" si="92"/>
        <v>1844987.6195966187</v>
      </c>
      <c r="M518" s="50"/>
      <c r="N518" s="94">
        <f t="shared" si="94"/>
        <v>1844987.6195966187</v>
      </c>
      <c r="O518" s="33"/>
    </row>
    <row r="519" spans="1:15" s="31" customFormat="1" x14ac:dyDescent="0.25">
      <c r="A519" s="35"/>
      <c r="B519" s="51" t="s">
        <v>361</v>
      </c>
      <c r="C519" s="35">
        <v>4</v>
      </c>
      <c r="D519" s="55">
        <v>25.828000000000003</v>
      </c>
      <c r="E519" s="100">
        <v>1224</v>
      </c>
      <c r="F519" s="178">
        <v>942997</v>
      </c>
      <c r="G519" s="41">
        <v>100</v>
      </c>
      <c r="H519" s="50">
        <f t="shared" si="93"/>
        <v>942997</v>
      </c>
      <c r="I519" s="50">
        <f t="shared" si="95"/>
        <v>0</v>
      </c>
      <c r="J519" s="50">
        <f t="shared" si="90"/>
        <v>770.42238562091507</v>
      </c>
      <c r="K519" s="50">
        <f t="shared" si="91"/>
        <v>1919.0565600828086</v>
      </c>
      <c r="L519" s="50">
        <f t="shared" si="92"/>
        <v>2112972.4211299461</v>
      </c>
      <c r="M519" s="50"/>
      <c r="N519" s="94">
        <f t="shared" si="94"/>
        <v>2112972.4211299461</v>
      </c>
      <c r="O519" s="33"/>
    </row>
    <row r="520" spans="1:15" s="31" customFormat="1" x14ac:dyDescent="0.25">
      <c r="A520" s="35"/>
      <c r="B520" s="51" t="s">
        <v>362</v>
      </c>
      <c r="C520" s="35">
        <v>4</v>
      </c>
      <c r="D520" s="55">
        <v>71.106899999999996</v>
      </c>
      <c r="E520" s="100">
        <v>2968</v>
      </c>
      <c r="F520" s="178">
        <v>2670822</v>
      </c>
      <c r="G520" s="41">
        <v>100</v>
      </c>
      <c r="H520" s="50">
        <f t="shared" si="93"/>
        <v>2670822</v>
      </c>
      <c r="I520" s="50">
        <f t="shared" si="95"/>
        <v>0</v>
      </c>
      <c r="J520" s="50">
        <f t="shared" si="90"/>
        <v>899.87264150943395</v>
      </c>
      <c r="K520" s="50">
        <f t="shared" si="91"/>
        <v>1789.6063041942898</v>
      </c>
      <c r="L520" s="50">
        <f t="shared" si="92"/>
        <v>2883511.1802244685</v>
      </c>
      <c r="M520" s="50"/>
      <c r="N520" s="94">
        <f t="shared" si="94"/>
        <v>2883511.1802244685</v>
      </c>
      <c r="O520" s="33"/>
    </row>
    <row r="521" spans="1:15" s="31" customFormat="1" x14ac:dyDescent="0.25">
      <c r="A521" s="35"/>
      <c r="B521" s="51" t="s">
        <v>260</v>
      </c>
      <c r="C521" s="35">
        <v>4</v>
      </c>
      <c r="D521" s="55">
        <v>30.144199999999998</v>
      </c>
      <c r="E521" s="100">
        <v>1104</v>
      </c>
      <c r="F521" s="178">
        <v>776507</v>
      </c>
      <c r="G521" s="41">
        <v>100</v>
      </c>
      <c r="H521" s="50">
        <f t="shared" si="93"/>
        <v>776507</v>
      </c>
      <c r="I521" s="50">
        <f t="shared" si="95"/>
        <v>0</v>
      </c>
      <c r="J521" s="50">
        <f t="shared" si="90"/>
        <v>703.3577898550725</v>
      </c>
      <c r="K521" s="50">
        <f t="shared" si="91"/>
        <v>1986.1211558486511</v>
      </c>
      <c r="L521" s="50">
        <f t="shared" si="92"/>
        <v>2154661.4196885484</v>
      </c>
      <c r="M521" s="50"/>
      <c r="N521" s="94">
        <f t="shared" si="94"/>
        <v>2154661.4196885484</v>
      </c>
      <c r="O521" s="33"/>
    </row>
    <row r="522" spans="1:15" s="31" customFormat="1" x14ac:dyDescent="0.25">
      <c r="A522" s="35"/>
      <c r="B522" s="51" t="s">
        <v>285</v>
      </c>
      <c r="C522" s="35">
        <v>4</v>
      </c>
      <c r="D522" s="55">
        <v>36.931599999999996</v>
      </c>
      <c r="E522" s="100">
        <v>1069</v>
      </c>
      <c r="F522" s="178">
        <v>710174</v>
      </c>
      <c r="G522" s="41">
        <v>100</v>
      </c>
      <c r="H522" s="50">
        <f t="shared" si="93"/>
        <v>710174</v>
      </c>
      <c r="I522" s="50">
        <f t="shared" si="95"/>
        <v>0</v>
      </c>
      <c r="J522" s="50">
        <f t="shared" si="90"/>
        <v>664.33489242282508</v>
      </c>
      <c r="K522" s="50">
        <f t="shared" si="91"/>
        <v>2025.1440532808986</v>
      </c>
      <c r="L522" s="50">
        <f t="shared" si="92"/>
        <v>2218200.5863763019</v>
      </c>
      <c r="M522" s="50"/>
      <c r="N522" s="94">
        <f t="shared" si="94"/>
        <v>2218200.5863763019</v>
      </c>
      <c r="O522" s="33"/>
    </row>
    <row r="523" spans="1:15" s="31" customFormat="1" x14ac:dyDescent="0.25">
      <c r="A523" s="35"/>
      <c r="B523" s="4"/>
      <c r="C523" s="4"/>
      <c r="D523" s="55">
        <v>0</v>
      </c>
      <c r="E523" s="102"/>
      <c r="F523" s="32"/>
      <c r="G523" s="41"/>
      <c r="H523" s="42"/>
      <c r="I523" s="50"/>
      <c r="J523" s="50"/>
      <c r="K523" s="50"/>
      <c r="L523" s="50"/>
      <c r="M523" s="50"/>
      <c r="N523" s="94"/>
      <c r="O523" s="33"/>
    </row>
    <row r="524" spans="1:15" s="31" customFormat="1" x14ac:dyDescent="0.25">
      <c r="A524" s="30" t="s">
        <v>297</v>
      </c>
      <c r="B524" s="43" t="s">
        <v>2</v>
      </c>
      <c r="C524" s="44"/>
      <c r="D524" s="3">
        <v>1472.1347000000003</v>
      </c>
      <c r="E524" s="103">
        <f>E525</f>
        <v>69462</v>
      </c>
      <c r="F524" s="37"/>
      <c r="G524" s="41"/>
      <c r="H524" s="37">
        <f>H526</f>
        <v>18562475</v>
      </c>
      <c r="I524" s="37">
        <f>I526</f>
        <v>-18562475</v>
      </c>
      <c r="J524" s="50"/>
      <c r="K524" s="50"/>
      <c r="L524" s="50"/>
      <c r="M524" s="46">
        <f>M526</f>
        <v>37812489.861955397</v>
      </c>
      <c r="N524" s="92">
        <f t="shared" si="94"/>
        <v>37812489.861955397</v>
      </c>
      <c r="O524" s="33"/>
    </row>
    <row r="525" spans="1:15" s="31" customFormat="1" x14ac:dyDescent="0.25">
      <c r="A525" s="30" t="s">
        <v>297</v>
      </c>
      <c r="B525" s="43" t="s">
        <v>3</v>
      </c>
      <c r="C525" s="44"/>
      <c r="D525" s="3">
        <v>1472.1347000000003</v>
      </c>
      <c r="E525" s="103">
        <f>SUM(E527:E565)</f>
        <v>69462</v>
      </c>
      <c r="F525" s="37">
        <f>SUM(F527:F565)</f>
        <v>140914420</v>
      </c>
      <c r="G525" s="41"/>
      <c r="H525" s="37">
        <f>SUM(H527:H565)</f>
        <v>103789470</v>
      </c>
      <c r="I525" s="37">
        <f>SUM(I527:I565)</f>
        <v>37124950</v>
      </c>
      <c r="J525" s="50"/>
      <c r="K525" s="50"/>
      <c r="L525" s="37">
        <f>SUM(L527:L565)</f>
        <v>82161232.741481125</v>
      </c>
      <c r="M525" s="50"/>
      <c r="N525" s="92">
        <f t="shared" si="94"/>
        <v>82161232.741481125</v>
      </c>
      <c r="O525" s="33"/>
    </row>
    <row r="526" spans="1:15" s="31" customFormat="1" x14ac:dyDescent="0.25">
      <c r="A526" s="35"/>
      <c r="B526" s="51" t="s">
        <v>26</v>
      </c>
      <c r="C526" s="35">
        <v>2</v>
      </c>
      <c r="D526" s="55">
        <v>0</v>
      </c>
      <c r="E526" s="106"/>
      <c r="F526" s="50"/>
      <c r="G526" s="41">
        <v>25</v>
      </c>
      <c r="H526" s="50">
        <f>F545*G526/100</f>
        <v>18562475</v>
      </c>
      <c r="I526" s="50">
        <f t="shared" si="95"/>
        <v>-18562475</v>
      </c>
      <c r="J526" s="50"/>
      <c r="K526" s="50"/>
      <c r="L526" s="50"/>
      <c r="M526" s="50">
        <f>($L$7*$L$8*E524/$L$10)+($L$7*$L$9*D524/$L$11)</f>
        <v>37812489.861955397</v>
      </c>
      <c r="N526" s="94">
        <f t="shared" si="94"/>
        <v>37812489.861955397</v>
      </c>
      <c r="O526" s="33"/>
    </row>
    <row r="527" spans="1:15" s="31" customFormat="1" x14ac:dyDescent="0.25">
      <c r="A527" s="35"/>
      <c r="B527" s="51" t="s">
        <v>363</v>
      </c>
      <c r="C527" s="35">
        <v>4</v>
      </c>
      <c r="D527" s="55">
        <v>29.834200000000003</v>
      </c>
      <c r="E527" s="100">
        <v>955</v>
      </c>
      <c r="F527" s="179">
        <v>609996</v>
      </c>
      <c r="G527" s="41">
        <v>100</v>
      </c>
      <c r="H527" s="50">
        <f>F527*G527/100</f>
        <v>609996</v>
      </c>
      <c r="I527" s="50">
        <f t="shared" si="95"/>
        <v>0</v>
      </c>
      <c r="J527" s="50">
        <f t="shared" ref="J527:J565" si="96">F527/E527</f>
        <v>638.73926701570679</v>
      </c>
      <c r="K527" s="50">
        <f t="shared" ref="K527:K565" si="97">$J$11*$J$19-J527</f>
        <v>2050.7396786880167</v>
      </c>
      <c r="L527" s="50">
        <f t="shared" ref="L527:L565" si="98">IF(K527&gt;0,$J$7*$J$8*(K527/$K$19),0)+$J$7*$J$9*(E527/$E$19)+$J$7*$J$10*(D527/$D$19)</f>
        <v>2154782.5773570277</v>
      </c>
      <c r="M527" s="50"/>
      <c r="N527" s="94">
        <f t="shared" si="94"/>
        <v>2154782.5773570277</v>
      </c>
      <c r="O527" s="33"/>
    </row>
    <row r="528" spans="1:15" s="31" customFormat="1" x14ac:dyDescent="0.25">
      <c r="A528" s="35"/>
      <c r="B528" s="51" t="s">
        <v>364</v>
      </c>
      <c r="C528" s="35">
        <v>4</v>
      </c>
      <c r="D528" s="55">
        <v>53.624000000000002</v>
      </c>
      <c r="E528" s="100">
        <v>1553</v>
      </c>
      <c r="F528" s="179">
        <v>1726205</v>
      </c>
      <c r="G528" s="41">
        <v>100</v>
      </c>
      <c r="H528" s="50">
        <f t="shared" ref="H528:H565" si="99">F528*G528/100</f>
        <v>1726205</v>
      </c>
      <c r="I528" s="50">
        <f t="shared" si="95"/>
        <v>0</v>
      </c>
      <c r="J528" s="50">
        <f t="shared" si="96"/>
        <v>1111.5292981326465</v>
      </c>
      <c r="K528" s="50">
        <f t="shared" si="97"/>
        <v>1577.9496475710771</v>
      </c>
      <c r="L528" s="50">
        <f t="shared" si="98"/>
        <v>2129169.8000677517</v>
      </c>
      <c r="M528" s="50"/>
      <c r="N528" s="94">
        <f t="shared" si="94"/>
        <v>2129169.8000677517</v>
      </c>
      <c r="O528" s="33"/>
    </row>
    <row r="529" spans="1:15" s="31" customFormat="1" x14ac:dyDescent="0.25">
      <c r="A529" s="35"/>
      <c r="B529" s="51" t="s">
        <v>365</v>
      </c>
      <c r="C529" s="35">
        <v>4</v>
      </c>
      <c r="D529" s="55">
        <v>39.252299999999998</v>
      </c>
      <c r="E529" s="100">
        <v>1530</v>
      </c>
      <c r="F529" s="179">
        <v>1509406</v>
      </c>
      <c r="G529" s="41">
        <v>100</v>
      </c>
      <c r="H529" s="50">
        <f t="shared" si="99"/>
        <v>1509406</v>
      </c>
      <c r="I529" s="50">
        <f t="shared" si="95"/>
        <v>0</v>
      </c>
      <c r="J529" s="50">
        <f t="shared" si="96"/>
        <v>986.53986928104575</v>
      </c>
      <c r="K529" s="50">
        <f t="shared" si="97"/>
        <v>1702.9390764226778</v>
      </c>
      <c r="L529" s="50">
        <f t="shared" si="98"/>
        <v>2128647.8295011641</v>
      </c>
      <c r="M529" s="50"/>
      <c r="N529" s="94">
        <f t="shared" si="94"/>
        <v>2128647.8295011641</v>
      </c>
      <c r="O529" s="33"/>
    </row>
    <row r="530" spans="1:15" s="31" customFormat="1" x14ac:dyDescent="0.25">
      <c r="A530" s="35"/>
      <c r="B530" s="51" t="s">
        <v>366</v>
      </c>
      <c r="C530" s="35">
        <v>4</v>
      </c>
      <c r="D530" s="55">
        <v>36.294200000000004</v>
      </c>
      <c r="E530" s="100">
        <v>1559</v>
      </c>
      <c r="F530" s="179">
        <v>2063912</v>
      </c>
      <c r="G530" s="41">
        <v>100</v>
      </c>
      <c r="H530" s="50">
        <f t="shared" si="99"/>
        <v>2063912</v>
      </c>
      <c r="I530" s="50">
        <f t="shared" si="95"/>
        <v>0</v>
      </c>
      <c r="J530" s="50">
        <f t="shared" si="96"/>
        <v>1323.8691468890315</v>
      </c>
      <c r="K530" s="50">
        <f t="shared" si="97"/>
        <v>1365.6097988146921</v>
      </c>
      <c r="L530" s="50">
        <f t="shared" si="98"/>
        <v>1848838.3344989964</v>
      </c>
      <c r="M530" s="50"/>
      <c r="N530" s="94">
        <f t="shared" si="94"/>
        <v>1848838.3344989964</v>
      </c>
      <c r="O530" s="33"/>
    </row>
    <row r="531" spans="1:15" s="31" customFormat="1" x14ac:dyDescent="0.25">
      <c r="A531" s="35"/>
      <c r="B531" s="51" t="s">
        <v>367</v>
      </c>
      <c r="C531" s="35">
        <v>4</v>
      </c>
      <c r="D531" s="55">
        <v>37.5411</v>
      </c>
      <c r="E531" s="100">
        <v>2045</v>
      </c>
      <c r="F531" s="179">
        <v>2129816</v>
      </c>
      <c r="G531" s="41">
        <v>100</v>
      </c>
      <c r="H531" s="50">
        <f t="shared" si="99"/>
        <v>2129816</v>
      </c>
      <c r="I531" s="50">
        <f t="shared" si="95"/>
        <v>0</v>
      </c>
      <c r="J531" s="50">
        <f t="shared" si="96"/>
        <v>1041.4748166259169</v>
      </c>
      <c r="K531" s="50">
        <f t="shared" si="97"/>
        <v>1648.0041290778067</v>
      </c>
      <c r="L531" s="50">
        <f t="shared" si="98"/>
        <v>2245178.8791845287</v>
      </c>
      <c r="M531" s="50"/>
      <c r="N531" s="94">
        <f t="shared" si="94"/>
        <v>2245178.8791845287</v>
      </c>
      <c r="O531" s="33"/>
    </row>
    <row r="532" spans="1:15" s="31" customFormat="1" x14ac:dyDescent="0.25">
      <c r="A532" s="35"/>
      <c r="B532" s="51" t="s">
        <v>788</v>
      </c>
      <c r="C532" s="35">
        <v>4</v>
      </c>
      <c r="D532" s="55">
        <v>49.182700000000004</v>
      </c>
      <c r="E532" s="100">
        <v>2147</v>
      </c>
      <c r="F532" s="179">
        <v>1628066</v>
      </c>
      <c r="G532" s="41">
        <v>100</v>
      </c>
      <c r="H532" s="50">
        <f t="shared" si="99"/>
        <v>1628066</v>
      </c>
      <c r="I532" s="50">
        <f t="shared" si="95"/>
        <v>0</v>
      </c>
      <c r="J532" s="50">
        <f t="shared" si="96"/>
        <v>758.29809035863991</v>
      </c>
      <c r="K532" s="50">
        <f t="shared" si="97"/>
        <v>1931.1808553450837</v>
      </c>
      <c r="L532" s="50">
        <f t="shared" si="98"/>
        <v>2581452.9947117623</v>
      </c>
      <c r="M532" s="50"/>
      <c r="N532" s="94">
        <f t="shared" si="94"/>
        <v>2581452.9947117623</v>
      </c>
      <c r="O532" s="33"/>
    </row>
    <row r="533" spans="1:15" s="31" customFormat="1" x14ac:dyDescent="0.25">
      <c r="A533" s="35"/>
      <c r="B533" s="51" t="s">
        <v>368</v>
      </c>
      <c r="C533" s="35">
        <v>4</v>
      </c>
      <c r="D533" s="55">
        <v>52.974400000000003</v>
      </c>
      <c r="E533" s="100">
        <v>1342</v>
      </c>
      <c r="F533" s="179">
        <v>904083</v>
      </c>
      <c r="G533" s="41">
        <v>100</v>
      </c>
      <c r="H533" s="50">
        <f t="shared" si="99"/>
        <v>904083</v>
      </c>
      <c r="I533" s="50">
        <f t="shared" si="95"/>
        <v>0</v>
      </c>
      <c r="J533" s="50">
        <f t="shared" si="96"/>
        <v>673.68330849478389</v>
      </c>
      <c r="K533" s="50">
        <f t="shared" si="97"/>
        <v>2015.7956372089398</v>
      </c>
      <c r="L533" s="50">
        <f t="shared" si="98"/>
        <v>2405526.4554671221</v>
      </c>
      <c r="M533" s="50"/>
      <c r="N533" s="94">
        <f t="shared" si="94"/>
        <v>2405526.4554671221</v>
      </c>
      <c r="O533" s="33"/>
    </row>
    <row r="534" spans="1:15" s="31" customFormat="1" x14ac:dyDescent="0.25">
      <c r="A534" s="35"/>
      <c r="B534" s="51" t="s">
        <v>369</v>
      </c>
      <c r="C534" s="35">
        <v>4</v>
      </c>
      <c r="D534" s="55">
        <v>20.2178</v>
      </c>
      <c r="E534" s="100">
        <v>1048</v>
      </c>
      <c r="F534" s="179">
        <v>613015</v>
      </c>
      <c r="G534" s="41">
        <v>100</v>
      </c>
      <c r="H534" s="50">
        <f t="shared" si="99"/>
        <v>613015</v>
      </c>
      <c r="I534" s="50">
        <f t="shared" si="95"/>
        <v>0</v>
      </c>
      <c r="J534" s="50">
        <f t="shared" si="96"/>
        <v>584.9379770992366</v>
      </c>
      <c r="K534" s="50">
        <f t="shared" si="97"/>
        <v>2104.5409686044868</v>
      </c>
      <c r="L534" s="50">
        <f t="shared" si="98"/>
        <v>2166649.1587339756</v>
      </c>
      <c r="M534" s="50"/>
      <c r="N534" s="94">
        <f t="shared" si="94"/>
        <v>2166649.1587339756</v>
      </c>
      <c r="O534" s="33"/>
    </row>
    <row r="535" spans="1:15" s="31" customFormat="1" x14ac:dyDescent="0.25">
      <c r="A535" s="35"/>
      <c r="B535" s="51" t="s">
        <v>370</v>
      </c>
      <c r="C535" s="35">
        <v>4</v>
      </c>
      <c r="D535" s="55">
        <v>136.13749999999999</v>
      </c>
      <c r="E535" s="100">
        <v>5566</v>
      </c>
      <c r="F535" s="179">
        <v>7277518</v>
      </c>
      <c r="G535" s="41">
        <v>100</v>
      </c>
      <c r="H535" s="50">
        <f t="shared" si="99"/>
        <v>7277518</v>
      </c>
      <c r="I535" s="50">
        <f t="shared" si="95"/>
        <v>0</v>
      </c>
      <c r="J535" s="50">
        <f t="shared" si="96"/>
        <v>1307.495149119655</v>
      </c>
      <c r="K535" s="50">
        <f t="shared" si="97"/>
        <v>1381.9837965840686</v>
      </c>
      <c r="L535" s="50">
        <f t="shared" si="98"/>
        <v>3843578.099015817</v>
      </c>
      <c r="M535" s="50"/>
      <c r="N535" s="94">
        <f t="shared" si="94"/>
        <v>3843578.099015817</v>
      </c>
      <c r="O535" s="33"/>
    </row>
    <row r="536" spans="1:15" s="31" customFormat="1" x14ac:dyDescent="0.25">
      <c r="A536" s="35"/>
      <c r="B536" s="51" t="s">
        <v>371</v>
      </c>
      <c r="C536" s="35">
        <v>4</v>
      </c>
      <c r="D536" s="55">
        <v>13.699300000000001</v>
      </c>
      <c r="E536" s="100">
        <v>705</v>
      </c>
      <c r="F536" s="179">
        <v>627827</v>
      </c>
      <c r="G536" s="41">
        <v>100</v>
      </c>
      <c r="H536" s="50">
        <f t="shared" si="99"/>
        <v>627827</v>
      </c>
      <c r="I536" s="50">
        <f t="shared" si="95"/>
        <v>0</v>
      </c>
      <c r="J536" s="50">
        <f t="shared" si="96"/>
        <v>890.53475177304961</v>
      </c>
      <c r="K536" s="50">
        <f t="shared" si="97"/>
        <v>1798.9441939306739</v>
      </c>
      <c r="L536" s="50">
        <f t="shared" si="98"/>
        <v>1765250.9640156066</v>
      </c>
      <c r="M536" s="50"/>
      <c r="N536" s="94">
        <f t="shared" si="94"/>
        <v>1765250.9640156066</v>
      </c>
      <c r="O536" s="33"/>
    </row>
    <row r="537" spans="1:15" s="31" customFormat="1" x14ac:dyDescent="0.25">
      <c r="A537" s="35"/>
      <c r="B537" s="51" t="s">
        <v>372</v>
      </c>
      <c r="C537" s="35">
        <v>4</v>
      </c>
      <c r="D537" s="55">
        <v>30.762199999999996</v>
      </c>
      <c r="E537" s="100">
        <v>1475</v>
      </c>
      <c r="F537" s="179">
        <v>1009033</v>
      </c>
      <c r="G537" s="41">
        <v>100</v>
      </c>
      <c r="H537" s="50">
        <f t="shared" si="99"/>
        <v>1009033</v>
      </c>
      <c r="I537" s="50">
        <f t="shared" si="95"/>
        <v>0</v>
      </c>
      <c r="J537" s="50">
        <f t="shared" si="96"/>
        <v>684.09016949152544</v>
      </c>
      <c r="K537" s="50">
        <f t="shared" si="97"/>
        <v>2005.3887762121981</v>
      </c>
      <c r="L537" s="50">
        <f t="shared" si="98"/>
        <v>2297742.5452869358</v>
      </c>
      <c r="M537" s="50"/>
      <c r="N537" s="94">
        <f t="shared" si="94"/>
        <v>2297742.5452869358</v>
      </c>
      <c r="O537" s="33"/>
    </row>
    <row r="538" spans="1:15" s="31" customFormat="1" x14ac:dyDescent="0.25">
      <c r="A538" s="35"/>
      <c r="B538" s="51" t="s">
        <v>373</v>
      </c>
      <c r="C538" s="35">
        <v>4</v>
      </c>
      <c r="D538" s="55">
        <v>61.717500000000001</v>
      </c>
      <c r="E538" s="100">
        <v>2487</v>
      </c>
      <c r="F538" s="179">
        <v>2152629</v>
      </c>
      <c r="G538" s="41">
        <v>100</v>
      </c>
      <c r="H538" s="50">
        <f t="shared" si="99"/>
        <v>2152629</v>
      </c>
      <c r="I538" s="50">
        <f t="shared" si="95"/>
        <v>0</v>
      </c>
      <c r="J538" s="50">
        <f t="shared" si="96"/>
        <v>865.55247285886605</v>
      </c>
      <c r="K538" s="50">
        <f t="shared" si="97"/>
        <v>1823.9264728448575</v>
      </c>
      <c r="L538" s="50">
        <f t="shared" si="98"/>
        <v>2689942.4348415863</v>
      </c>
      <c r="M538" s="50"/>
      <c r="N538" s="94">
        <f t="shared" si="94"/>
        <v>2689942.4348415863</v>
      </c>
      <c r="O538" s="33"/>
    </row>
    <row r="539" spans="1:15" s="31" customFormat="1" x14ac:dyDescent="0.25">
      <c r="A539" s="35"/>
      <c r="B539" s="51" t="s">
        <v>374</v>
      </c>
      <c r="C539" s="35">
        <v>4</v>
      </c>
      <c r="D539" s="55">
        <v>30.177800000000001</v>
      </c>
      <c r="E539" s="100">
        <v>1196</v>
      </c>
      <c r="F539" s="179">
        <v>823665</v>
      </c>
      <c r="G539" s="41">
        <v>100</v>
      </c>
      <c r="H539" s="50">
        <f t="shared" si="99"/>
        <v>823665</v>
      </c>
      <c r="I539" s="50">
        <f t="shared" si="95"/>
        <v>0</v>
      </c>
      <c r="J539" s="50">
        <f t="shared" si="96"/>
        <v>688.68311036789294</v>
      </c>
      <c r="K539" s="50">
        <f t="shared" si="97"/>
        <v>2000.7958353358308</v>
      </c>
      <c r="L539" s="50">
        <f t="shared" si="98"/>
        <v>2197299.0230670655</v>
      </c>
      <c r="M539" s="50"/>
      <c r="N539" s="94">
        <f t="shared" si="94"/>
        <v>2197299.0230670655</v>
      </c>
      <c r="O539" s="33"/>
    </row>
    <row r="540" spans="1:15" s="31" customFormat="1" x14ac:dyDescent="0.25">
      <c r="A540" s="35"/>
      <c r="B540" s="51" t="s">
        <v>375</v>
      </c>
      <c r="C540" s="35">
        <v>4</v>
      </c>
      <c r="D540" s="55">
        <v>51.029200000000003</v>
      </c>
      <c r="E540" s="100">
        <v>2747</v>
      </c>
      <c r="F540" s="179">
        <v>1739529</v>
      </c>
      <c r="G540" s="41">
        <v>100</v>
      </c>
      <c r="H540" s="50">
        <f t="shared" si="99"/>
        <v>1739529</v>
      </c>
      <c r="I540" s="50">
        <f t="shared" si="95"/>
        <v>0</v>
      </c>
      <c r="J540" s="50">
        <f t="shared" si="96"/>
        <v>633.24681470695305</v>
      </c>
      <c r="K540" s="50">
        <f t="shared" si="97"/>
        <v>2056.2321309967706</v>
      </c>
      <c r="L540" s="50">
        <f t="shared" si="98"/>
        <v>2893575.3213520986</v>
      </c>
      <c r="M540" s="50"/>
      <c r="N540" s="94">
        <f t="shared" si="94"/>
        <v>2893575.3213520986</v>
      </c>
      <c r="O540" s="33"/>
    </row>
    <row r="541" spans="1:15" s="31" customFormat="1" x14ac:dyDescent="0.25">
      <c r="A541" s="35"/>
      <c r="B541" s="51" t="s">
        <v>376</v>
      </c>
      <c r="C541" s="35">
        <v>4</v>
      </c>
      <c r="D541" s="55">
        <v>17.363900000000001</v>
      </c>
      <c r="E541" s="100">
        <v>860</v>
      </c>
      <c r="F541" s="179">
        <v>1009386</v>
      </c>
      <c r="G541" s="41">
        <v>100</v>
      </c>
      <c r="H541" s="50">
        <f t="shared" si="99"/>
        <v>1009386</v>
      </c>
      <c r="I541" s="50">
        <f t="shared" si="95"/>
        <v>0</v>
      </c>
      <c r="J541" s="50">
        <f t="shared" si="96"/>
        <v>1173.7046511627907</v>
      </c>
      <c r="K541" s="50">
        <f t="shared" si="97"/>
        <v>1515.7742945409329</v>
      </c>
      <c r="L541" s="50">
        <f t="shared" si="98"/>
        <v>1613699.9577249384</v>
      </c>
      <c r="M541" s="50"/>
      <c r="N541" s="94">
        <f t="shared" si="94"/>
        <v>1613699.9577249384</v>
      </c>
      <c r="O541" s="33"/>
    </row>
    <row r="542" spans="1:15" s="31" customFormat="1" x14ac:dyDescent="0.25">
      <c r="A542" s="35"/>
      <c r="B542" s="51" t="s">
        <v>377</v>
      </c>
      <c r="C542" s="35">
        <v>4</v>
      </c>
      <c r="D542" s="55">
        <v>21.911300000000004</v>
      </c>
      <c r="E542" s="100">
        <v>1270</v>
      </c>
      <c r="F542" s="179">
        <v>1172007</v>
      </c>
      <c r="G542" s="41">
        <v>100</v>
      </c>
      <c r="H542" s="50">
        <f t="shared" si="99"/>
        <v>1172007</v>
      </c>
      <c r="I542" s="50">
        <f t="shared" si="95"/>
        <v>0</v>
      </c>
      <c r="J542" s="50">
        <f t="shared" si="96"/>
        <v>922.84015748031493</v>
      </c>
      <c r="K542" s="50">
        <f t="shared" si="97"/>
        <v>1766.6387882234087</v>
      </c>
      <c r="L542" s="50">
        <f t="shared" si="98"/>
        <v>1980807.6714825169</v>
      </c>
      <c r="M542" s="50"/>
      <c r="N542" s="94">
        <f t="shared" si="94"/>
        <v>1980807.6714825169</v>
      </c>
      <c r="O542" s="33"/>
    </row>
    <row r="543" spans="1:15" s="31" customFormat="1" x14ac:dyDescent="0.25">
      <c r="A543" s="35"/>
      <c r="B543" s="51" t="s">
        <v>158</v>
      </c>
      <c r="C543" s="35">
        <v>4</v>
      </c>
      <c r="D543" s="55">
        <v>17.215700000000002</v>
      </c>
      <c r="E543" s="100">
        <v>535</v>
      </c>
      <c r="F543" s="179">
        <v>1550822</v>
      </c>
      <c r="G543" s="41">
        <v>100</v>
      </c>
      <c r="H543" s="50">
        <f t="shared" si="99"/>
        <v>1550822</v>
      </c>
      <c r="I543" s="50">
        <f t="shared" si="95"/>
        <v>0</v>
      </c>
      <c r="J543" s="50">
        <f t="shared" si="96"/>
        <v>2898.7327102803738</v>
      </c>
      <c r="K543" s="50">
        <f t="shared" si="97"/>
        <v>-209.25376457665016</v>
      </c>
      <c r="L543" s="50">
        <f t="shared" si="98"/>
        <v>289723.90621480625</v>
      </c>
      <c r="M543" s="50"/>
      <c r="N543" s="94">
        <f t="shared" si="94"/>
        <v>289723.90621480625</v>
      </c>
      <c r="O543" s="33"/>
    </row>
    <row r="544" spans="1:15" s="31" customFormat="1" x14ac:dyDescent="0.25">
      <c r="A544" s="35"/>
      <c r="B544" s="51" t="s">
        <v>378</v>
      </c>
      <c r="C544" s="35">
        <v>4</v>
      </c>
      <c r="D544" s="55">
        <v>31.447900000000001</v>
      </c>
      <c r="E544" s="100">
        <v>1591</v>
      </c>
      <c r="F544" s="179">
        <v>1215517</v>
      </c>
      <c r="G544" s="41">
        <v>100</v>
      </c>
      <c r="H544" s="50">
        <f t="shared" si="99"/>
        <v>1215517</v>
      </c>
      <c r="I544" s="50">
        <f t="shared" si="95"/>
        <v>0</v>
      </c>
      <c r="J544" s="50">
        <f t="shared" si="96"/>
        <v>763.9956002514142</v>
      </c>
      <c r="K544" s="50">
        <f t="shared" si="97"/>
        <v>1925.4833454523095</v>
      </c>
      <c r="L544" s="50">
        <f t="shared" si="98"/>
        <v>2276804.8517156891</v>
      </c>
      <c r="M544" s="50"/>
      <c r="N544" s="94">
        <f t="shared" si="94"/>
        <v>2276804.8517156891</v>
      </c>
      <c r="O544" s="33"/>
    </row>
    <row r="545" spans="1:15" s="31" customFormat="1" x14ac:dyDescent="0.25">
      <c r="A545" s="35"/>
      <c r="B545" s="51" t="s">
        <v>876</v>
      </c>
      <c r="C545" s="35">
        <v>3</v>
      </c>
      <c r="D545" s="55">
        <v>72.1755</v>
      </c>
      <c r="E545" s="100">
        <v>11391</v>
      </c>
      <c r="F545" s="179">
        <v>74249900</v>
      </c>
      <c r="G545" s="41">
        <v>50</v>
      </c>
      <c r="H545" s="50">
        <f t="shared" si="99"/>
        <v>37124950</v>
      </c>
      <c r="I545" s="50">
        <f t="shared" si="95"/>
        <v>37124950</v>
      </c>
      <c r="J545" s="50">
        <f t="shared" si="96"/>
        <v>6518.2951452901416</v>
      </c>
      <c r="K545" s="50">
        <f t="shared" si="97"/>
        <v>-3828.816199586418</v>
      </c>
      <c r="L545" s="50">
        <f t="shared" si="98"/>
        <v>4263351.3928601854</v>
      </c>
      <c r="M545" s="50"/>
      <c r="N545" s="94">
        <f t="shared" si="94"/>
        <v>4263351.3928601854</v>
      </c>
      <c r="O545" s="33"/>
    </row>
    <row r="546" spans="1:15" s="31" customFormat="1" x14ac:dyDescent="0.25">
      <c r="A546" s="35"/>
      <c r="B546" s="51" t="s">
        <v>379</v>
      </c>
      <c r="C546" s="35">
        <v>4</v>
      </c>
      <c r="D546" s="55">
        <v>13.830499999999999</v>
      </c>
      <c r="E546" s="100">
        <v>645</v>
      </c>
      <c r="F546" s="179">
        <v>894715</v>
      </c>
      <c r="G546" s="41">
        <v>100</v>
      </c>
      <c r="H546" s="50">
        <f t="shared" si="99"/>
        <v>894715</v>
      </c>
      <c r="I546" s="50">
        <f t="shared" si="95"/>
        <v>0</v>
      </c>
      <c r="J546" s="50">
        <f t="shared" si="96"/>
        <v>1387.1550387596899</v>
      </c>
      <c r="K546" s="50">
        <f t="shared" si="97"/>
        <v>1302.3239069440338</v>
      </c>
      <c r="L546" s="50">
        <f t="shared" si="98"/>
        <v>1348124.3885864562</v>
      </c>
      <c r="M546" s="50"/>
      <c r="N546" s="94">
        <f t="shared" si="94"/>
        <v>1348124.3885864562</v>
      </c>
      <c r="O546" s="33"/>
    </row>
    <row r="547" spans="1:15" s="31" customFormat="1" x14ac:dyDescent="0.25">
      <c r="A547" s="35"/>
      <c r="B547" s="51" t="s">
        <v>380</v>
      </c>
      <c r="C547" s="35">
        <v>4</v>
      </c>
      <c r="D547" s="55">
        <v>89.205900000000014</v>
      </c>
      <c r="E547" s="100">
        <v>3386</v>
      </c>
      <c r="F547" s="179">
        <v>5813153</v>
      </c>
      <c r="G547" s="41">
        <v>100</v>
      </c>
      <c r="H547" s="50">
        <f t="shared" si="99"/>
        <v>5813153</v>
      </c>
      <c r="I547" s="50">
        <f t="shared" si="95"/>
        <v>0</v>
      </c>
      <c r="J547" s="50">
        <f t="shared" si="96"/>
        <v>1716.820141760189</v>
      </c>
      <c r="K547" s="50">
        <f t="shared" si="97"/>
        <v>972.65880394353462</v>
      </c>
      <c r="L547" s="50">
        <f t="shared" si="98"/>
        <v>2485277.6737535414</v>
      </c>
      <c r="M547" s="50"/>
      <c r="N547" s="94">
        <f t="shared" si="94"/>
        <v>2485277.6737535414</v>
      </c>
      <c r="O547" s="33"/>
    </row>
    <row r="548" spans="1:15" s="31" customFormat="1" x14ac:dyDescent="0.25">
      <c r="A548" s="35"/>
      <c r="B548" s="51" t="s">
        <v>381</v>
      </c>
      <c r="C548" s="35">
        <v>4</v>
      </c>
      <c r="D548" s="55">
        <v>28.287100000000002</v>
      </c>
      <c r="E548" s="100">
        <v>1209</v>
      </c>
      <c r="F548" s="179">
        <v>7138624</v>
      </c>
      <c r="G548" s="41">
        <v>100</v>
      </c>
      <c r="H548" s="50">
        <f t="shared" si="99"/>
        <v>7138624</v>
      </c>
      <c r="I548" s="50">
        <f t="shared" si="95"/>
        <v>0</v>
      </c>
      <c r="J548" s="50">
        <f t="shared" si="96"/>
        <v>5904.5690653432584</v>
      </c>
      <c r="K548" s="50">
        <f t="shared" si="97"/>
        <v>-3215.0901196395348</v>
      </c>
      <c r="L548" s="50">
        <f t="shared" si="98"/>
        <v>586002.47825372033</v>
      </c>
      <c r="M548" s="50"/>
      <c r="N548" s="94">
        <f t="shared" si="94"/>
        <v>586002.47825372033</v>
      </c>
      <c r="O548" s="33"/>
    </row>
    <row r="549" spans="1:15" s="31" customFormat="1" x14ac:dyDescent="0.25">
      <c r="A549" s="35"/>
      <c r="B549" s="51" t="s">
        <v>382</v>
      </c>
      <c r="C549" s="35">
        <v>4</v>
      </c>
      <c r="D549" s="55">
        <v>44.047899999999998</v>
      </c>
      <c r="E549" s="100">
        <v>2323</v>
      </c>
      <c r="F549" s="179">
        <v>4153040</v>
      </c>
      <c r="G549" s="41">
        <v>100</v>
      </c>
      <c r="H549" s="50">
        <f t="shared" si="99"/>
        <v>4153040</v>
      </c>
      <c r="I549" s="50">
        <f t="shared" si="95"/>
        <v>0</v>
      </c>
      <c r="J549" s="50">
        <f t="shared" si="96"/>
        <v>1787.7916487300904</v>
      </c>
      <c r="K549" s="50">
        <f t="shared" si="97"/>
        <v>901.68729697363324</v>
      </c>
      <c r="L549" s="50">
        <f t="shared" si="98"/>
        <v>1781860.061677739</v>
      </c>
      <c r="M549" s="50"/>
      <c r="N549" s="94">
        <f t="shared" si="94"/>
        <v>1781860.061677739</v>
      </c>
      <c r="O549" s="33"/>
    </row>
    <row r="550" spans="1:15" s="31" customFormat="1" x14ac:dyDescent="0.25">
      <c r="A550" s="35"/>
      <c r="B550" s="51" t="s">
        <v>383</v>
      </c>
      <c r="C550" s="35">
        <v>4</v>
      </c>
      <c r="D550" s="55">
        <v>45.811300000000003</v>
      </c>
      <c r="E550" s="100">
        <v>1531</v>
      </c>
      <c r="F550" s="179">
        <v>1357463</v>
      </c>
      <c r="G550" s="41">
        <v>100</v>
      </c>
      <c r="H550" s="50">
        <f t="shared" si="99"/>
        <v>1357463</v>
      </c>
      <c r="I550" s="50">
        <f t="shared" si="95"/>
        <v>0</v>
      </c>
      <c r="J550" s="50">
        <f t="shared" si="96"/>
        <v>886.65120836054871</v>
      </c>
      <c r="K550" s="50">
        <f t="shared" si="97"/>
        <v>1802.8277373431749</v>
      </c>
      <c r="L550" s="50">
        <f t="shared" si="98"/>
        <v>2251482.5562336245</v>
      </c>
      <c r="M550" s="50"/>
      <c r="N550" s="94">
        <f t="shared" si="94"/>
        <v>2251482.5562336245</v>
      </c>
      <c r="O550" s="33"/>
    </row>
    <row r="551" spans="1:15" s="31" customFormat="1" x14ac:dyDescent="0.25">
      <c r="A551" s="35"/>
      <c r="B551" s="51" t="s">
        <v>384</v>
      </c>
      <c r="C551" s="35">
        <v>4</v>
      </c>
      <c r="D551" s="55">
        <v>76.026800000000009</v>
      </c>
      <c r="E551" s="100">
        <v>2948</v>
      </c>
      <c r="F551" s="179">
        <v>2693954</v>
      </c>
      <c r="G551" s="41">
        <v>100</v>
      </c>
      <c r="H551" s="50">
        <f t="shared" si="99"/>
        <v>2693954</v>
      </c>
      <c r="I551" s="50">
        <f t="shared" si="95"/>
        <v>0</v>
      </c>
      <c r="J551" s="50">
        <f t="shared" si="96"/>
        <v>913.82428765264581</v>
      </c>
      <c r="K551" s="50">
        <f t="shared" si="97"/>
        <v>1775.6546580510778</v>
      </c>
      <c r="L551" s="50">
        <f t="shared" si="98"/>
        <v>2897509.3582467213</v>
      </c>
      <c r="M551" s="50"/>
      <c r="N551" s="94">
        <f t="shared" si="94"/>
        <v>2897509.3582467213</v>
      </c>
      <c r="O551" s="33"/>
    </row>
    <row r="552" spans="1:15" s="31" customFormat="1" x14ac:dyDescent="0.25">
      <c r="A552" s="35"/>
      <c r="B552" s="51" t="s">
        <v>385</v>
      </c>
      <c r="C552" s="35">
        <v>4</v>
      </c>
      <c r="D552" s="55">
        <v>21.168299999999999</v>
      </c>
      <c r="E552" s="100">
        <v>828</v>
      </c>
      <c r="F552" s="179">
        <v>855526</v>
      </c>
      <c r="G552" s="41">
        <v>100</v>
      </c>
      <c r="H552" s="50">
        <f t="shared" si="99"/>
        <v>855526</v>
      </c>
      <c r="I552" s="50">
        <f t="shared" si="95"/>
        <v>0</v>
      </c>
      <c r="J552" s="50">
        <f t="shared" si="96"/>
        <v>1033.2439613526569</v>
      </c>
      <c r="K552" s="50">
        <f t="shared" si="97"/>
        <v>1656.2349843510667</v>
      </c>
      <c r="L552" s="50">
        <f t="shared" si="98"/>
        <v>1740221.3986426685</v>
      </c>
      <c r="M552" s="50"/>
      <c r="N552" s="94">
        <f t="shared" si="94"/>
        <v>1740221.3986426685</v>
      </c>
      <c r="O552" s="33"/>
    </row>
    <row r="553" spans="1:15" s="31" customFormat="1" x14ac:dyDescent="0.25">
      <c r="A553" s="35"/>
      <c r="B553" s="51" t="s">
        <v>386</v>
      </c>
      <c r="C553" s="35">
        <v>4</v>
      </c>
      <c r="D553" s="55">
        <v>27.250599999999999</v>
      </c>
      <c r="E553" s="100">
        <v>941</v>
      </c>
      <c r="F553" s="179">
        <v>974902</v>
      </c>
      <c r="G553" s="41">
        <v>100</v>
      </c>
      <c r="H553" s="50">
        <f t="shared" si="99"/>
        <v>974902</v>
      </c>
      <c r="I553" s="50">
        <f t="shared" si="95"/>
        <v>0</v>
      </c>
      <c r="J553" s="50">
        <f t="shared" si="96"/>
        <v>1036.0276301806589</v>
      </c>
      <c r="K553" s="50">
        <f t="shared" si="97"/>
        <v>1653.4513155230647</v>
      </c>
      <c r="L553" s="50">
        <f t="shared" si="98"/>
        <v>1815016.902753155</v>
      </c>
      <c r="M553" s="50"/>
      <c r="N553" s="94">
        <f t="shared" si="94"/>
        <v>1815016.902753155</v>
      </c>
      <c r="O553" s="33"/>
    </row>
    <row r="554" spans="1:15" s="31" customFormat="1" x14ac:dyDescent="0.25">
      <c r="A554" s="35"/>
      <c r="B554" s="51" t="s">
        <v>387</v>
      </c>
      <c r="C554" s="35">
        <v>4</v>
      </c>
      <c r="D554" s="55">
        <v>21.5503</v>
      </c>
      <c r="E554" s="100">
        <v>927</v>
      </c>
      <c r="F554" s="179">
        <v>1665966</v>
      </c>
      <c r="G554" s="41">
        <v>100</v>
      </c>
      <c r="H554" s="50">
        <f t="shared" si="99"/>
        <v>1665966</v>
      </c>
      <c r="I554" s="50">
        <f t="shared" si="95"/>
        <v>0</v>
      </c>
      <c r="J554" s="50">
        <f t="shared" si="96"/>
        <v>1797.1585760517798</v>
      </c>
      <c r="K554" s="50">
        <f t="shared" si="97"/>
        <v>892.32036965194379</v>
      </c>
      <c r="L554" s="50">
        <f t="shared" si="98"/>
        <v>1163503.4271196921</v>
      </c>
      <c r="M554" s="50"/>
      <c r="N554" s="94">
        <f t="shared" si="94"/>
        <v>1163503.4271196921</v>
      </c>
      <c r="O554" s="33"/>
    </row>
    <row r="555" spans="1:15" s="31" customFormat="1" x14ac:dyDescent="0.25">
      <c r="A555" s="35"/>
      <c r="B555" s="51" t="s">
        <v>388</v>
      </c>
      <c r="C555" s="35">
        <v>4</v>
      </c>
      <c r="D555" s="55">
        <v>14.727999999999998</v>
      </c>
      <c r="E555" s="100">
        <v>747</v>
      </c>
      <c r="F555" s="179">
        <v>570486</v>
      </c>
      <c r="G555" s="41">
        <v>100</v>
      </c>
      <c r="H555" s="50">
        <f t="shared" si="99"/>
        <v>570486</v>
      </c>
      <c r="I555" s="50">
        <f t="shared" si="95"/>
        <v>0</v>
      </c>
      <c r="J555" s="50">
        <f t="shared" si="96"/>
        <v>763.7028112449799</v>
      </c>
      <c r="K555" s="50">
        <f t="shared" si="97"/>
        <v>1925.7761344587439</v>
      </c>
      <c r="L555" s="50">
        <f t="shared" si="98"/>
        <v>1887546.4236077245</v>
      </c>
      <c r="M555" s="50"/>
      <c r="N555" s="94">
        <f t="shared" si="94"/>
        <v>1887546.4236077245</v>
      </c>
      <c r="O555" s="33"/>
    </row>
    <row r="556" spans="1:15" s="31" customFormat="1" x14ac:dyDescent="0.25">
      <c r="A556" s="35"/>
      <c r="B556" s="51" t="s">
        <v>389</v>
      </c>
      <c r="C556" s="35">
        <v>4</v>
      </c>
      <c r="D556" s="55">
        <v>18.566800000000001</v>
      </c>
      <c r="E556" s="100">
        <v>882</v>
      </c>
      <c r="F556" s="179">
        <v>792983</v>
      </c>
      <c r="G556" s="41">
        <v>100</v>
      </c>
      <c r="H556" s="50">
        <f t="shared" si="99"/>
        <v>792983</v>
      </c>
      <c r="I556" s="50">
        <f t="shared" si="95"/>
        <v>0</v>
      </c>
      <c r="J556" s="50">
        <f t="shared" si="96"/>
        <v>899.0736961451247</v>
      </c>
      <c r="K556" s="50">
        <f t="shared" si="97"/>
        <v>1790.4052495585988</v>
      </c>
      <c r="L556" s="50">
        <f t="shared" si="98"/>
        <v>1848900.3740639964</v>
      </c>
      <c r="M556" s="50"/>
      <c r="N556" s="94">
        <f t="shared" si="94"/>
        <v>1848900.3740639964</v>
      </c>
      <c r="O556" s="33"/>
    </row>
    <row r="557" spans="1:15" s="31" customFormat="1" x14ac:dyDescent="0.25">
      <c r="A557" s="35"/>
      <c r="B557" s="51" t="s">
        <v>209</v>
      </c>
      <c r="C557" s="35">
        <v>4</v>
      </c>
      <c r="D557" s="55">
        <v>27.703899999999997</v>
      </c>
      <c r="E557" s="100">
        <v>1424</v>
      </c>
      <c r="F557" s="179">
        <v>830101</v>
      </c>
      <c r="G557" s="41">
        <v>100</v>
      </c>
      <c r="H557" s="50">
        <f t="shared" si="99"/>
        <v>830101</v>
      </c>
      <c r="I557" s="50">
        <f t="shared" si="95"/>
        <v>0</v>
      </c>
      <c r="J557" s="50">
        <f t="shared" si="96"/>
        <v>582.93609550561803</v>
      </c>
      <c r="K557" s="50">
        <f t="shared" si="97"/>
        <v>2106.5428501981055</v>
      </c>
      <c r="L557" s="50">
        <f t="shared" si="98"/>
        <v>2342013.8838658705</v>
      </c>
      <c r="M557" s="50"/>
      <c r="N557" s="94">
        <f t="shared" si="94"/>
        <v>2342013.8838658705</v>
      </c>
      <c r="O557" s="33"/>
    </row>
    <row r="558" spans="1:15" s="31" customFormat="1" x14ac:dyDescent="0.25">
      <c r="A558" s="35"/>
      <c r="B558" s="51" t="s">
        <v>246</v>
      </c>
      <c r="C558" s="35">
        <v>4</v>
      </c>
      <c r="D558" s="55">
        <v>15.173299999999998</v>
      </c>
      <c r="E558" s="100">
        <v>424</v>
      </c>
      <c r="F558" s="179">
        <v>796752</v>
      </c>
      <c r="G558" s="41">
        <v>100</v>
      </c>
      <c r="H558" s="50">
        <f t="shared" si="99"/>
        <v>796752</v>
      </c>
      <c r="I558" s="50">
        <f t="shared" si="95"/>
        <v>0</v>
      </c>
      <c r="J558" s="50">
        <f t="shared" si="96"/>
        <v>1879.132075471698</v>
      </c>
      <c r="K558" s="50">
        <f t="shared" si="97"/>
        <v>810.34687023202559</v>
      </c>
      <c r="L558" s="50">
        <f t="shared" si="98"/>
        <v>888905.55011422606</v>
      </c>
      <c r="M558" s="50"/>
      <c r="N558" s="94">
        <f t="shared" si="94"/>
        <v>888905.55011422606</v>
      </c>
      <c r="O558" s="33"/>
    </row>
    <row r="559" spans="1:15" s="31" customFormat="1" x14ac:dyDescent="0.25">
      <c r="A559" s="35"/>
      <c r="B559" s="51" t="s">
        <v>390</v>
      </c>
      <c r="C559" s="35">
        <v>4</v>
      </c>
      <c r="D559" s="55">
        <v>20.418799999999997</v>
      </c>
      <c r="E559" s="100">
        <v>932</v>
      </c>
      <c r="F559" s="179">
        <v>743732</v>
      </c>
      <c r="G559" s="41">
        <v>100</v>
      </c>
      <c r="H559" s="50">
        <f t="shared" si="99"/>
        <v>743732</v>
      </c>
      <c r="I559" s="50">
        <f t="shared" si="95"/>
        <v>0</v>
      </c>
      <c r="J559" s="50">
        <f t="shared" si="96"/>
        <v>797.99570815450647</v>
      </c>
      <c r="K559" s="50">
        <f t="shared" si="97"/>
        <v>1891.4832375492172</v>
      </c>
      <c r="L559" s="50">
        <f t="shared" si="98"/>
        <v>1958552.1090020947</v>
      </c>
      <c r="M559" s="50"/>
      <c r="N559" s="94">
        <f t="shared" si="94"/>
        <v>1958552.1090020947</v>
      </c>
      <c r="O559" s="33"/>
    </row>
    <row r="560" spans="1:15" s="31" customFormat="1" x14ac:dyDescent="0.25">
      <c r="A560" s="35"/>
      <c r="B560" s="51" t="s">
        <v>391</v>
      </c>
      <c r="C560" s="35">
        <v>4</v>
      </c>
      <c r="D560" s="55">
        <v>99.448100000000011</v>
      </c>
      <c r="E560" s="100">
        <v>3752</v>
      </c>
      <c r="F560" s="179">
        <v>4181032</v>
      </c>
      <c r="G560" s="41">
        <v>100</v>
      </c>
      <c r="H560" s="50">
        <f t="shared" si="99"/>
        <v>4181032</v>
      </c>
      <c r="I560" s="50">
        <f t="shared" si="95"/>
        <v>0</v>
      </c>
      <c r="J560" s="50">
        <f t="shared" si="96"/>
        <v>1114.3475479744136</v>
      </c>
      <c r="K560" s="50">
        <f t="shared" si="97"/>
        <v>1575.13139772931</v>
      </c>
      <c r="L560" s="50">
        <f t="shared" si="98"/>
        <v>3156351.8972669872</v>
      </c>
      <c r="M560" s="50"/>
      <c r="N560" s="94">
        <f t="shared" si="94"/>
        <v>3156351.8972669872</v>
      </c>
      <c r="O560" s="33"/>
    </row>
    <row r="561" spans="1:15" s="31" customFormat="1" x14ac:dyDescent="0.25">
      <c r="A561" s="35"/>
      <c r="B561" s="51" t="s">
        <v>392</v>
      </c>
      <c r="C561" s="35">
        <v>4</v>
      </c>
      <c r="D561" s="55">
        <v>22.054699999999997</v>
      </c>
      <c r="E561" s="100">
        <v>960</v>
      </c>
      <c r="F561" s="179">
        <v>540808</v>
      </c>
      <c r="G561" s="41">
        <v>100</v>
      </c>
      <c r="H561" s="50">
        <f t="shared" si="99"/>
        <v>540808</v>
      </c>
      <c r="I561" s="50">
        <f t="shared" si="95"/>
        <v>0</v>
      </c>
      <c r="J561" s="50">
        <f t="shared" si="96"/>
        <v>563.3416666666667</v>
      </c>
      <c r="K561" s="50">
        <f t="shared" si="97"/>
        <v>2126.1372790370569</v>
      </c>
      <c r="L561" s="50">
        <f t="shared" si="98"/>
        <v>2166518.114087556</v>
      </c>
      <c r="M561" s="50"/>
      <c r="N561" s="94">
        <f t="shared" si="94"/>
        <v>2166518.114087556</v>
      </c>
      <c r="O561" s="33"/>
    </row>
    <row r="562" spans="1:15" s="31" customFormat="1" x14ac:dyDescent="0.25">
      <c r="A562" s="35"/>
      <c r="B562" s="51" t="s">
        <v>250</v>
      </c>
      <c r="C562" s="35">
        <v>4</v>
      </c>
      <c r="D562" s="55">
        <v>13.465299999999999</v>
      </c>
      <c r="E562" s="100">
        <v>629</v>
      </c>
      <c r="F562" s="179">
        <v>374494</v>
      </c>
      <c r="G562" s="41">
        <v>100</v>
      </c>
      <c r="H562" s="50">
        <f t="shared" si="99"/>
        <v>374494</v>
      </c>
      <c r="I562" s="50">
        <f t="shared" si="95"/>
        <v>0</v>
      </c>
      <c r="J562" s="50">
        <f t="shared" si="96"/>
        <v>595.37996820349758</v>
      </c>
      <c r="K562" s="50">
        <f t="shared" si="97"/>
        <v>2094.0989775002263</v>
      </c>
      <c r="L562" s="50">
        <f t="shared" si="98"/>
        <v>1974938.6361737759</v>
      </c>
      <c r="M562" s="50"/>
      <c r="N562" s="94">
        <f t="shared" si="94"/>
        <v>1974938.6361737759</v>
      </c>
      <c r="O562" s="33"/>
    </row>
    <row r="563" spans="1:15" s="31" customFormat="1" x14ac:dyDescent="0.25">
      <c r="A563" s="35"/>
      <c r="B563" s="51" t="s">
        <v>282</v>
      </c>
      <c r="C563" s="35">
        <v>4</v>
      </c>
      <c r="D563" s="55">
        <v>32.471600000000002</v>
      </c>
      <c r="E563" s="100">
        <v>1111</v>
      </c>
      <c r="F563" s="179">
        <v>689488</v>
      </c>
      <c r="G563" s="41">
        <v>100</v>
      </c>
      <c r="H563" s="50">
        <f t="shared" si="99"/>
        <v>689488</v>
      </c>
      <c r="I563" s="50">
        <f t="shared" si="95"/>
        <v>0</v>
      </c>
      <c r="J563" s="50">
        <f t="shared" si="96"/>
        <v>620.60126012601256</v>
      </c>
      <c r="K563" s="50">
        <f t="shared" si="97"/>
        <v>2068.877685577711</v>
      </c>
      <c r="L563" s="50">
        <f t="shared" si="98"/>
        <v>2238377.47851298</v>
      </c>
      <c r="M563" s="50"/>
      <c r="N563" s="94">
        <f t="shared" si="94"/>
        <v>2238377.47851298</v>
      </c>
      <c r="O563" s="33"/>
    </row>
    <row r="564" spans="1:15" s="31" customFormat="1" x14ac:dyDescent="0.25">
      <c r="A564" s="35"/>
      <c r="B564" s="51" t="s">
        <v>142</v>
      </c>
      <c r="C564" s="35">
        <v>4</v>
      </c>
      <c r="D564" s="55">
        <v>10.603699999999998</v>
      </c>
      <c r="E564" s="100">
        <v>443</v>
      </c>
      <c r="F564" s="179">
        <v>228349</v>
      </c>
      <c r="G564" s="41">
        <v>100</v>
      </c>
      <c r="H564" s="50">
        <f t="shared" si="99"/>
        <v>228349</v>
      </c>
      <c r="I564" s="50">
        <f t="shared" si="95"/>
        <v>0</v>
      </c>
      <c r="J564" s="50">
        <f t="shared" si="96"/>
        <v>515.46049661399547</v>
      </c>
      <c r="K564" s="50">
        <f t="shared" si="97"/>
        <v>2174.0184490897282</v>
      </c>
      <c r="L564" s="50">
        <f t="shared" si="98"/>
        <v>1958475.7121204259</v>
      </c>
      <c r="M564" s="50"/>
      <c r="N564" s="94">
        <f t="shared" si="94"/>
        <v>1958475.7121204259</v>
      </c>
      <c r="O564" s="33"/>
    </row>
    <row r="565" spans="1:15" s="31" customFormat="1" x14ac:dyDescent="0.25">
      <c r="A565" s="35"/>
      <c r="B565" s="51" t="s">
        <v>393</v>
      </c>
      <c r="C565" s="35">
        <v>4</v>
      </c>
      <c r="D565" s="55">
        <v>27.763299999999997</v>
      </c>
      <c r="E565" s="100">
        <v>1418</v>
      </c>
      <c r="F565" s="179">
        <v>1606520</v>
      </c>
      <c r="G565" s="41">
        <v>100</v>
      </c>
      <c r="H565" s="50">
        <f t="shared" si="99"/>
        <v>1606520</v>
      </c>
      <c r="I565" s="50">
        <f t="shared" si="95"/>
        <v>0</v>
      </c>
      <c r="J565" s="50">
        <f t="shared" si="96"/>
        <v>1132.9478138222848</v>
      </c>
      <c r="K565" s="50">
        <f t="shared" si="97"/>
        <v>1556.5311318814388</v>
      </c>
      <c r="L565" s="50">
        <f t="shared" si="98"/>
        <v>1899632.1202986124</v>
      </c>
      <c r="M565" s="50"/>
      <c r="N565" s="94">
        <f t="shared" si="94"/>
        <v>1899632.1202986124</v>
      </c>
      <c r="O565" s="33"/>
    </row>
    <row r="566" spans="1:15" s="31" customFormat="1" x14ac:dyDescent="0.25">
      <c r="A566" s="35"/>
      <c r="B566" s="4"/>
      <c r="C566" s="4"/>
      <c r="D566" s="55">
        <v>0</v>
      </c>
      <c r="E566" s="102"/>
      <c r="F566" s="32"/>
      <c r="G566" s="41"/>
      <c r="H566" s="42"/>
      <c r="I566" s="50"/>
      <c r="J566" s="50"/>
      <c r="K566" s="50"/>
      <c r="L566" s="50"/>
      <c r="M566" s="50"/>
      <c r="N566" s="94"/>
      <c r="O566" s="33"/>
    </row>
    <row r="567" spans="1:15" s="31" customFormat="1" x14ac:dyDescent="0.25">
      <c r="A567" s="30" t="s">
        <v>394</v>
      </c>
      <c r="B567" s="43" t="s">
        <v>2</v>
      </c>
      <c r="C567" s="44"/>
      <c r="D567" s="3">
        <v>783.48569999999995</v>
      </c>
      <c r="E567" s="103">
        <f>E568</f>
        <v>74458</v>
      </c>
      <c r="F567" s="37"/>
      <c r="G567" s="41"/>
      <c r="H567" s="37">
        <f>H569</f>
        <v>16570136.75</v>
      </c>
      <c r="I567" s="37">
        <f>I569</f>
        <v>-16570136.75</v>
      </c>
      <c r="J567" s="50"/>
      <c r="K567" s="50"/>
      <c r="L567" s="50"/>
      <c r="M567" s="46">
        <f>M569</f>
        <v>31732490.744070813</v>
      </c>
      <c r="N567" s="92">
        <f t="shared" si="94"/>
        <v>31732490.744070813</v>
      </c>
      <c r="O567" s="33"/>
    </row>
    <row r="568" spans="1:15" s="31" customFormat="1" x14ac:dyDescent="0.25">
      <c r="A568" s="30" t="s">
        <v>394</v>
      </c>
      <c r="B568" s="43" t="s">
        <v>3</v>
      </c>
      <c r="C568" s="44"/>
      <c r="D568" s="3">
        <v>783.48569999999995</v>
      </c>
      <c r="E568" s="103">
        <f>SUM(E570:E594)</f>
        <v>74458</v>
      </c>
      <c r="F568" s="37">
        <f>SUM(F570:F594)</f>
        <v>137888996</v>
      </c>
      <c r="G568" s="41"/>
      <c r="H568" s="37">
        <f>SUM(H570:H594)</f>
        <v>104748722.5</v>
      </c>
      <c r="I568" s="37">
        <f>SUM(I570:I594)</f>
        <v>33140273.5</v>
      </c>
      <c r="J568" s="50"/>
      <c r="K568" s="50"/>
      <c r="L568" s="37">
        <f>SUM(L570:L594)</f>
        <v>60300229.54721459</v>
      </c>
      <c r="M568" s="50"/>
      <c r="N568" s="92">
        <f t="shared" si="94"/>
        <v>60300229.54721459</v>
      </c>
      <c r="O568" s="33"/>
    </row>
    <row r="569" spans="1:15" s="31" customFormat="1" x14ac:dyDescent="0.25">
      <c r="A569" s="35"/>
      <c r="B569" s="51" t="s">
        <v>26</v>
      </c>
      <c r="C569" s="35">
        <v>2</v>
      </c>
      <c r="D569" s="55">
        <v>0</v>
      </c>
      <c r="E569" s="106"/>
      <c r="F569" s="50"/>
      <c r="G569" s="41">
        <v>25</v>
      </c>
      <c r="H569" s="50">
        <f>F579*G569/100</f>
        <v>16570136.75</v>
      </c>
      <c r="I569" s="50">
        <f t="shared" si="95"/>
        <v>-16570136.75</v>
      </c>
      <c r="J569" s="50"/>
      <c r="K569" s="50"/>
      <c r="L569" s="50"/>
      <c r="M569" s="50">
        <f>($L$7*$L$8*E567/$L$10)+($L$7*$L$9*D567/$L$11)</f>
        <v>31732490.744070813</v>
      </c>
      <c r="N569" s="94">
        <f t="shared" si="94"/>
        <v>31732490.744070813</v>
      </c>
      <c r="O569" s="33"/>
    </row>
    <row r="570" spans="1:15" s="31" customFormat="1" x14ac:dyDescent="0.25">
      <c r="A570" s="35"/>
      <c r="B570" s="51" t="s">
        <v>395</v>
      </c>
      <c r="C570" s="35">
        <v>4</v>
      </c>
      <c r="D570" s="55">
        <v>26.569000000000003</v>
      </c>
      <c r="E570" s="100">
        <v>3763</v>
      </c>
      <c r="F570" s="180">
        <v>8042508</v>
      </c>
      <c r="G570" s="41">
        <v>100</v>
      </c>
      <c r="H570" s="50">
        <f>F570*G570/100</f>
        <v>8042508</v>
      </c>
      <c r="I570" s="50">
        <f t="shared" si="95"/>
        <v>0</v>
      </c>
      <c r="J570" s="50">
        <f t="shared" ref="J570:J594" si="100">F570/E570</f>
        <v>2137.259633271326</v>
      </c>
      <c r="K570" s="50">
        <f t="shared" ref="K570:K594" si="101">$J$11*$J$19-J570</f>
        <v>552.2193124323976</v>
      </c>
      <c r="L570" s="50">
        <f t="shared" ref="L570:L594" si="102">IF(K570&gt;0,$J$7*$J$8*(K570/$K$19),0)+$J$7*$J$9*(E570/$E$19)+$J$7*$J$10*(D570/$D$19)</f>
        <v>1868571.125977661</v>
      </c>
      <c r="M570" s="50"/>
      <c r="N570" s="94">
        <f t="shared" si="94"/>
        <v>1868571.125977661</v>
      </c>
      <c r="O570" s="33"/>
    </row>
    <row r="571" spans="1:15" s="31" customFormat="1" x14ac:dyDescent="0.25">
      <c r="A571" s="35"/>
      <c r="B571" s="51" t="s">
        <v>396</v>
      </c>
      <c r="C571" s="35">
        <v>4</v>
      </c>
      <c r="D571" s="55">
        <v>51.770800000000001</v>
      </c>
      <c r="E571" s="100">
        <v>1251</v>
      </c>
      <c r="F571" s="180">
        <v>1039109</v>
      </c>
      <c r="G571" s="41">
        <v>100</v>
      </c>
      <c r="H571" s="50">
        <f t="shared" ref="H571:H594" si="103">F571*G571/100</f>
        <v>1039109</v>
      </c>
      <c r="I571" s="50">
        <f t="shared" si="95"/>
        <v>0</v>
      </c>
      <c r="J571" s="50">
        <f t="shared" si="100"/>
        <v>830.62270183852922</v>
      </c>
      <c r="K571" s="50">
        <f t="shared" si="101"/>
        <v>1858.8562438651943</v>
      </c>
      <c r="L571" s="50">
        <f t="shared" si="102"/>
        <v>2241641.665199603</v>
      </c>
      <c r="M571" s="50"/>
      <c r="N571" s="94">
        <f t="shared" si="94"/>
        <v>2241641.665199603</v>
      </c>
      <c r="O571" s="33"/>
    </row>
    <row r="572" spans="1:15" s="31" customFormat="1" x14ac:dyDescent="0.25">
      <c r="A572" s="35"/>
      <c r="B572" s="51" t="s">
        <v>789</v>
      </c>
      <c r="C572" s="35">
        <v>4</v>
      </c>
      <c r="D572" s="55">
        <v>58.449799999999996</v>
      </c>
      <c r="E572" s="100">
        <v>1512</v>
      </c>
      <c r="F572" s="180">
        <v>889392</v>
      </c>
      <c r="G572" s="41">
        <v>100</v>
      </c>
      <c r="H572" s="50">
        <f t="shared" si="103"/>
        <v>889392</v>
      </c>
      <c r="I572" s="50">
        <f t="shared" si="95"/>
        <v>0</v>
      </c>
      <c r="J572" s="50">
        <f t="shared" si="100"/>
        <v>588.22222222222217</v>
      </c>
      <c r="K572" s="50">
        <f t="shared" si="101"/>
        <v>2101.2567234815015</v>
      </c>
      <c r="L572" s="50">
        <f t="shared" si="102"/>
        <v>2566107.0944976183</v>
      </c>
      <c r="M572" s="50"/>
      <c r="N572" s="94">
        <f t="shared" si="94"/>
        <v>2566107.0944976183</v>
      </c>
      <c r="O572" s="33"/>
    </row>
    <row r="573" spans="1:15" s="31" customFormat="1" x14ac:dyDescent="0.25">
      <c r="A573" s="35"/>
      <c r="B573" s="51" t="s">
        <v>397</v>
      </c>
      <c r="C573" s="35">
        <v>4</v>
      </c>
      <c r="D573" s="55">
        <v>69.130799999999994</v>
      </c>
      <c r="E573" s="100">
        <v>8427</v>
      </c>
      <c r="F573" s="180">
        <v>11196632</v>
      </c>
      <c r="G573" s="41">
        <v>100</v>
      </c>
      <c r="H573" s="50">
        <f t="shared" si="103"/>
        <v>11196632</v>
      </c>
      <c r="I573" s="50">
        <f t="shared" si="95"/>
        <v>0</v>
      </c>
      <c r="J573" s="50">
        <f t="shared" si="100"/>
        <v>1328.6616826866025</v>
      </c>
      <c r="K573" s="50">
        <f t="shared" si="101"/>
        <v>1360.8172630171211</v>
      </c>
      <c r="L573" s="50">
        <f t="shared" si="102"/>
        <v>4346381.0567241814</v>
      </c>
      <c r="M573" s="50"/>
      <c r="N573" s="94">
        <f t="shared" si="94"/>
        <v>4346381.0567241814</v>
      </c>
      <c r="O573" s="33"/>
    </row>
    <row r="574" spans="1:15" s="31" customFormat="1" x14ac:dyDescent="0.25">
      <c r="A574" s="35"/>
      <c r="B574" s="51" t="s">
        <v>398</v>
      </c>
      <c r="C574" s="35">
        <v>4</v>
      </c>
      <c r="D574" s="55">
        <v>13.638200000000001</v>
      </c>
      <c r="E574" s="100">
        <v>1802</v>
      </c>
      <c r="F574" s="180">
        <v>2211788</v>
      </c>
      <c r="G574" s="41">
        <v>100</v>
      </c>
      <c r="H574" s="50">
        <f t="shared" si="103"/>
        <v>2211788</v>
      </c>
      <c r="I574" s="50">
        <f t="shared" si="95"/>
        <v>0</v>
      </c>
      <c r="J574" s="50">
        <f t="shared" si="100"/>
        <v>1227.4073251942286</v>
      </c>
      <c r="K574" s="50">
        <f t="shared" si="101"/>
        <v>1462.071620509495</v>
      </c>
      <c r="L574" s="50">
        <f t="shared" si="102"/>
        <v>1860482.9347884548</v>
      </c>
      <c r="M574" s="50"/>
      <c r="N574" s="94">
        <f t="shared" si="94"/>
        <v>1860482.9347884548</v>
      </c>
      <c r="O574" s="33"/>
    </row>
    <row r="575" spans="1:15" s="31" customFormat="1" x14ac:dyDescent="0.25">
      <c r="A575" s="35"/>
      <c r="B575" s="51" t="s">
        <v>399</v>
      </c>
      <c r="C575" s="35">
        <v>4</v>
      </c>
      <c r="D575" s="55">
        <v>52.592100000000002</v>
      </c>
      <c r="E575" s="100">
        <v>1751</v>
      </c>
      <c r="F575" s="180">
        <v>1653138</v>
      </c>
      <c r="G575" s="41">
        <v>100</v>
      </c>
      <c r="H575" s="50">
        <f t="shared" si="103"/>
        <v>1653138</v>
      </c>
      <c r="I575" s="50">
        <f t="shared" si="95"/>
        <v>0</v>
      </c>
      <c r="J575" s="50">
        <f t="shared" si="100"/>
        <v>944.11079383209596</v>
      </c>
      <c r="K575" s="50">
        <f t="shared" si="101"/>
        <v>1745.3681518716276</v>
      </c>
      <c r="L575" s="50">
        <f t="shared" si="102"/>
        <v>2322642.1973841982</v>
      </c>
      <c r="M575" s="50"/>
      <c r="N575" s="94">
        <f t="shared" si="94"/>
        <v>2322642.1973841982</v>
      </c>
      <c r="O575" s="33"/>
    </row>
    <row r="576" spans="1:15" s="31" customFormat="1" x14ac:dyDescent="0.25">
      <c r="A576" s="35"/>
      <c r="B576" s="51" t="s">
        <v>400</v>
      </c>
      <c r="C576" s="35">
        <v>4</v>
      </c>
      <c r="D576" s="55">
        <v>7.2299999999999995</v>
      </c>
      <c r="E576" s="100">
        <v>834</v>
      </c>
      <c r="F576" s="180">
        <v>564712</v>
      </c>
      <c r="G576" s="41">
        <v>100</v>
      </c>
      <c r="H576" s="50">
        <f t="shared" si="103"/>
        <v>564712</v>
      </c>
      <c r="I576" s="50">
        <f t="shared" si="95"/>
        <v>0</v>
      </c>
      <c r="J576" s="50">
        <f t="shared" si="100"/>
        <v>677.11270983213433</v>
      </c>
      <c r="K576" s="50">
        <f t="shared" si="101"/>
        <v>2012.3662358715892</v>
      </c>
      <c r="L576" s="50">
        <f t="shared" si="102"/>
        <v>1937400.9264516758</v>
      </c>
      <c r="M576" s="50"/>
      <c r="N576" s="94">
        <f t="shared" ref="N576:N636" si="104">L576+M576</f>
        <v>1937400.9264516758</v>
      </c>
      <c r="O576" s="33"/>
    </row>
    <row r="577" spans="1:15" s="31" customFormat="1" x14ac:dyDescent="0.25">
      <c r="A577" s="35"/>
      <c r="B577" s="51" t="s">
        <v>298</v>
      </c>
      <c r="C577" s="35">
        <v>4</v>
      </c>
      <c r="D577" s="55">
        <v>40.322299999999998</v>
      </c>
      <c r="E577" s="100">
        <v>2642</v>
      </c>
      <c r="F577" s="180">
        <v>3129636</v>
      </c>
      <c r="G577" s="41">
        <v>100</v>
      </c>
      <c r="H577" s="50">
        <f t="shared" si="103"/>
        <v>3129636</v>
      </c>
      <c r="I577" s="50">
        <f t="shared" si="95"/>
        <v>0</v>
      </c>
      <c r="J577" s="50">
        <f t="shared" si="100"/>
        <v>1184.5707797123391</v>
      </c>
      <c r="K577" s="50">
        <f t="shared" si="101"/>
        <v>1504.9081659913845</v>
      </c>
      <c r="L577" s="50">
        <f t="shared" si="102"/>
        <v>2347464.2591344458</v>
      </c>
      <c r="M577" s="50"/>
      <c r="N577" s="94">
        <f t="shared" si="104"/>
        <v>2347464.2591344458</v>
      </c>
      <c r="O577" s="33"/>
    </row>
    <row r="578" spans="1:15" s="31" customFormat="1" x14ac:dyDescent="0.25">
      <c r="A578" s="35"/>
      <c r="B578" s="51" t="s">
        <v>401</v>
      </c>
      <c r="C578" s="35">
        <v>4</v>
      </c>
      <c r="D578" s="55">
        <v>5.835</v>
      </c>
      <c r="E578" s="100">
        <v>713</v>
      </c>
      <c r="F578" s="180">
        <v>409088</v>
      </c>
      <c r="G578" s="41">
        <v>100</v>
      </c>
      <c r="H578" s="50">
        <f t="shared" si="103"/>
        <v>409088</v>
      </c>
      <c r="I578" s="50">
        <f t="shared" ref="I578:I638" si="105">F578-H578</f>
        <v>0</v>
      </c>
      <c r="J578" s="50">
        <f t="shared" si="100"/>
        <v>573.75596072931273</v>
      </c>
      <c r="K578" s="50">
        <f t="shared" si="101"/>
        <v>2115.7229849744108</v>
      </c>
      <c r="L578" s="50">
        <f t="shared" si="102"/>
        <v>1970874.7182999898</v>
      </c>
      <c r="M578" s="50"/>
      <c r="N578" s="94">
        <f t="shared" si="104"/>
        <v>1970874.7182999898</v>
      </c>
      <c r="O578" s="33"/>
    </row>
    <row r="579" spans="1:15" s="31" customFormat="1" x14ac:dyDescent="0.25">
      <c r="A579" s="35"/>
      <c r="B579" s="51" t="s">
        <v>863</v>
      </c>
      <c r="C579" s="35">
        <v>3</v>
      </c>
      <c r="D579" s="55">
        <v>31.644399999999997</v>
      </c>
      <c r="E579" s="100">
        <v>14665</v>
      </c>
      <c r="F579" s="180">
        <v>66280547</v>
      </c>
      <c r="G579" s="41">
        <v>50</v>
      </c>
      <c r="H579" s="50">
        <f t="shared" si="103"/>
        <v>33140273.5</v>
      </c>
      <c r="I579" s="50">
        <f t="shared" si="105"/>
        <v>33140273.5</v>
      </c>
      <c r="J579" s="50">
        <f t="shared" si="100"/>
        <v>4519.6418002045684</v>
      </c>
      <c r="K579" s="50">
        <f t="shared" si="101"/>
        <v>-1830.1628545008448</v>
      </c>
      <c r="L579" s="50">
        <f t="shared" si="102"/>
        <v>5092117.0913364869</v>
      </c>
      <c r="M579" s="50"/>
      <c r="N579" s="94">
        <f t="shared" si="104"/>
        <v>5092117.0913364869</v>
      </c>
      <c r="O579" s="33"/>
    </row>
    <row r="580" spans="1:15" s="31" customFormat="1" x14ac:dyDescent="0.25">
      <c r="A580" s="35"/>
      <c r="B580" s="51" t="s">
        <v>402</v>
      </c>
      <c r="C580" s="35">
        <v>4</v>
      </c>
      <c r="D580" s="55">
        <v>12.1113</v>
      </c>
      <c r="E580" s="100">
        <v>1954</v>
      </c>
      <c r="F580" s="180">
        <v>1230902</v>
      </c>
      <c r="G580" s="41">
        <v>100</v>
      </c>
      <c r="H580" s="50">
        <f t="shared" si="103"/>
        <v>1230902</v>
      </c>
      <c r="I580" s="50">
        <f t="shared" si="105"/>
        <v>0</v>
      </c>
      <c r="J580" s="50">
        <f t="shared" si="100"/>
        <v>629.93961105424773</v>
      </c>
      <c r="K580" s="50">
        <f t="shared" si="101"/>
        <v>2059.5393346494757</v>
      </c>
      <c r="L580" s="50">
        <f t="shared" si="102"/>
        <v>2380052.8402233818</v>
      </c>
      <c r="M580" s="50"/>
      <c r="N580" s="94">
        <f t="shared" si="104"/>
        <v>2380052.8402233818</v>
      </c>
      <c r="O580" s="33"/>
    </row>
    <row r="581" spans="1:15" s="31" customFormat="1" x14ac:dyDescent="0.25">
      <c r="A581" s="35"/>
      <c r="B581" s="51" t="s">
        <v>403</v>
      </c>
      <c r="C581" s="35">
        <v>4</v>
      </c>
      <c r="D581" s="55">
        <v>21.832999999999998</v>
      </c>
      <c r="E581" s="100">
        <v>3136</v>
      </c>
      <c r="F581" s="180">
        <v>4784052</v>
      </c>
      <c r="G581" s="41">
        <v>100</v>
      </c>
      <c r="H581" s="50">
        <f t="shared" si="103"/>
        <v>4784052</v>
      </c>
      <c r="I581" s="50">
        <f t="shared" si="105"/>
        <v>0</v>
      </c>
      <c r="J581" s="50">
        <f t="shared" si="100"/>
        <v>1525.5267857142858</v>
      </c>
      <c r="K581" s="50">
        <f t="shared" si="101"/>
        <v>1163.9521599894379</v>
      </c>
      <c r="L581" s="50">
        <f t="shared" si="102"/>
        <v>2119190.1998764151</v>
      </c>
      <c r="M581" s="50"/>
      <c r="N581" s="94">
        <f t="shared" si="104"/>
        <v>2119190.1998764151</v>
      </c>
      <c r="O581" s="33"/>
    </row>
    <row r="582" spans="1:15" s="31" customFormat="1" x14ac:dyDescent="0.25">
      <c r="A582" s="35"/>
      <c r="B582" s="51" t="s">
        <v>404</v>
      </c>
      <c r="C582" s="35">
        <v>4</v>
      </c>
      <c r="D582" s="55">
        <v>25.650599999999997</v>
      </c>
      <c r="E582" s="100">
        <v>1907</v>
      </c>
      <c r="F582" s="180">
        <v>1384056</v>
      </c>
      <c r="G582" s="41">
        <v>100</v>
      </c>
      <c r="H582" s="50">
        <f t="shared" si="103"/>
        <v>1384056</v>
      </c>
      <c r="I582" s="50">
        <f t="shared" si="105"/>
        <v>0</v>
      </c>
      <c r="J582" s="50">
        <f t="shared" si="100"/>
        <v>725.77661248033564</v>
      </c>
      <c r="K582" s="50">
        <f t="shared" si="101"/>
        <v>1963.702333223388</v>
      </c>
      <c r="L582" s="50">
        <f t="shared" si="102"/>
        <v>2375220.7998752207</v>
      </c>
      <c r="M582" s="50"/>
      <c r="N582" s="94">
        <f t="shared" si="104"/>
        <v>2375220.7998752207</v>
      </c>
      <c r="O582" s="33"/>
    </row>
    <row r="583" spans="1:15" s="31" customFormat="1" x14ac:dyDescent="0.25">
      <c r="A583" s="35"/>
      <c r="B583" s="51" t="s">
        <v>405</v>
      </c>
      <c r="C583" s="35">
        <v>4</v>
      </c>
      <c r="D583" s="55">
        <v>13.840599999999998</v>
      </c>
      <c r="E583" s="100">
        <v>1594</v>
      </c>
      <c r="F583" s="180">
        <v>2399371</v>
      </c>
      <c r="G583" s="41">
        <v>100</v>
      </c>
      <c r="H583" s="50">
        <f t="shared" si="103"/>
        <v>2399371</v>
      </c>
      <c r="I583" s="50">
        <f t="shared" si="105"/>
        <v>0</v>
      </c>
      <c r="J583" s="50">
        <f t="shared" si="100"/>
        <v>1505.2515683814304</v>
      </c>
      <c r="K583" s="50">
        <f t="shared" si="101"/>
        <v>1184.2273773222933</v>
      </c>
      <c r="L583" s="50">
        <f t="shared" si="102"/>
        <v>1569816.356501319</v>
      </c>
      <c r="M583" s="50"/>
      <c r="N583" s="94">
        <f t="shared" si="104"/>
        <v>1569816.356501319</v>
      </c>
      <c r="O583" s="33"/>
    </row>
    <row r="584" spans="1:15" s="31" customFormat="1" x14ac:dyDescent="0.25">
      <c r="A584" s="35"/>
      <c r="B584" s="51" t="s">
        <v>406</v>
      </c>
      <c r="C584" s="35">
        <v>4</v>
      </c>
      <c r="D584" s="55">
        <v>7.8751000000000007</v>
      </c>
      <c r="E584" s="100">
        <v>702</v>
      </c>
      <c r="F584" s="180">
        <v>453028</v>
      </c>
      <c r="G584" s="41">
        <v>100</v>
      </c>
      <c r="H584" s="50">
        <f t="shared" si="103"/>
        <v>453028</v>
      </c>
      <c r="I584" s="50">
        <f t="shared" si="105"/>
        <v>0</v>
      </c>
      <c r="J584" s="50">
        <f t="shared" si="100"/>
        <v>645.33903133903129</v>
      </c>
      <c r="K584" s="50">
        <f t="shared" si="101"/>
        <v>2044.1399143646922</v>
      </c>
      <c r="L584" s="50">
        <f t="shared" si="102"/>
        <v>1923048.3214467955</v>
      </c>
      <c r="M584" s="50"/>
      <c r="N584" s="94">
        <f t="shared" si="104"/>
        <v>1923048.3214467955</v>
      </c>
      <c r="O584" s="33"/>
    </row>
    <row r="585" spans="1:15" s="31" customFormat="1" x14ac:dyDescent="0.25">
      <c r="A585" s="35"/>
      <c r="B585" s="51" t="s">
        <v>407</v>
      </c>
      <c r="C585" s="35">
        <v>4</v>
      </c>
      <c r="D585" s="55">
        <v>45.59</v>
      </c>
      <c r="E585" s="100">
        <v>4168</v>
      </c>
      <c r="F585" s="180">
        <v>4825236</v>
      </c>
      <c r="G585" s="41">
        <v>100</v>
      </c>
      <c r="H585" s="50">
        <f t="shared" si="103"/>
        <v>4825236</v>
      </c>
      <c r="I585" s="50">
        <f t="shared" si="105"/>
        <v>0</v>
      </c>
      <c r="J585" s="50">
        <f t="shared" si="100"/>
        <v>1157.6861804222649</v>
      </c>
      <c r="K585" s="50">
        <f t="shared" si="101"/>
        <v>1531.7927652814587</v>
      </c>
      <c r="L585" s="50">
        <f t="shared" si="102"/>
        <v>2911663.1123895128</v>
      </c>
      <c r="M585" s="50"/>
      <c r="N585" s="94">
        <f t="shared" si="104"/>
        <v>2911663.1123895128</v>
      </c>
      <c r="O585" s="33"/>
    </row>
    <row r="586" spans="1:15" s="31" customFormat="1" x14ac:dyDescent="0.25">
      <c r="A586" s="35"/>
      <c r="B586" s="51" t="s">
        <v>408</v>
      </c>
      <c r="C586" s="35">
        <v>4</v>
      </c>
      <c r="D586" s="55">
        <v>77.631799999999998</v>
      </c>
      <c r="E586" s="100">
        <v>5115</v>
      </c>
      <c r="F586" s="180">
        <v>7237369</v>
      </c>
      <c r="G586" s="41">
        <v>100</v>
      </c>
      <c r="H586" s="50">
        <f t="shared" si="103"/>
        <v>7237369</v>
      </c>
      <c r="I586" s="50">
        <f t="shared" si="105"/>
        <v>0</v>
      </c>
      <c r="J586" s="50">
        <f t="shared" si="100"/>
        <v>1414.9304007820137</v>
      </c>
      <c r="K586" s="50">
        <f t="shared" si="101"/>
        <v>1274.5485449217099</v>
      </c>
      <c r="L586" s="50">
        <f t="shared" si="102"/>
        <v>3228503.3962540473</v>
      </c>
      <c r="M586" s="50"/>
      <c r="N586" s="94">
        <f t="shared" si="104"/>
        <v>3228503.3962540473</v>
      </c>
      <c r="O586" s="33"/>
    </row>
    <row r="587" spans="1:15" s="31" customFormat="1" x14ac:dyDescent="0.25">
      <c r="A587" s="35"/>
      <c r="B587" s="51" t="s">
        <v>409</v>
      </c>
      <c r="C587" s="35">
        <v>4</v>
      </c>
      <c r="D587" s="55">
        <v>34.059899999999999</v>
      </c>
      <c r="E587" s="100">
        <v>3984</v>
      </c>
      <c r="F587" s="180">
        <v>2838072</v>
      </c>
      <c r="G587" s="41">
        <v>100</v>
      </c>
      <c r="H587" s="50">
        <f t="shared" si="103"/>
        <v>2838072</v>
      </c>
      <c r="I587" s="50">
        <f t="shared" si="105"/>
        <v>0</v>
      </c>
      <c r="J587" s="50">
        <f t="shared" si="100"/>
        <v>712.36746987951813</v>
      </c>
      <c r="K587" s="50">
        <f t="shared" si="101"/>
        <v>1977.1114758242056</v>
      </c>
      <c r="L587" s="50">
        <f t="shared" si="102"/>
        <v>3132582.4970844826</v>
      </c>
      <c r="M587" s="50"/>
      <c r="N587" s="94">
        <f t="shared" si="104"/>
        <v>3132582.4970844826</v>
      </c>
      <c r="O587" s="33"/>
    </row>
    <row r="588" spans="1:15" s="31" customFormat="1" x14ac:dyDescent="0.25">
      <c r="A588" s="35"/>
      <c r="B588" s="51" t="s">
        <v>410</v>
      </c>
      <c r="C588" s="35">
        <v>4</v>
      </c>
      <c r="D588" s="55">
        <v>8.8218999999999994</v>
      </c>
      <c r="E588" s="100">
        <v>1438</v>
      </c>
      <c r="F588" s="180">
        <v>4484829</v>
      </c>
      <c r="G588" s="41">
        <v>100</v>
      </c>
      <c r="H588" s="50">
        <f t="shared" si="103"/>
        <v>4484829</v>
      </c>
      <c r="I588" s="50">
        <f t="shared" si="105"/>
        <v>0</v>
      </c>
      <c r="J588" s="50">
        <f t="shared" si="100"/>
        <v>3118.7962447844229</v>
      </c>
      <c r="K588" s="50">
        <f t="shared" si="101"/>
        <v>-429.31729908069929</v>
      </c>
      <c r="L588" s="50">
        <f t="shared" si="102"/>
        <v>536331.52251730941</v>
      </c>
      <c r="M588" s="50"/>
      <c r="N588" s="94">
        <f t="shared" si="104"/>
        <v>536331.52251730941</v>
      </c>
      <c r="O588" s="33"/>
    </row>
    <row r="589" spans="1:15" s="31" customFormat="1" x14ac:dyDescent="0.25">
      <c r="A589" s="35"/>
      <c r="B589" s="51" t="s">
        <v>411</v>
      </c>
      <c r="C589" s="35">
        <v>4</v>
      </c>
      <c r="D589" s="55">
        <v>23.27</v>
      </c>
      <c r="E589" s="100">
        <v>2262</v>
      </c>
      <c r="F589" s="180">
        <v>2967290</v>
      </c>
      <c r="G589" s="41">
        <v>100</v>
      </c>
      <c r="H589" s="50">
        <f t="shared" si="103"/>
        <v>2967290</v>
      </c>
      <c r="I589" s="50">
        <f t="shared" si="105"/>
        <v>0</v>
      </c>
      <c r="J589" s="50">
        <f t="shared" si="100"/>
        <v>1311.7992926613617</v>
      </c>
      <c r="K589" s="50">
        <f t="shared" si="101"/>
        <v>1377.6796530423619</v>
      </c>
      <c r="L589" s="50">
        <f t="shared" si="102"/>
        <v>2008495.7104998792</v>
      </c>
      <c r="M589" s="50"/>
      <c r="N589" s="94">
        <f t="shared" si="104"/>
        <v>2008495.7104998792</v>
      </c>
      <c r="O589" s="33"/>
    </row>
    <row r="590" spans="1:15" s="31" customFormat="1" x14ac:dyDescent="0.25">
      <c r="A590" s="35"/>
      <c r="B590" s="51" t="s">
        <v>790</v>
      </c>
      <c r="C590" s="35">
        <v>4</v>
      </c>
      <c r="D590" s="55">
        <v>41.862299999999991</v>
      </c>
      <c r="E590" s="100">
        <v>3113</v>
      </c>
      <c r="F590" s="180">
        <v>2267266</v>
      </c>
      <c r="G590" s="41">
        <v>100</v>
      </c>
      <c r="H590" s="50">
        <f t="shared" si="103"/>
        <v>2267266</v>
      </c>
      <c r="I590" s="50">
        <f t="shared" si="105"/>
        <v>0</v>
      </c>
      <c r="J590" s="50">
        <f t="shared" si="100"/>
        <v>728.32187600385475</v>
      </c>
      <c r="K590" s="50">
        <f t="shared" si="101"/>
        <v>1961.1570696998688</v>
      </c>
      <c r="L590" s="50">
        <f t="shared" si="102"/>
        <v>2880025.9741699682</v>
      </c>
      <c r="M590" s="50"/>
      <c r="N590" s="94">
        <f t="shared" si="104"/>
        <v>2880025.9741699682</v>
      </c>
      <c r="O590" s="33"/>
    </row>
    <row r="591" spans="1:15" s="31" customFormat="1" x14ac:dyDescent="0.25">
      <c r="A591" s="35"/>
      <c r="B591" s="51" t="s">
        <v>412</v>
      </c>
      <c r="C591" s="35">
        <v>4</v>
      </c>
      <c r="D591" s="55">
        <v>27.890700000000002</v>
      </c>
      <c r="E591" s="100">
        <v>2165</v>
      </c>
      <c r="F591" s="180">
        <v>2272038</v>
      </c>
      <c r="G591" s="41">
        <v>100</v>
      </c>
      <c r="H591" s="50">
        <f t="shared" si="103"/>
        <v>2272038</v>
      </c>
      <c r="I591" s="50">
        <f t="shared" si="105"/>
        <v>0</v>
      </c>
      <c r="J591" s="50">
        <f t="shared" si="100"/>
        <v>1049.4401847575057</v>
      </c>
      <c r="K591" s="50">
        <f t="shared" si="101"/>
        <v>1640.038760946218</v>
      </c>
      <c r="L591" s="50">
        <f t="shared" si="102"/>
        <v>2216325.1232734099</v>
      </c>
      <c r="M591" s="50"/>
      <c r="N591" s="94">
        <f t="shared" si="104"/>
        <v>2216325.1232734099</v>
      </c>
      <c r="O591" s="33"/>
    </row>
    <row r="592" spans="1:15" s="31" customFormat="1" x14ac:dyDescent="0.25">
      <c r="A592" s="35"/>
      <c r="B592" s="51" t="s">
        <v>791</v>
      </c>
      <c r="C592" s="35">
        <v>4</v>
      </c>
      <c r="D592" s="55">
        <v>36.872</v>
      </c>
      <c r="E592" s="100">
        <v>2586</v>
      </c>
      <c r="F592" s="180">
        <v>2856785</v>
      </c>
      <c r="G592" s="41">
        <v>100</v>
      </c>
      <c r="H592" s="50">
        <f t="shared" si="103"/>
        <v>2856785</v>
      </c>
      <c r="I592" s="50">
        <f t="shared" si="105"/>
        <v>0</v>
      </c>
      <c r="J592" s="50">
        <f t="shared" si="100"/>
        <v>1104.7119102861561</v>
      </c>
      <c r="K592" s="50">
        <f t="shared" si="101"/>
        <v>1584.7670354175675</v>
      </c>
      <c r="L592" s="50">
        <f t="shared" si="102"/>
        <v>2370466.5872336766</v>
      </c>
      <c r="M592" s="50"/>
      <c r="N592" s="94">
        <f t="shared" si="104"/>
        <v>2370466.5872336766</v>
      </c>
      <c r="O592" s="33"/>
    </row>
    <row r="593" spans="1:15" s="31" customFormat="1" x14ac:dyDescent="0.25">
      <c r="A593" s="35"/>
      <c r="B593" s="51" t="s">
        <v>413</v>
      </c>
      <c r="C593" s="35">
        <v>4</v>
      </c>
      <c r="D593" s="55">
        <v>19.46</v>
      </c>
      <c r="E593" s="100">
        <v>860</v>
      </c>
      <c r="F593" s="180">
        <v>1061668</v>
      </c>
      <c r="G593" s="41">
        <v>100</v>
      </c>
      <c r="H593" s="50">
        <f t="shared" si="103"/>
        <v>1061668</v>
      </c>
      <c r="I593" s="50">
        <f t="shared" si="105"/>
        <v>0</v>
      </c>
      <c r="J593" s="50">
        <f t="shared" si="100"/>
        <v>1234.4976744186047</v>
      </c>
      <c r="K593" s="50">
        <f t="shared" si="101"/>
        <v>1454.981271285119</v>
      </c>
      <c r="L593" s="50">
        <f t="shared" si="102"/>
        <v>1578548.8049167148</v>
      </c>
      <c r="M593" s="50"/>
      <c r="N593" s="94">
        <f t="shared" si="104"/>
        <v>1578548.8049167148</v>
      </c>
      <c r="O593" s="33"/>
    </row>
    <row r="594" spans="1:15" s="31" customFormat="1" x14ac:dyDescent="0.25">
      <c r="A594" s="35"/>
      <c r="B594" s="51" t="s">
        <v>792</v>
      </c>
      <c r="C594" s="35">
        <v>4</v>
      </c>
      <c r="D594" s="55">
        <v>29.534099999999999</v>
      </c>
      <c r="E594" s="100">
        <v>2114</v>
      </c>
      <c r="F594" s="180">
        <v>1410484</v>
      </c>
      <c r="G594" s="41">
        <v>100</v>
      </c>
      <c r="H594" s="50">
        <f t="shared" si="103"/>
        <v>1410484</v>
      </c>
      <c r="I594" s="50">
        <f t="shared" si="105"/>
        <v>0</v>
      </c>
      <c r="J594" s="50">
        <f t="shared" si="100"/>
        <v>667.21097445600753</v>
      </c>
      <c r="K594" s="50">
        <f t="shared" si="101"/>
        <v>2022.2679712477161</v>
      </c>
      <c r="L594" s="50">
        <f t="shared" si="102"/>
        <v>2516275.2311581331</v>
      </c>
      <c r="M594" s="50"/>
      <c r="N594" s="94">
        <f t="shared" si="104"/>
        <v>2516275.2311581331</v>
      </c>
      <c r="O594" s="33"/>
    </row>
    <row r="595" spans="1:15" s="31" customFormat="1" x14ac:dyDescent="0.25">
      <c r="A595" s="35"/>
      <c r="B595" s="4"/>
      <c r="C595" s="4"/>
      <c r="D595" s="55">
        <v>0</v>
      </c>
      <c r="E595" s="102"/>
      <c r="F595" s="32"/>
      <c r="G595" s="41"/>
      <c r="H595" s="42"/>
      <c r="I595" s="50"/>
      <c r="J595" s="50"/>
      <c r="K595" s="50"/>
      <c r="L595" s="50"/>
      <c r="M595" s="50"/>
      <c r="N595" s="94"/>
      <c r="O595" s="33"/>
    </row>
    <row r="596" spans="1:15" s="31" customFormat="1" x14ac:dyDescent="0.25">
      <c r="A596" s="30" t="s">
        <v>414</v>
      </c>
      <c r="B596" s="43" t="s">
        <v>2</v>
      </c>
      <c r="C596" s="44"/>
      <c r="D596" s="3">
        <v>764.73369999999989</v>
      </c>
      <c r="E596" s="103">
        <f>E597</f>
        <v>28835</v>
      </c>
      <c r="F596" s="37"/>
      <c r="G596" s="41"/>
      <c r="H596" s="37">
        <f>H598</f>
        <v>9369802.5</v>
      </c>
      <c r="I596" s="37">
        <f>I598</f>
        <v>-9369802.5</v>
      </c>
      <c r="J596" s="50"/>
      <c r="K596" s="50"/>
      <c r="L596" s="50"/>
      <c r="M596" s="46">
        <f>M598</f>
        <v>17398093.46301787</v>
      </c>
      <c r="N596" s="92">
        <f t="shared" si="104"/>
        <v>17398093.46301787</v>
      </c>
      <c r="O596" s="33"/>
    </row>
    <row r="597" spans="1:15" s="31" customFormat="1" x14ac:dyDescent="0.25">
      <c r="A597" s="30" t="s">
        <v>414</v>
      </c>
      <c r="B597" s="43" t="s">
        <v>3</v>
      </c>
      <c r="C597" s="44"/>
      <c r="D597" s="3">
        <v>764.73369999999989</v>
      </c>
      <c r="E597" s="103">
        <f>SUM(E599:E620)</f>
        <v>28835</v>
      </c>
      <c r="F597" s="37">
        <f>SUM(F599:F620)</f>
        <v>57953902</v>
      </c>
      <c r="G597" s="41"/>
      <c r="H597" s="37">
        <f>SUM(H599:H620)</f>
        <v>39214297</v>
      </c>
      <c r="I597" s="37">
        <f>SUM(I599:I620)</f>
        <v>18739605</v>
      </c>
      <c r="J597" s="50"/>
      <c r="K597" s="50"/>
      <c r="L597" s="37">
        <f>SUM(L599:L620)</f>
        <v>43262958.731625736</v>
      </c>
      <c r="M597" s="50"/>
      <c r="N597" s="92">
        <f t="shared" si="104"/>
        <v>43262958.731625736</v>
      </c>
      <c r="O597" s="33"/>
    </row>
    <row r="598" spans="1:15" s="31" customFormat="1" x14ac:dyDescent="0.25">
      <c r="A598" s="35"/>
      <c r="B598" s="51" t="s">
        <v>26</v>
      </c>
      <c r="C598" s="35">
        <v>2</v>
      </c>
      <c r="D598" s="55">
        <v>0</v>
      </c>
      <c r="E598" s="106"/>
      <c r="F598" s="50"/>
      <c r="G598" s="41">
        <v>25</v>
      </c>
      <c r="H598" s="50">
        <f>F611*G598/100</f>
        <v>9369802.5</v>
      </c>
      <c r="I598" s="50">
        <f t="shared" si="105"/>
        <v>-9369802.5</v>
      </c>
      <c r="J598" s="50"/>
      <c r="K598" s="50"/>
      <c r="L598" s="50"/>
      <c r="M598" s="50">
        <f>($L$7*$L$8*E596/$L$10)+($L$7*$L$9*D596/$L$11)</f>
        <v>17398093.46301787</v>
      </c>
      <c r="N598" s="94">
        <f t="shared" si="104"/>
        <v>17398093.46301787</v>
      </c>
      <c r="O598" s="33"/>
    </row>
    <row r="599" spans="1:15" s="31" customFormat="1" x14ac:dyDescent="0.25">
      <c r="A599" s="35"/>
      <c r="B599" s="51" t="s">
        <v>415</v>
      </c>
      <c r="C599" s="35">
        <v>4</v>
      </c>
      <c r="D599" s="55">
        <v>35.596600000000002</v>
      </c>
      <c r="E599" s="100">
        <v>587</v>
      </c>
      <c r="F599" s="181">
        <v>227555</v>
      </c>
      <c r="G599" s="41">
        <v>100</v>
      </c>
      <c r="H599" s="50">
        <f>F599*G599/100</f>
        <v>227555</v>
      </c>
      <c r="I599" s="50">
        <f t="shared" si="105"/>
        <v>0</v>
      </c>
      <c r="J599" s="50">
        <f t="shared" ref="J599:J620" si="106">F599/E599</f>
        <v>387.65758091993183</v>
      </c>
      <c r="K599" s="50">
        <f t="shared" ref="K599:K620" si="107">$J$11*$J$19-J599</f>
        <v>2301.821364783792</v>
      </c>
      <c r="L599" s="50">
        <f t="shared" ref="L599:L620" si="108">IF(K599&gt;0,$J$7*$J$8*(K599/$K$19),0)+$J$7*$J$9*(E599/$E$19)+$J$7*$J$10*(D599/$D$19)</f>
        <v>2270649.9322106782</v>
      </c>
      <c r="M599" s="50"/>
      <c r="N599" s="94">
        <f t="shared" si="104"/>
        <v>2270649.9322106782</v>
      </c>
      <c r="O599" s="33"/>
    </row>
    <row r="600" spans="1:15" s="31" customFormat="1" x14ac:dyDescent="0.25">
      <c r="A600" s="35"/>
      <c r="B600" s="51" t="s">
        <v>793</v>
      </c>
      <c r="C600" s="35">
        <v>4</v>
      </c>
      <c r="D600" s="55">
        <v>33.409199999999998</v>
      </c>
      <c r="E600" s="100">
        <v>496</v>
      </c>
      <c r="F600" s="181">
        <v>357203</v>
      </c>
      <c r="G600" s="41">
        <v>100</v>
      </c>
      <c r="H600" s="50">
        <f t="shared" ref="H600:H620" si="109">F600*G600/100</f>
        <v>357203</v>
      </c>
      <c r="I600" s="50">
        <f t="shared" si="105"/>
        <v>0</v>
      </c>
      <c r="J600" s="50">
        <f t="shared" si="106"/>
        <v>720.16733870967744</v>
      </c>
      <c r="K600" s="50">
        <f t="shared" si="107"/>
        <v>1969.3116069940461</v>
      </c>
      <c r="L600" s="50">
        <f t="shared" si="108"/>
        <v>1959699.4912654168</v>
      </c>
      <c r="M600" s="50"/>
      <c r="N600" s="94">
        <f t="shared" si="104"/>
        <v>1959699.4912654168</v>
      </c>
      <c r="O600" s="33"/>
    </row>
    <row r="601" spans="1:15" s="31" customFormat="1" x14ac:dyDescent="0.25">
      <c r="A601" s="35"/>
      <c r="B601" s="51" t="s">
        <v>416</v>
      </c>
      <c r="C601" s="35">
        <v>4</v>
      </c>
      <c r="D601" s="55">
        <v>65.508599999999987</v>
      </c>
      <c r="E601" s="100">
        <v>2684</v>
      </c>
      <c r="F601" s="181">
        <v>1434586</v>
      </c>
      <c r="G601" s="41">
        <v>100</v>
      </c>
      <c r="H601" s="50">
        <f t="shared" si="109"/>
        <v>1434586</v>
      </c>
      <c r="I601" s="50">
        <f t="shared" si="105"/>
        <v>0</v>
      </c>
      <c r="J601" s="50">
        <f t="shared" si="106"/>
        <v>534.49552906110284</v>
      </c>
      <c r="K601" s="50">
        <f t="shared" si="107"/>
        <v>2154.9834166426208</v>
      </c>
      <c r="L601" s="50">
        <f t="shared" si="108"/>
        <v>3045434.4017865602</v>
      </c>
      <c r="M601" s="50"/>
      <c r="N601" s="94">
        <f t="shared" si="104"/>
        <v>3045434.4017865602</v>
      </c>
      <c r="O601" s="33"/>
    </row>
    <row r="602" spans="1:15" s="31" customFormat="1" x14ac:dyDescent="0.25">
      <c r="A602" s="35"/>
      <c r="B602" s="51" t="s">
        <v>417</v>
      </c>
      <c r="C602" s="35">
        <v>4</v>
      </c>
      <c r="D602" s="55">
        <v>41.834899999999998</v>
      </c>
      <c r="E602" s="100">
        <v>992</v>
      </c>
      <c r="F602" s="181">
        <v>1455735</v>
      </c>
      <c r="G602" s="41">
        <v>100</v>
      </c>
      <c r="H602" s="50">
        <f t="shared" si="109"/>
        <v>1455735</v>
      </c>
      <c r="I602" s="50">
        <f t="shared" si="105"/>
        <v>0</v>
      </c>
      <c r="J602" s="50">
        <f t="shared" si="106"/>
        <v>1467.4747983870968</v>
      </c>
      <c r="K602" s="50">
        <f t="shared" si="107"/>
        <v>1222.0041473166268</v>
      </c>
      <c r="L602" s="50">
        <f t="shared" si="108"/>
        <v>1580658.147565122</v>
      </c>
      <c r="M602" s="50"/>
      <c r="N602" s="94">
        <f t="shared" si="104"/>
        <v>1580658.147565122</v>
      </c>
      <c r="O602" s="33"/>
    </row>
    <row r="603" spans="1:15" s="31" customFormat="1" x14ac:dyDescent="0.25">
      <c r="A603" s="35"/>
      <c r="B603" s="51" t="s">
        <v>794</v>
      </c>
      <c r="C603" s="35">
        <v>4</v>
      </c>
      <c r="D603" s="55">
        <v>17.8841</v>
      </c>
      <c r="E603" s="100">
        <v>740</v>
      </c>
      <c r="F603" s="181">
        <v>648546</v>
      </c>
      <c r="G603" s="41">
        <v>100</v>
      </c>
      <c r="H603" s="50">
        <f t="shared" si="109"/>
        <v>648546</v>
      </c>
      <c r="I603" s="50">
        <f t="shared" si="105"/>
        <v>0</v>
      </c>
      <c r="J603" s="50">
        <f t="shared" si="106"/>
        <v>876.41351351351352</v>
      </c>
      <c r="K603" s="50">
        <f t="shared" si="107"/>
        <v>1813.0654321902102</v>
      </c>
      <c r="L603" s="50">
        <f t="shared" si="108"/>
        <v>1815317.6357009781</v>
      </c>
      <c r="M603" s="50"/>
      <c r="N603" s="94">
        <f t="shared" si="104"/>
        <v>1815317.6357009781</v>
      </c>
      <c r="O603" s="33"/>
    </row>
    <row r="604" spans="1:15" s="31" customFormat="1" x14ac:dyDescent="0.25">
      <c r="A604" s="35"/>
      <c r="B604" s="51" t="s">
        <v>418</v>
      </c>
      <c r="C604" s="35">
        <v>4</v>
      </c>
      <c r="D604" s="55">
        <v>32.975500000000004</v>
      </c>
      <c r="E604" s="100">
        <v>556</v>
      </c>
      <c r="F604" s="181">
        <v>643432</v>
      </c>
      <c r="G604" s="41">
        <v>100</v>
      </c>
      <c r="H604" s="50">
        <f t="shared" si="109"/>
        <v>643432</v>
      </c>
      <c r="I604" s="50">
        <f t="shared" si="105"/>
        <v>0</v>
      </c>
      <c r="J604" s="50">
        <f t="shared" si="106"/>
        <v>1157.2517985611512</v>
      </c>
      <c r="K604" s="50">
        <f t="shared" si="107"/>
        <v>1532.2271471425724</v>
      </c>
      <c r="L604" s="50">
        <f t="shared" si="108"/>
        <v>1626618.7829115484</v>
      </c>
      <c r="M604" s="50"/>
      <c r="N604" s="94">
        <f t="shared" si="104"/>
        <v>1626618.7829115484</v>
      </c>
      <c r="O604" s="33"/>
    </row>
    <row r="605" spans="1:15" s="31" customFormat="1" x14ac:dyDescent="0.25">
      <c r="A605" s="35"/>
      <c r="B605" s="51" t="s">
        <v>419</v>
      </c>
      <c r="C605" s="35">
        <v>4</v>
      </c>
      <c r="D605" s="55">
        <v>20.041899999999998</v>
      </c>
      <c r="E605" s="100">
        <v>533</v>
      </c>
      <c r="F605" s="181">
        <v>387422</v>
      </c>
      <c r="G605" s="41">
        <v>100</v>
      </c>
      <c r="H605" s="50">
        <f t="shared" si="109"/>
        <v>387422</v>
      </c>
      <c r="I605" s="50">
        <f t="shared" si="105"/>
        <v>0</v>
      </c>
      <c r="J605" s="50">
        <f t="shared" si="106"/>
        <v>726.87054409005634</v>
      </c>
      <c r="K605" s="50">
        <f t="shared" si="107"/>
        <v>1962.6084016136674</v>
      </c>
      <c r="L605" s="50">
        <f t="shared" si="108"/>
        <v>1880138.8233976301</v>
      </c>
      <c r="M605" s="50"/>
      <c r="N605" s="94">
        <f t="shared" si="104"/>
        <v>1880138.8233976301</v>
      </c>
      <c r="O605" s="33"/>
    </row>
    <row r="606" spans="1:15" s="31" customFormat="1" x14ac:dyDescent="0.25">
      <c r="A606" s="35"/>
      <c r="B606" s="51" t="s">
        <v>420</v>
      </c>
      <c r="C606" s="35">
        <v>4</v>
      </c>
      <c r="D606" s="55">
        <v>27.4086</v>
      </c>
      <c r="E606" s="100">
        <v>850</v>
      </c>
      <c r="F606" s="181">
        <v>469746</v>
      </c>
      <c r="G606" s="41">
        <v>100</v>
      </c>
      <c r="H606" s="50">
        <f t="shared" si="109"/>
        <v>469746</v>
      </c>
      <c r="I606" s="50">
        <f t="shared" si="105"/>
        <v>0</v>
      </c>
      <c r="J606" s="50">
        <f t="shared" si="106"/>
        <v>552.64235294117645</v>
      </c>
      <c r="K606" s="50">
        <f t="shared" si="107"/>
        <v>2136.8365927625473</v>
      </c>
      <c r="L606" s="50">
        <f t="shared" si="108"/>
        <v>2173086.4031597329</v>
      </c>
      <c r="M606" s="50"/>
      <c r="N606" s="94">
        <f t="shared" si="104"/>
        <v>2173086.4031597329</v>
      </c>
      <c r="O606" s="33"/>
    </row>
    <row r="607" spans="1:15" s="31" customFormat="1" x14ac:dyDescent="0.25">
      <c r="A607" s="35"/>
      <c r="B607" s="51" t="s">
        <v>421</v>
      </c>
      <c r="C607" s="35">
        <v>4</v>
      </c>
      <c r="D607" s="55">
        <v>26.490100000000002</v>
      </c>
      <c r="E607" s="100">
        <v>869</v>
      </c>
      <c r="F607" s="181">
        <v>760902</v>
      </c>
      <c r="G607" s="41">
        <v>100</v>
      </c>
      <c r="H607" s="50">
        <f t="shared" si="109"/>
        <v>760902</v>
      </c>
      <c r="I607" s="50">
        <f t="shared" si="105"/>
        <v>0</v>
      </c>
      <c r="J607" s="50">
        <f t="shared" si="106"/>
        <v>875.60644418872266</v>
      </c>
      <c r="K607" s="50">
        <f t="shared" si="107"/>
        <v>1813.872501515001</v>
      </c>
      <c r="L607" s="50">
        <f t="shared" si="108"/>
        <v>1914657.4803404964</v>
      </c>
      <c r="M607" s="50"/>
      <c r="N607" s="94">
        <f t="shared" si="104"/>
        <v>1914657.4803404964</v>
      </c>
      <c r="O607" s="33"/>
    </row>
    <row r="608" spans="1:15" s="31" customFormat="1" x14ac:dyDescent="0.25">
      <c r="A608" s="35"/>
      <c r="B608" s="51" t="s">
        <v>422</v>
      </c>
      <c r="C608" s="35">
        <v>4</v>
      </c>
      <c r="D608" s="55">
        <v>44.840200000000003</v>
      </c>
      <c r="E608" s="100">
        <v>1964</v>
      </c>
      <c r="F608" s="181">
        <v>1215991</v>
      </c>
      <c r="G608" s="41">
        <v>100</v>
      </c>
      <c r="H608" s="50">
        <f t="shared" si="109"/>
        <v>1215991</v>
      </c>
      <c r="I608" s="50">
        <f t="shared" si="105"/>
        <v>0</v>
      </c>
      <c r="J608" s="50">
        <f t="shared" si="106"/>
        <v>619.14002036659883</v>
      </c>
      <c r="K608" s="50">
        <f t="shared" si="107"/>
        <v>2070.3389253371247</v>
      </c>
      <c r="L608" s="50">
        <f t="shared" si="108"/>
        <v>2603877.2023355919</v>
      </c>
      <c r="M608" s="50"/>
      <c r="N608" s="94">
        <f t="shared" si="104"/>
        <v>2603877.2023355919</v>
      </c>
      <c r="O608" s="33"/>
    </row>
    <row r="609" spans="1:15" s="31" customFormat="1" x14ac:dyDescent="0.25">
      <c r="A609" s="35"/>
      <c r="B609" s="51" t="s">
        <v>795</v>
      </c>
      <c r="C609" s="35">
        <v>4</v>
      </c>
      <c r="D609" s="55">
        <v>19.890900000000002</v>
      </c>
      <c r="E609" s="100">
        <v>614</v>
      </c>
      <c r="F609" s="181">
        <v>460919</v>
      </c>
      <c r="G609" s="41">
        <v>100</v>
      </c>
      <c r="H609" s="50">
        <f t="shared" si="109"/>
        <v>460919</v>
      </c>
      <c r="I609" s="50">
        <f t="shared" si="105"/>
        <v>0</v>
      </c>
      <c r="J609" s="50">
        <f t="shared" si="106"/>
        <v>750.68241042345278</v>
      </c>
      <c r="K609" s="50">
        <f t="shared" si="107"/>
        <v>1938.7965352802707</v>
      </c>
      <c r="L609" s="50">
        <f t="shared" si="108"/>
        <v>1887073.4892593254</v>
      </c>
      <c r="M609" s="50"/>
      <c r="N609" s="94">
        <f t="shared" si="104"/>
        <v>1887073.4892593254</v>
      </c>
      <c r="O609" s="33"/>
    </row>
    <row r="610" spans="1:15" s="31" customFormat="1" x14ac:dyDescent="0.25">
      <c r="A610" s="35"/>
      <c r="B610" s="51" t="s">
        <v>423</v>
      </c>
      <c r="C610" s="35">
        <v>4</v>
      </c>
      <c r="D610" s="55">
        <v>27.044200000000004</v>
      </c>
      <c r="E610" s="100">
        <v>2536</v>
      </c>
      <c r="F610" s="181">
        <v>4493976</v>
      </c>
      <c r="G610" s="41">
        <v>100</v>
      </c>
      <c r="H610" s="50">
        <f t="shared" si="109"/>
        <v>4493976</v>
      </c>
      <c r="I610" s="50">
        <f t="shared" si="105"/>
        <v>0</v>
      </c>
      <c r="J610" s="50">
        <f t="shared" si="106"/>
        <v>1772.0725552050474</v>
      </c>
      <c r="K610" s="50">
        <f t="shared" si="107"/>
        <v>917.40639049867627</v>
      </c>
      <c r="L610" s="50">
        <f t="shared" si="108"/>
        <v>1755385.8308723464</v>
      </c>
      <c r="M610" s="50"/>
      <c r="N610" s="94">
        <f t="shared" si="104"/>
        <v>1755385.8308723464</v>
      </c>
      <c r="O610" s="33"/>
    </row>
    <row r="611" spans="1:15" s="31" customFormat="1" x14ac:dyDescent="0.25">
      <c r="A611" s="35"/>
      <c r="B611" s="51" t="s">
        <v>855</v>
      </c>
      <c r="C611" s="35">
        <v>3</v>
      </c>
      <c r="D611" s="55">
        <f>34.1363+21.5315+18.8637+28.9458</f>
        <v>103.47729999999999</v>
      </c>
      <c r="E611" s="100">
        <f>6394+509+639+802</f>
        <v>8344</v>
      </c>
      <c r="F611" s="181">
        <f>35861460+276741+501761+839248</f>
        <v>37479210</v>
      </c>
      <c r="G611" s="41">
        <v>50</v>
      </c>
      <c r="H611" s="50">
        <f t="shared" si="109"/>
        <v>18739605</v>
      </c>
      <c r="I611" s="50">
        <f t="shared" si="105"/>
        <v>18739605</v>
      </c>
      <c r="J611" s="50">
        <f t="shared" si="106"/>
        <v>4491.7557526366254</v>
      </c>
      <c r="K611" s="50">
        <f t="shared" si="107"/>
        <v>-1802.2768069329018</v>
      </c>
      <c r="L611" s="50">
        <f t="shared" si="108"/>
        <v>3450499.8839687956</v>
      </c>
      <c r="M611" s="50"/>
      <c r="N611" s="94">
        <f t="shared" si="104"/>
        <v>3450499.8839687956</v>
      </c>
      <c r="O611" s="33"/>
    </row>
    <row r="612" spans="1:15" s="31" customFormat="1" x14ac:dyDescent="0.25">
      <c r="A612" s="35"/>
      <c r="B612" s="51" t="s">
        <v>424</v>
      </c>
      <c r="C612" s="35">
        <v>4</v>
      </c>
      <c r="D612" s="55">
        <v>18.03</v>
      </c>
      <c r="E612" s="100">
        <v>552</v>
      </c>
      <c r="F612" s="181">
        <v>459949</v>
      </c>
      <c r="G612" s="41">
        <v>100</v>
      </c>
      <c r="H612" s="50">
        <f t="shared" si="109"/>
        <v>459949</v>
      </c>
      <c r="I612" s="50">
        <f t="shared" si="105"/>
        <v>0</v>
      </c>
      <c r="J612" s="50">
        <f t="shared" si="106"/>
        <v>833.2409420289855</v>
      </c>
      <c r="K612" s="50">
        <f t="shared" si="107"/>
        <v>1856.2380036747381</v>
      </c>
      <c r="L612" s="50">
        <f t="shared" si="108"/>
        <v>1788206.0587674687</v>
      </c>
      <c r="M612" s="50"/>
      <c r="N612" s="94">
        <f t="shared" si="104"/>
        <v>1788206.0587674687</v>
      </c>
      <c r="O612" s="33"/>
    </row>
    <row r="613" spans="1:15" s="31" customFormat="1" x14ac:dyDescent="0.25">
      <c r="A613" s="35"/>
      <c r="B613" s="51" t="s">
        <v>425</v>
      </c>
      <c r="C613" s="35">
        <v>4</v>
      </c>
      <c r="D613" s="55">
        <v>19.073699999999999</v>
      </c>
      <c r="E613" s="100">
        <v>304</v>
      </c>
      <c r="F613" s="181">
        <v>387179</v>
      </c>
      <c r="G613" s="41">
        <v>100</v>
      </c>
      <c r="H613" s="50">
        <f t="shared" si="109"/>
        <v>387179</v>
      </c>
      <c r="I613" s="50">
        <f t="shared" si="105"/>
        <v>0</v>
      </c>
      <c r="J613" s="50">
        <f t="shared" si="106"/>
        <v>1273.6151315789473</v>
      </c>
      <c r="K613" s="50">
        <f t="shared" si="107"/>
        <v>1415.8638141247764</v>
      </c>
      <c r="L613" s="50">
        <f t="shared" si="108"/>
        <v>1359406.5314384403</v>
      </c>
      <c r="M613" s="50"/>
      <c r="N613" s="94">
        <f t="shared" si="104"/>
        <v>1359406.5314384403</v>
      </c>
      <c r="O613" s="33"/>
    </row>
    <row r="614" spans="1:15" s="31" customFormat="1" x14ac:dyDescent="0.25">
      <c r="A614" s="35"/>
      <c r="B614" s="51" t="s">
        <v>426</v>
      </c>
      <c r="C614" s="35">
        <v>4</v>
      </c>
      <c r="D614" s="55">
        <v>33.413400000000003</v>
      </c>
      <c r="E614" s="100">
        <v>849</v>
      </c>
      <c r="F614" s="181">
        <v>1790555</v>
      </c>
      <c r="G614" s="41">
        <v>100</v>
      </c>
      <c r="H614" s="50">
        <f t="shared" si="109"/>
        <v>1790555</v>
      </c>
      <c r="I614" s="50">
        <f t="shared" si="105"/>
        <v>0</v>
      </c>
      <c r="J614" s="50">
        <f t="shared" si="106"/>
        <v>2109.0164899882216</v>
      </c>
      <c r="K614" s="50">
        <f t="shared" si="107"/>
        <v>580.46245571550207</v>
      </c>
      <c r="L614" s="50">
        <f t="shared" si="108"/>
        <v>964376.91021400294</v>
      </c>
      <c r="M614" s="50"/>
      <c r="N614" s="94">
        <f t="shared" si="104"/>
        <v>964376.91021400294</v>
      </c>
      <c r="O614" s="33"/>
    </row>
    <row r="615" spans="1:15" s="31" customFormat="1" x14ac:dyDescent="0.25">
      <c r="A615" s="35"/>
      <c r="B615" s="51" t="s">
        <v>796</v>
      </c>
      <c r="C615" s="35">
        <v>4</v>
      </c>
      <c r="D615" s="55">
        <v>15.958699999999999</v>
      </c>
      <c r="E615" s="100">
        <v>555</v>
      </c>
      <c r="F615" s="181">
        <v>869412</v>
      </c>
      <c r="G615" s="41">
        <v>100</v>
      </c>
      <c r="H615" s="50">
        <f t="shared" si="109"/>
        <v>869412</v>
      </c>
      <c r="I615" s="50">
        <f t="shared" si="105"/>
        <v>0</v>
      </c>
      <c r="J615" s="50">
        <f t="shared" si="106"/>
        <v>1566.5081081081082</v>
      </c>
      <c r="K615" s="50">
        <f t="shared" si="107"/>
        <v>1122.9708375956154</v>
      </c>
      <c r="L615" s="50">
        <f t="shared" si="108"/>
        <v>1188176.0733991915</v>
      </c>
      <c r="M615" s="50"/>
      <c r="N615" s="94">
        <f t="shared" si="104"/>
        <v>1188176.0733991915</v>
      </c>
      <c r="O615" s="33"/>
    </row>
    <row r="616" spans="1:15" s="31" customFormat="1" x14ac:dyDescent="0.25">
      <c r="A616" s="35"/>
      <c r="B616" s="51" t="s">
        <v>427</v>
      </c>
      <c r="C616" s="35">
        <v>4</v>
      </c>
      <c r="D616" s="55">
        <v>26.119699999999998</v>
      </c>
      <c r="E616" s="100">
        <v>572</v>
      </c>
      <c r="F616" s="181">
        <v>463486</v>
      </c>
      <c r="G616" s="41">
        <v>100</v>
      </c>
      <c r="H616" s="50">
        <f t="shared" si="109"/>
        <v>463486</v>
      </c>
      <c r="I616" s="50">
        <f t="shared" si="105"/>
        <v>0</v>
      </c>
      <c r="J616" s="50">
        <f t="shared" si="106"/>
        <v>810.29020979020981</v>
      </c>
      <c r="K616" s="50">
        <f t="shared" si="107"/>
        <v>1879.1887359135139</v>
      </c>
      <c r="L616" s="50">
        <f t="shared" si="108"/>
        <v>1865623.9321602429</v>
      </c>
      <c r="M616" s="50"/>
      <c r="N616" s="94">
        <f t="shared" si="104"/>
        <v>1865623.9321602429</v>
      </c>
      <c r="O616" s="33"/>
    </row>
    <row r="617" spans="1:15" s="31" customFormat="1" x14ac:dyDescent="0.25">
      <c r="A617" s="35"/>
      <c r="B617" s="51" t="s">
        <v>428</v>
      </c>
      <c r="C617" s="35">
        <v>4</v>
      </c>
      <c r="D617" s="55">
        <v>38.705500000000001</v>
      </c>
      <c r="E617" s="100">
        <v>1343</v>
      </c>
      <c r="F617" s="181">
        <v>2026508</v>
      </c>
      <c r="G617" s="41">
        <v>100</v>
      </c>
      <c r="H617" s="50">
        <f t="shared" si="109"/>
        <v>2026508</v>
      </c>
      <c r="I617" s="50">
        <f t="shared" si="105"/>
        <v>0</v>
      </c>
      <c r="J617" s="50">
        <f t="shared" si="106"/>
        <v>1508.9411764705883</v>
      </c>
      <c r="K617" s="50">
        <f t="shared" si="107"/>
        <v>1180.5377692331354</v>
      </c>
      <c r="L617" s="50">
        <f t="shared" si="108"/>
        <v>1644148.2207368277</v>
      </c>
      <c r="M617" s="50"/>
      <c r="N617" s="94">
        <f t="shared" si="104"/>
        <v>1644148.2207368277</v>
      </c>
      <c r="O617" s="33"/>
    </row>
    <row r="618" spans="1:15" s="31" customFormat="1" x14ac:dyDescent="0.25">
      <c r="A618" s="35"/>
      <c r="B618" s="51" t="s">
        <v>172</v>
      </c>
      <c r="C618" s="35">
        <v>4</v>
      </c>
      <c r="D618" s="55">
        <v>53.652200000000001</v>
      </c>
      <c r="E618" s="100">
        <v>1838</v>
      </c>
      <c r="F618" s="181">
        <v>1220564</v>
      </c>
      <c r="G618" s="41">
        <v>100</v>
      </c>
      <c r="H618" s="50">
        <f t="shared" si="109"/>
        <v>1220564</v>
      </c>
      <c r="I618" s="50">
        <f t="shared" si="105"/>
        <v>0</v>
      </c>
      <c r="J618" s="50">
        <f t="shared" si="106"/>
        <v>664.07181719260063</v>
      </c>
      <c r="K618" s="50">
        <f t="shared" si="107"/>
        <v>2025.4071285111231</v>
      </c>
      <c r="L618" s="50">
        <f t="shared" si="108"/>
        <v>2582914.2901904481</v>
      </c>
      <c r="M618" s="50"/>
      <c r="N618" s="94">
        <f t="shared" si="104"/>
        <v>2582914.2901904481</v>
      </c>
      <c r="O618" s="33"/>
    </row>
    <row r="619" spans="1:15" s="31" customFormat="1" x14ac:dyDescent="0.25">
      <c r="A619" s="35"/>
      <c r="B619" s="51" t="s">
        <v>429</v>
      </c>
      <c r="C619" s="35">
        <v>4</v>
      </c>
      <c r="D619" s="55">
        <v>29.088600000000003</v>
      </c>
      <c r="E619" s="100">
        <v>400</v>
      </c>
      <c r="F619" s="181">
        <v>396789</v>
      </c>
      <c r="G619" s="41">
        <v>100</v>
      </c>
      <c r="H619" s="50">
        <f t="shared" si="109"/>
        <v>396789</v>
      </c>
      <c r="I619" s="50">
        <f t="shared" si="105"/>
        <v>0</v>
      </c>
      <c r="J619" s="50">
        <f t="shared" si="106"/>
        <v>991.97249999999997</v>
      </c>
      <c r="K619" s="50">
        <f t="shared" si="107"/>
        <v>1697.5064457037238</v>
      </c>
      <c r="L619" s="50">
        <f t="shared" si="108"/>
        <v>1681922.8968019846</v>
      </c>
      <c r="M619" s="50"/>
      <c r="N619" s="94">
        <f t="shared" si="104"/>
        <v>1681922.8968019846</v>
      </c>
      <c r="O619" s="33"/>
    </row>
    <row r="620" spans="1:15" s="31" customFormat="1" x14ac:dyDescent="0.25">
      <c r="A620" s="35"/>
      <c r="B620" s="51" t="s">
        <v>797</v>
      </c>
      <c r="C620" s="35">
        <v>4</v>
      </c>
      <c r="D620" s="55">
        <v>34.2898</v>
      </c>
      <c r="E620" s="100">
        <v>657</v>
      </c>
      <c r="F620" s="181">
        <v>304237</v>
      </c>
      <c r="G620" s="41">
        <v>100</v>
      </c>
      <c r="H620" s="50">
        <f t="shared" si="109"/>
        <v>304237</v>
      </c>
      <c r="I620" s="50">
        <f t="shared" si="105"/>
        <v>0</v>
      </c>
      <c r="J620" s="50">
        <f t="shared" si="106"/>
        <v>463.07001522070016</v>
      </c>
      <c r="K620" s="50">
        <f t="shared" si="107"/>
        <v>2226.4089304830236</v>
      </c>
      <c r="L620" s="50">
        <f t="shared" si="108"/>
        <v>2225086.3131429069</v>
      </c>
      <c r="M620" s="50"/>
      <c r="N620" s="94">
        <f t="shared" si="104"/>
        <v>2225086.3131429069</v>
      </c>
      <c r="O620" s="33"/>
    </row>
    <row r="621" spans="1:15" s="31" customFormat="1" x14ac:dyDescent="0.25">
      <c r="A621" s="35"/>
      <c r="B621" s="4"/>
      <c r="C621" s="4"/>
      <c r="D621" s="55">
        <v>0</v>
      </c>
      <c r="E621" s="102"/>
      <c r="F621" s="32"/>
      <c r="G621" s="41"/>
      <c r="H621" s="42"/>
      <c r="I621" s="50"/>
      <c r="J621" s="50"/>
      <c r="K621" s="50"/>
      <c r="L621" s="50"/>
      <c r="M621" s="50"/>
      <c r="N621" s="94"/>
      <c r="O621" s="33"/>
    </row>
    <row r="622" spans="1:15" s="31" customFormat="1" x14ac:dyDescent="0.25">
      <c r="A622" s="30" t="s">
        <v>430</v>
      </c>
      <c r="B622" s="43" t="s">
        <v>2</v>
      </c>
      <c r="C622" s="44"/>
      <c r="D622" s="3">
        <v>629.01580000000001</v>
      </c>
      <c r="E622" s="103">
        <f>E623</f>
        <v>36413</v>
      </c>
      <c r="F622" s="37"/>
      <c r="G622" s="41"/>
      <c r="H622" s="37">
        <f>H624</f>
        <v>8306228.25</v>
      </c>
      <c r="I622" s="37">
        <f>I624</f>
        <v>-8306228.25</v>
      </c>
      <c r="J622" s="50"/>
      <c r="K622" s="50"/>
      <c r="L622" s="50"/>
      <c r="M622" s="46">
        <f>M624</f>
        <v>18241436.787071515</v>
      </c>
      <c r="N622" s="92">
        <f t="shared" si="104"/>
        <v>18241436.787071515</v>
      </c>
      <c r="O622" s="33"/>
    </row>
    <row r="623" spans="1:15" s="31" customFormat="1" x14ac:dyDescent="0.25">
      <c r="A623" s="30" t="s">
        <v>430</v>
      </c>
      <c r="B623" s="43" t="s">
        <v>3</v>
      </c>
      <c r="C623" s="44"/>
      <c r="D623" s="3">
        <v>629.01580000000001</v>
      </c>
      <c r="E623" s="103">
        <f>SUM(E625:E647)</f>
        <v>36413</v>
      </c>
      <c r="F623" s="37">
        <f>SUM(F625:F647)</f>
        <v>53526150</v>
      </c>
      <c r="G623" s="41"/>
      <c r="H623" s="37">
        <f>SUM(H625:H647)</f>
        <v>36913693.5</v>
      </c>
      <c r="I623" s="37">
        <f>SUM(I625:I647)</f>
        <v>16612456.5</v>
      </c>
      <c r="J623" s="50"/>
      <c r="K623" s="50"/>
      <c r="L623" s="37">
        <f>SUM(L625:L647)</f>
        <v>50229861.911463425</v>
      </c>
      <c r="M623" s="50"/>
      <c r="N623" s="92">
        <f t="shared" si="104"/>
        <v>50229861.911463425</v>
      </c>
      <c r="O623" s="33"/>
    </row>
    <row r="624" spans="1:15" s="31" customFormat="1" x14ac:dyDescent="0.25">
      <c r="A624" s="35"/>
      <c r="B624" s="51" t="s">
        <v>26</v>
      </c>
      <c r="C624" s="35">
        <v>2</v>
      </c>
      <c r="D624" s="55">
        <v>0</v>
      </c>
      <c r="E624" s="106"/>
      <c r="F624" s="50"/>
      <c r="G624" s="41">
        <v>25</v>
      </c>
      <c r="H624" s="50">
        <f>F640*G624/100</f>
        <v>8306228.25</v>
      </c>
      <c r="I624" s="50">
        <f t="shared" si="105"/>
        <v>-8306228.25</v>
      </c>
      <c r="J624" s="50"/>
      <c r="K624" s="50"/>
      <c r="L624" s="50"/>
      <c r="M624" s="50">
        <f>($L$7*$L$8*E622/$L$10)+($L$7*$L$9*D622/$L$11)</f>
        <v>18241436.787071515</v>
      </c>
      <c r="N624" s="94">
        <f t="shared" si="104"/>
        <v>18241436.787071515</v>
      </c>
      <c r="O624" s="33"/>
    </row>
    <row r="625" spans="1:15" s="31" customFormat="1" x14ac:dyDescent="0.25">
      <c r="A625" s="35"/>
      <c r="B625" s="51" t="s">
        <v>798</v>
      </c>
      <c r="C625" s="35">
        <v>4</v>
      </c>
      <c r="D625" s="55">
        <v>16.8704</v>
      </c>
      <c r="E625" s="100">
        <v>1421</v>
      </c>
      <c r="F625" s="182">
        <v>704366</v>
      </c>
      <c r="G625" s="41">
        <v>100</v>
      </c>
      <c r="H625" s="50">
        <f>F625*G625/100</f>
        <v>704366</v>
      </c>
      <c r="I625" s="50">
        <f t="shared" si="105"/>
        <v>0</v>
      </c>
      <c r="J625" s="50">
        <f t="shared" ref="J625:J647" si="110">F625/E625</f>
        <v>495.68332160450387</v>
      </c>
      <c r="K625" s="50">
        <f t="shared" ref="K625:K647" si="111">$J$11*$J$19-J625</f>
        <v>2193.7956240992198</v>
      </c>
      <c r="L625" s="50">
        <f t="shared" ref="L625:L647" si="112">IF(K625&gt;0,$J$7*$J$8*(K625/$K$19),0)+$J$7*$J$9*(E625/$E$19)+$J$7*$J$10*(D625/$D$19)</f>
        <v>2340816.8217316507</v>
      </c>
      <c r="M625" s="50"/>
      <c r="N625" s="94">
        <f t="shared" si="104"/>
        <v>2340816.8217316507</v>
      </c>
      <c r="O625" s="33"/>
    </row>
    <row r="626" spans="1:15" s="31" customFormat="1" x14ac:dyDescent="0.25">
      <c r="A626" s="35"/>
      <c r="B626" s="51" t="s">
        <v>431</v>
      </c>
      <c r="C626" s="35">
        <v>4</v>
      </c>
      <c r="D626" s="55">
        <v>26.722299999999997</v>
      </c>
      <c r="E626" s="100">
        <v>1390</v>
      </c>
      <c r="F626" s="182">
        <v>884775</v>
      </c>
      <c r="G626" s="41">
        <v>100</v>
      </c>
      <c r="H626" s="50">
        <f t="shared" ref="H626:H647" si="113">F626*G626/100</f>
        <v>884775</v>
      </c>
      <c r="I626" s="50">
        <f t="shared" si="105"/>
        <v>0</v>
      </c>
      <c r="J626" s="50">
        <f t="shared" si="110"/>
        <v>636.52877697841723</v>
      </c>
      <c r="K626" s="50">
        <f t="shared" si="111"/>
        <v>2052.9501687253064</v>
      </c>
      <c r="L626" s="50">
        <f t="shared" si="112"/>
        <v>2281381.6266111475</v>
      </c>
      <c r="M626" s="50"/>
      <c r="N626" s="94">
        <f t="shared" si="104"/>
        <v>2281381.6266111475</v>
      </c>
      <c r="O626" s="33"/>
    </row>
    <row r="627" spans="1:15" s="31" customFormat="1" x14ac:dyDescent="0.25">
      <c r="A627" s="35"/>
      <c r="B627" s="51" t="s">
        <v>432</v>
      </c>
      <c r="C627" s="35">
        <v>4</v>
      </c>
      <c r="D627" s="55">
        <v>13.170299999999999</v>
      </c>
      <c r="E627" s="100">
        <v>592</v>
      </c>
      <c r="F627" s="182">
        <v>547475</v>
      </c>
      <c r="G627" s="41">
        <v>100</v>
      </c>
      <c r="H627" s="50">
        <f t="shared" si="113"/>
        <v>547475</v>
      </c>
      <c r="I627" s="50">
        <f t="shared" si="105"/>
        <v>0</v>
      </c>
      <c r="J627" s="50">
        <f t="shared" si="110"/>
        <v>924.78885135135135</v>
      </c>
      <c r="K627" s="50">
        <f t="shared" si="111"/>
        <v>1764.6900943523724</v>
      </c>
      <c r="L627" s="50">
        <f t="shared" si="112"/>
        <v>1696717.880353386</v>
      </c>
      <c r="M627" s="50"/>
      <c r="N627" s="94">
        <f t="shared" si="104"/>
        <v>1696717.880353386</v>
      </c>
      <c r="O627" s="33"/>
    </row>
    <row r="628" spans="1:15" s="31" customFormat="1" x14ac:dyDescent="0.25">
      <c r="A628" s="35"/>
      <c r="B628" s="51" t="s">
        <v>433</v>
      </c>
      <c r="C628" s="35">
        <v>4</v>
      </c>
      <c r="D628" s="55">
        <v>49.860100000000003</v>
      </c>
      <c r="E628" s="100">
        <v>1960</v>
      </c>
      <c r="F628" s="182">
        <v>993758</v>
      </c>
      <c r="G628" s="41">
        <v>100</v>
      </c>
      <c r="H628" s="50">
        <f t="shared" si="113"/>
        <v>993758</v>
      </c>
      <c r="I628" s="50">
        <f t="shared" si="105"/>
        <v>0</v>
      </c>
      <c r="J628" s="50">
        <f t="shared" si="110"/>
        <v>507.01938775510206</v>
      </c>
      <c r="K628" s="50">
        <f t="shared" si="111"/>
        <v>2182.4595579486218</v>
      </c>
      <c r="L628" s="50">
        <f t="shared" si="112"/>
        <v>2724886.2378414096</v>
      </c>
      <c r="M628" s="50"/>
      <c r="N628" s="94">
        <f t="shared" si="104"/>
        <v>2724886.2378414096</v>
      </c>
      <c r="O628" s="33"/>
    </row>
    <row r="629" spans="1:15" s="31" customFormat="1" x14ac:dyDescent="0.25">
      <c r="A629" s="35"/>
      <c r="B629" s="51" t="s">
        <v>434</v>
      </c>
      <c r="C629" s="35">
        <v>4</v>
      </c>
      <c r="D629" s="55">
        <v>15.717600000000001</v>
      </c>
      <c r="E629" s="100">
        <v>614</v>
      </c>
      <c r="F629" s="182">
        <v>421354</v>
      </c>
      <c r="G629" s="41">
        <v>100</v>
      </c>
      <c r="H629" s="50">
        <f t="shared" si="113"/>
        <v>421354</v>
      </c>
      <c r="I629" s="50">
        <f t="shared" si="105"/>
        <v>0</v>
      </c>
      <c r="J629" s="50">
        <f t="shared" si="110"/>
        <v>686.24429967426715</v>
      </c>
      <c r="K629" s="50">
        <f t="shared" si="111"/>
        <v>2003.2346460294566</v>
      </c>
      <c r="L629" s="50">
        <f t="shared" si="112"/>
        <v>1911701.0926782179</v>
      </c>
      <c r="M629" s="50"/>
      <c r="N629" s="94">
        <f t="shared" si="104"/>
        <v>1911701.0926782179</v>
      </c>
      <c r="O629" s="33"/>
    </row>
    <row r="630" spans="1:15" s="31" customFormat="1" x14ac:dyDescent="0.25">
      <c r="A630" s="35"/>
      <c r="B630" s="51" t="s">
        <v>435</v>
      </c>
      <c r="C630" s="35">
        <v>4</v>
      </c>
      <c r="D630" s="55">
        <v>28.387500000000003</v>
      </c>
      <c r="E630" s="100">
        <v>1111</v>
      </c>
      <c r="F630" s="182">
        <v>622493</v>
      </c>
      <c r="G630" s="41">
        <v>100</v>
      </c>
      <c r="H630" s="50">
        <f t="shared" si="113"/>
        <v>622493</v>
      </c>
      <c r="I630" s="50">
        <f t="shared" si="105"/>
        <v>0</v>
      </c>
      <c r="J630" s="50">
        <f t="shared" si="110"/>
        <v>560.29972997299728</v>
      </c>
      <c r="K630" s="50">
        <f t="shared" si="111"/>
        <v>2129.1792157307264</v>
      </c>
      <c r="L630" s="50">
        <f t="shared" si="112"/>
        <v>2260267.4673798578</v>
      </c>
      <c r="M630" s="50"/>
      <c r="N630" s="94">
        <f t="shared" si="104"/>
        <v>2260267.4673798578</v>
      </c>
      <c r="O630" s="33"/>
    </row>
    <row r="631" spans="1:15" s="31" customFormat="1" x14ac:dyDescent="0.25">
      <c r="A631" s="35"/>
      <c r="B631" s="51" t="s">
        <v>436</v>
      </c>
      <c r="C631" s="35">
        <v>4</v>
      </c>
      <c r="D631" s="55">
        <v>5.9548000000000005</v>
      </c>
      <c r="E631" s="100">
        <v>709</v>
      </c>
      <c r="F631" s="182">
        <v>360057</v>
      </c>
      <c r="G631" s="41">
        <v>100</v>
      </c>
      <c r="H631" s="50">
        <f t="shared" si="113"/>
        <v>360057</v>
      </c>
      <c r="I631" s="50">
        <f t="shared" si="105"/>
        <v>0</v>
      </c>
      <c r="J631" s="50">
        <f t="shared" si="110"/>
        <v>507.83779971791256</v>
      </c>
      <c r="K631" s="50">
        <f t="shared" si="111"/>
        <v>2181.6411459858109</v>
      </c>
      <c r="L631" s="50">
        <f t="shared" si="112"/>
        <v>2023142.3577389764</v>
      </c>
      <c r="M631" s="50"/>
      <c r="N631" s="94">
        <f t="shared" si="104"/>
        <v>2023142.3577389764</v>
      </c>
      <c r="O631" s="33"/>
    </row>
    <row r="632" spans="1:15" s="31" customFormat="1" x14ac:dyDescent="0.25">
      <c r="A632" s="35"/>
      <c r="B632" s="51" t="s">
        <v>437</v>
      </c>
      <c r="C632" s="35">
        <v>4</v>
      </c>
      <c r="D632" s="55">
        <v>8.7255999999999982</v>
      </c>
      <c r="E632" s="100">
        <v>575</v>
      </c>
      <c r="F632" s="182">
        <v>401054</v>
      </c>
      <c r="G632" s="41">
        <v>100</v>
      </c>
      <c r="H632" s="50">
        <f t="shared" si="113"/>
        <v>401054</v>
      </c>
      <c r="I632" s="50">
        <f t="shared" si="105"/>
        <v>0</v>
      </c>
      <c r="J632" s="50">
        <f t="shared" si="110"/>
        <v>697.48521739130433</v>
      </c>
      <c r="K632" s="50">
        <f t="shared" si="111"/>
        <v>1991.9937283124193</v>
      </c>
      <c r="L632" s="50">
        <f t="shared" si="112"/>
        <v>1844440.0424659697</v>
      </c>
      <c r="M632" s="50"/>
      <c r="N632" s="94">
        <f t="shared" si="104"/>
        <v>1844440.0424659697</v>
      </c>
      <c r="O632" s="33"/>
    </row>
    <row r="633" spans="1:15" s="31" customFormat="1" x14ac:dyDescent="0.25">
      <c r="A633" s="35"/>
      <c r="B633" s="51" t="s">
        <v>438</v>
      </c>
      <c r="C633" s="35">
        <v>4</v>
      </c>
      <c r="D633" s="55">
        <v>37.560200000000002</v>
      </c>
      <c r="E633" s="100">
        <v>2165</v>
      </c>
      <c r="F633" s="182">
        <v>1661899</v>
      </c>
      <c r="G633" s="41">
        <v>100</v>
      </c>
      <c r="H633" s="50">
        <f t="shared" si="113"/>
        <v>1661899</v>
      </c>
      <c r="I633" s="50">
        <f t="shared" si="105"/>
        <v>0</v>
      </c>
      <c r="J633" s="50">
        <f t="shared" si="110"/>
        <v>767.62078521939952</v>
      </c>
      <c r="K633" s="50">
        <f t="shared" si="111"/>
        <v>1921.8581604843241</v>
      </c>
      <c r="L633" s="50">
        <f t="shared" si="112"/>
        <v>2504754.3203098457</v>
      </c>
      <c r="M633" s="50"/>
      <c r="N633" s="94">
        <f t="shared" si="104"/>
        <v>2504754.3203098457</v>
      </c>
      <c r="O633" s="33"/>
    </row>
    <row r="634" spans="1:15" s="31" customFormat="1" x14ac:dyDescent="0.25">
      <c r="A634" s="35"/>
      <c r="B634" s="51" t="s">
        <v>439</v>
      </c>
      <c r="C634" s="35">
        <v>4</v>
      </c>
      <c r="D634" s="55">
        <v>16.395299999999999</v>
      </c>
      <c r="E634" s="100">
        <v>894</v>
      </c>
      <c r="F634" s="182">
        <v>889381</v>
      </c>
      <c r="G634" s="41">
        <v>100</v>
      </c>
      <c r="H634" s="50">
        <f t="shared" si="113"/>
        <v>889381</v>
      </c>
      <c r="I634" s="50">
        <f t="shared" si="105"/>
        <v>0</v>
      </c>
      <c r="J634" s="50">
        <f t="shared" si="110"/>
        <v>994.83333333333337</v>
      </c>
      <c r="K634" s="50">
        <f t="shared" si="111"/>
        <v>1694.6456123703902</v>
      </c>
      <c r="L634" s="50">
        <f t="shared" si="112"/>
        <v>1762104.9795657811</v>
      </c>
      <c r="M634" s="50"/>
      <c r="N634" s="94">
        <f t="shared" si="104"/>
        <v>1762104.9795657811</v>
      </c>
      <c r="O634" s="33"/>
    </row>
    <row r="635" spans="1:15" s="31" customFormat="1" x14ac:dyDescent="0.25">
      <c r="A635" s="35"/>
      <c r="B635" s="51" t="s">
        <v>440</v>
      </c>
      <c r="C635" s="35">
        <v>4</v>
      </c>
      <c r="D635" s="55">
        <v>13.850899999999999</v>
      </c>
      <c r="E635" s="100">
        <v>659</v>
      </c>
      <c r="F635" s="182">
        <v>750675</v>
      </c>
      <c r="G635" s="41">
        <v>100</v>
      </c>
      <c r="H635" s="50">
        <f t="shared" si="113"/>
        <v>750675</v>
      </c>
      <c r="I635" s="50">
        <f t="shared" si="105"/>
        <v>0</v>
      </c>
      <c r="J635" s="50">
        <f t="shared" si="110"/>
        <v>1139.112291350531</v>
      </c>
      <c r="K635" s="50">
        <f t="shared" si="111"/>
        <v>1550.3666543531926</v>
      </c>
      <c r="L635" s="50">
        <f t="shared" si="112"/>
        <v>1551697.8194866632</v>
      </c>
      <c r="M635" s="50"/>
      <c r="N635" s="94">
        <f t="shared" si="104"/>
        <v>1551697.8194866632</v>
      </c>
      <c r="O635" s="33"/>
    </row>
    <row r="636" spans="1:15" s="31" customFormat="1" x14ac:dyDescent="0.25">
      <c r="A636" s="35"/>
      <c r="B636" s="51" t="s">
        <v>441</v>
      </c>
      <c r="C636" s="35">
        <v>4</v>
      </c>
      <c r="D636" s="55">
        <v>23.948</v>
      </c>
      <c r="E636" s="100">
        <v>1294</v>
      </c>
      <c r="F636" s="182">
        <v>1413471</v>
      </c>
      <c r="G636" s="41">
        <v>100</v>
      </c>
      <c r="H636" s="50">
        <f t="shared" si="113"/>
        <v>1413471</v>
      </c>
      <c r="I636" s="50">
        <f t="shared" si="105"/>
        <v>0</v>
      </c>
      <c r="J636" s="50">
        <f t="shared" si="110"/>
        <v>1092.3268933539412</v>
      </c>
      <c r="K636" s="50">
        <f t="shared" si="111"/>
        <v>1597.1520523497825</v>
      </c>
      <c r="L636" s="50">
        <f t="shared" si="112"/>
        <v>1866165.7372563053</v>
      </c>
      <c r="M636" s="50"/>
      <c r="N636" s="94">
        <f t="shared" si="104"/>
        <v>1866165.7372563053</v>
      </c>
      <c r="O636" s="33"/>
    </row>
    <row r="637" spans="1:15" s="31" customFormat="1" x14ac:dyDescent="0.25">
      <c r="A637" s="35"/>
      <c r="B637" s="51" t="s">
        <v>442</v>
      </c>
      <c r="C637" s="35">
        <v>4</v>
      </c>
      <c r="D637" s="55">
        <v>21.0716</v>
      </c>
      <c r="E637" s="100">
        <v>1066</v>
      </c>
      <c r="F637" s="182">
        <v>748647</v>
      </c>
      <c r="G637" s="41">
        <v>100</v>
      </c>
      <c r="H637" s="50">
        <f t="shared" si="113"/>
        <v>748647</v>
      </c>
      <c r="I637" s="50">
        <f t="shared" si="105"/>
        <v>0</v>
      </c>
      <c r="J637" s="50">
        <f t="shared" si="110"/>
        <v>702.29549718574106</v>
      </c>
      <c r="K637" s="50">
        <f t="shared" si="111"/>
        <v>1987.1834485179825</v>
      </c>
      <c r="L637" s="50">
        <f t="shared" si="112"/>
        <v>2084126.4956262193</v>
      </c>
      <c r="M637" s="50"/>
      <c r="N637" s="94">
        <f t="shared" ref="N637:N700" si="114">L637+M637</f>
        <v>2084126.4956262193</v>
      </c>
      <c r="O637" s="33"/>
    </row>
    <row r="638" spans="1:15" s="31" customFormat="1" x14ac:dyDescent="0.25">
      <c r="A638" s="35"/>
      <c r="B638" s="51" t="s">
        <v>443</v>
      </c>
      <c r="C638" s="35">
        <v>4</v>
      </c>
      <c r="D638" s="55">
        <v>22.115600000000001</v>
      </c>
      <c r="E638" s="100">
        <v>1333</v>
      </c>
      <c r="F638" s="182">
        <v>1182929</v>
      </c>
      <c r="G638" s="41">
        <v>100</v>
      </c>
      <c r="H638" s="50">
        <f t="shared" si="113"/>
        <v>1182929</v>
      </c>
      <c r="I638" s="50">
        <f t="shared" si="105"/>
        <v>0</v>
      </c>
      <c r="J638" s="50">
        <f t="shared" si="110"/>
        <v>887.41860465116281</v>
      </c>
      <c r="K638" s="50">
        <f t="shared" si="111"/>
        <v>1802.0603410525609</v>
      </c>
      <c r="L638" s="50">
        <f t="shared" si="112"/>
        <v>2031511.5693035102</v>
      </c>
      <c r="M638" s="50"/>
      <c r="N638" s="94">
        <f t="shared" si="114"/>
        <v>2031511.5693035102</v>
      </c>
      <c r="O638" s="33"/>
    </row>
    <row r="639" spans="1:15" s="31" customFormat="1" x14ac:dyDescent="0.25">
      <c r="A639" s="35"/>
      <c r="B639" s="51" t="s">
        <v>444</v>
      </c>
      <c r="C639" s="35">
        <v>4</v>
      </c>
      <c r="D639" s="55">
        <v>43.943700000000007</v>
      </c>
      <c r="E639" s="100">
        <v>1575</v>
      </c>
      <c r="F639" s="182">
        <v>916382</v>
      </c>
      <c r="G639" s="41">
        <v>100</v>
      </c>
      <c r="H639" s="50">
        <f t="shared" si="113"/>
        <v>916382</v>
      </c>
      <c r="I639" s="50">
        <f t="shared" ref="I639:I702" si="115">F639-H639</f>
        <v>0</v>
      </c>
      <c r="J639" s="50">
        <f t="shared" si="110"/>
        <v>581.82984126984127</v>
      </c>
      <c r="K639" s="50">
        <f t="shared" si="111"/>
        <v>2107.6491044338823</v>
      </c>
      <c r="L639" s="50">
        <f t="shared" si="112"/>
        <v>2498334.8979500146</v>
      </c>
      <c r="M639" s="50"/>
      <c r="N639" s="94">
        <f t="shared" si="114"/>
        <v>2498334.8979500146</v>
      </c>
      <c r="O639" s="33"/>
    </row>
    <row r="640" spans="1:15" s="31" customFormat="1" x14ac:dyDescent="0.25">
      <c r="A640" s="35"/>
      <c r="B640" s="51" t="s">
        <v>856</v>
      </c>
      <c r="C640" s="35">
        <v>3</v>
      </c>
      <c r="D640" s="55">
        <v>92.032000000000011</v>
      </c>
      <c r="E640" s="100">
        <v>9140</v>
      </c>
      <c r="F640" s="182">
        <v>33224913</v>
      </c>
      <c r="G640" s="41">
        <v>50</v>
      </c>
      <c r="H640" s="50">
        <f t="shared" si="113"/>
        <v>16612456.5</v>
      </c>
      <c r="I640" s="50">
        <f t="shared" si="115"/>
        <v>16612456.5</v>
      </c>
      <c r="J640" s="50">
        <f t="shared" si="110"/>
        <v>3635.1108315098468</v>
      </c>
      <c r="K640" s="50">
        <f t="shared" si="111"/>
        <v>-945.63188580612314</v>
      </c>
      <c r="L640" s="50">
        <f t="shared" si="112"/>
        <v>3641697.6015904918</v>
      </c>
      <c r="M640" s="50"/>
      <c r="N640" s="94">
        <f t="shared" si="114"/>
        <v>3641697.6015904918</v>
      </c>
      <c r="O640" s="33"/>
    </row>
    <row r="641" spans="1:15" s="31" customFormat="1" x14ac:dyDescent="0.25">
      <c r="A641" s="35"/>
      <c r="B641" s="51" t="s">
        <v>445</v>
      </c>
      <c r="C641" s="35">
        <v>4</v>
      </c>
      <c r="D641" s="55">
        <v>38.2607</v>
      </c>
      <c r="E641" s="100">
        <v>1740</v>
      </c>
      <c r="F641" s="182">
        <v>1283625</v>
      </c>
      <c r="G641" s="41">
        <v>100</v>
      </c>
      <c r="H641" s="50">
        <f t="shared" si="113"/>
        <v>1283625</v>
      </c>
      <c r="I641" s="50">
        <f t="shared" si="115"/>
        <v>0</v>
      </c>
      <c r="J641" s="50">
        <f t="shared" si="110"/>
        <v>737.7155172413793</v>
      </c>
      <c r="K641" s="50">
        <f t="shared" si="111"/>
        <v>1951.7634284623443</v>
      </c>
      <c r="L641" s="50">
        <f t="shared" si="112"/>
        <v>2391616.9825975839</v>
      </c>
      <c r="M641" s="50"/>
      <c r="N641" s="94">
        <f t="shared" si="114"/>
        <v>2391616.9825975839</v>
      </c>
      <c r="O641" s="33"/>
    </row>
    <row r="642" spans="1:15" s="31" customFormat="1" x14ac:dyDescent="0.25">
      <c r="A642" s="35"/>
      <c r="B642" s="51" t="s">
        <v>446</v>
      </c>
      <c r="C642" s="35">
        <v>4</v>
      </c>
      <c r="D642" s="55">
        <v>12.4343</v>
      </c>
      <c r="E642" s="100">
        <v>965</v>
      </c>
      <c r="F642" s="182">
        <v>1498110</v>
      </c>
      <c r="G642" s="41">
        <v>100</v>
      </c>
      <c r="H642" s="50">
        <f t="shared" si="113"/>
        <v>1498110</v>
      </c>
      <c r="I642" s="50">
        <f t="shared" si="115"/>
        <v>0</v>
      </c>
      <c r="J642" s="50">
        <f t="shared" si="110"/>
        <v>1552.4455958549222</v>
      </c>
      <c r="K642" s="50">
        <f t="shared" si="111"/>
        <v>1137.0333498488014</v>
      </c>
      <c r="L642" s="50">
        <f t="shared" si="112"/>
        <v>1313271.5896411855</v>
      </c>
      <c r="M642" s="50"/>
      <c r="N642" s="94">
        <f t="shared" si="114"/>
        <v>1313271.5896411855</v>
      </c>
      <c r="O642" s="33"/>
    </row>
    <row r="643" spans="1:15" s="31" customFormat="1" x14ac:dyDescent="0.25">
      <c r="A643" s="35"/>
      <c r="B643" s="51" t="s">
        <v>447</v>
      </c>
      <c r="C643" s="35">
        <v>4</v>
      </c>
      <c r="D643" s="55">
        <v>31.216500000000003</v>
      </c>
      <c r="E643" s="100">
        <v>1291</v>
      </c>
      <c r="F643" s="182">
        <v>747754</v>
      </c>
      <c r="G643" s="41">
        <v>100</v>
      </c>
      <c r="H643" s="50">
        <f t="shared" si="113"/>
        <v>747754</v>
      </c>
      <c r="I643" s="50">
        <f t="shared" si="115"/>
        <v>0</v>
      </c>
      <c r="J643" s="50">
        <f t="shared" si="110"/>
        <v>579.20526723470175</v>
      </c>
      <c r="K643" s="50">
        <f t="shared" si="111"/>
        <v>2110.2736784690219</v>
      </c>
      <c r="L643" s="50">
        <f t="shared" si="112"/>
        <v>2323414.9654053305</v>
      </c>
      <c r="M643" s="50"/>
      <c r="N643" s="94">
        <f t="shared" si="114"/>
        <v>2323414.9654053305</v>
      </c>
      <c r="O643" s="33"/>
    </row>
    <row r="644" spans="1:15" s="31" customFormat="1" x14ac:dyDescent="0.25">
      <c r="A644" s="35"/>
      <c r="B644" s="51" t="s">
        <v>448</v>
      </c>
      <c r="C644" s="35">
        <v>4</v>
      </c>
      <c r="D644" s="55">
        <v>21.7347</v>
      </c>
      <c r="E644" s="100">
        <v>1175</v>
      </c>
      <c r="F644" s="182">
        <v>659809</v>
      </c>
      <c r="G644" s="41">
        <v>100</v>
      </c>
      <c r="H644" s="50">
        <f t="shared" si="113"/>
        <v>659809</v>
      </c>
      <c r="I644" s="50">
        <f t="shared" si="115"/>
        <v>0</v>
      </c>
      <c r="J644" s="50">
        <f t="shared" si="110"/>
        <v>561.53957446808511</v>
      </c>
      <c r="K644" s="50">
        <f t="shared" si="111"/>
        <v>2127.9393712356386</v>
      </c>
      <c r="L644" s="50">
        <f t="shared" si="112"/>
        <v>2237542.5820641378</v>
      </c>
      <c r="M644" s="50"/>
      <c r="N644" s="94">
        <f t="shared" si="114"/>
        <v>2237542.5820641378</v>
      </c>
      <c r="O644" s="33"/>
    </row>
    <row r="645" spans="1:15" s="31" customFormat="1" x14ac:dyDescent="0.25">
      <c r="A645" s="35"/>
      <c r="B645" s="51" t="s">
        <v>799</v>
      </c>
      <c r="C645" s="35">
        <v>4</v>
      </c>
      <c r="D645" s="55">
        <v>56.6937</v>
      </c>
      <c r="E645" s="100">
        <v>3208</v>
      </c>
      <c r="F645" s="182">
        <v>2696037</v>
      </c>
      <c r="G645" s="41">
        <v>100</v>
      </c>
      <c r="H645" s="50">
        <f t="shared" si="113"/>
        <v>2696037</v>
      </c>
      <c r="I645" s="50">
        <f t="shared" si="115"/>
        <v>0</v>
      </c>
      <c r="J645" s="50">
        <f t="shared" si="110"/>
        <v>840.41053615960095</v>
      </c>
      <c r="K645" s="50">
        <f t="shared" si="111"/>
        <v>1849.0684095441227</v>
      </c>
      <c r="L645" s="50">
        <f t="shared" si="112"/>
        <v>2917856.6448915824</v>
      </c>
      <c r="M645" s="50"/>
      <c r="N645" s="94">
        <f t="shared" si="114"/>
        <v>2917856.6448915824</v>
      </c>
      <c r="O645" s="33"/>
    </row>
    <row r="646" spans="1:15" s="31" customFormat="1" x14ac:dyDescent="0.25">
      <c r="A646" s="35"/>
      <c r="B646" s="51" t="s">
        <v>449</v>
      </c>
      <c r="C646" s="35">
        <v>4</v>
      </c>
      <c r="D646" s="55">
        <v>13.955799999999998</v>
      </c>
      <c r="E646" s="100">
        <v>511</v>
      </c>
      <c r="F646" s="182">
        <v>371750</v>
      </c>
      <c r="G646" s="41">
        <v>100</v>
      </c>
      <c r="H646" s="50">
        <f t="shared" si="113"/>
        <v>371750</v>
      </c>
      <c r="I646" s="50">
        <f t="shared" si="115"/>
        <v>0</v>
      </c>
      <c r="J646" s="50">
        <f t="shared" si="110"/>
        <v>727.49510763209389</v>
      </c>
      <c r="K646" s="50">
        <f t="shared" si="111"/>
        <v>1961.9838380716296</v>
      </c>
      <c r="L646" s="50">
        <f t="shared" si="112"/>
        <v>1832914.3623062898</v>
      </c>
      <c r="M646" s="50"/>
      <c r="N646" s="94">
        <f t="shared" si="114"/>
        <v>1832914.3623062898</v>
      </c>
      <c r="O646" s="33"/>
    </row>
    <row r="647" spans="1:15" s="31" customFormat="1" x14ac:dyDescent="0.25">
      <c r="A647" s="35"/>
      <c r="B647" s="51" t="s">
        <v>450</v>
      </c>
      <c r="C647" s="35">
        <v>4</v>
      </c>
      <c r="D647" s="55">
        <v>18.394200000000001</v>
      </c>
      <c r="E647" s="100">
        <v>1025</v>
      </c>
      <c r="F647" s="182">
        <v>545436</v>
      </c>
      <c r="G647" s="41">
        <v>100</v>
      </c>
      <c r="H647" s="50">
        <f t="shared" si="113"/>
        <v>545436</v>
      </c>
      <c r="I647" s="50">
        <f t="shared" si="115"/>
        <v>0</v>
      </c>
      <c r="J647" s="50">
        <f t="shared" si="110"/>
        <v>532.13268292682926</v>
      </c>
      <c r="K647" s="50">
        <f t="shared" si="111"/>
        <v>2157.3462627768945</v>
      </c>
      <c r="L647" s="50">
        <f t="shared" si="112"/>
        <v>2189497.836667873</v>
      </c>
      <c r="M647" s="50"/>
      <c r="N647" s="94">
        <f t="shared" si="114"/>
        <v>2189497.836667873</v>
      </c>
      <c r="O647" s="33"/>
    </row>
    <row r="648" spans="1:15" s="31" customFormat="1" x14ac:dyDescent="0.25">
      <c r="A648" s="35"/>
      <c r="B648" s="4"/>
      <c r="C648" s="4"/>
      <c r="D648" s="55">
        <v>0</v>
      </c>
      <c r="E648" s="102"/>
      <c r="F648" s="32"/>
      <c r="G648" s="41"/>
      <c r="H648" s="42"/>
      <c r="I648" s="50"/>
      <c r="J648" s="50"/>
      <c r="K648" s="50"/>
      <c r="L648" s="50"/>
      <c r="M648" s="50"/>
      <c r="N648" s="94"/>
      <c r="O648" s="33"/>
    </row>
    <row r="649" spans="1:15" s="31" customFormat="1" x14ac:dyDescent="0.25">
      <c r="A649" s="30" t="s">
        <v>451</v>
      </c>
      <c r="B649" s="43" t="s">
        <v>2</v>
      </c>
      <c r="C649" s="44"/>
      <c r="D649" s="3">
        <v>597.46979999999985</v>
      </c>
      <c r="E649" s="103">
        <f>E650</f>
        <v>31610</v>
      </c>
      <c r="F649" s="37"/>
      <c r="G649" s="41"/>
      <c r="H649" s="37">
        <f>H651</f>
        <v>6524671.75</v>
      </c>
      <c r="I649" s="37">
        <f>I651</f>
        <v>-6524671.75</v>
      </c>
      <c r="J649" s="50"/>
      <c r="K649" s="50"/>
      <c r="L649" s="50"/>
      <c r="M649" s="46">
        <f>M651</f>
        <v>16404855.06798508</v>
      </c>
      <c r="N649" s="92">
        <f t="shared" si="114"/>
        <v>16404855.06798508</v>
      </c>
      <c r="O649" s="33"/>
    </row>
    <row r="650" spans="1:15" s="31" customFormat="1" x14ac:dyDescent="0.25">
      <c r="A650" s="30" t="s">
        <v>451</v>
      </c>
      <c r="B650" s="43" t="s">
        <v>3</v>
      </c>
      <c r="C650" s="44"/>
      <c r="D650" s="3">
        <v>597.46979999999985</v>
      </c>
      <c r="E650" s="103">
        <f>SUM(E652:E672)</f>
        <v>31610</v>
      </c>
      <c r="F650" s="37">
        <f>SUM(F652:F672)</f>
        <v>54082696</v>
      </c>
      <c r="G650" s="41"/>
      <c r="H650" s="37">
        <f>SUM(H652:H672)</f>
        <v>41033352.5</v>
      </c>
      <c r="I650" s="37">
        <f>SUM(I652:I672)</f>
        <v>13049343.5</v>
      </c>
      <c r="J650" s="50"/>
      <c r="K650" s="50"/>
      <c r="L650" s="37">
        <f>SUM(L652:L672)</f>
        <v>42259691.174480125</v>
      </c>
      <c r="M650" s="50"/>
      <c r="N650" s="92">
        <f t="shared" si="114"/>
        <v>42259691.174480125</v>
      </c>
      <c r="O650" s="33"/>
    </row>
    <row r="651" spans="1:15" s="31" customFormat="1" x14ac:dyDescent="0.25">
      <c r="A651" s="35"/>
      <c r="B651" s="51" t="s">
        <v>26</v>
      </c>
      <c r="C651" s="35">
        <v>2</v>
      </c>
      <c r="D651" s="55">
        <v>0</v>
      </c>
      <c r="E651" s="106"/>
      <c r="F651" s="50"/>
      <c r="G651" s="41">
        <v>25</v>
      </c>
      <c r="H651" s="50">
        <f>F668*G651/100</f>
        <v>6524671.75</v>
      </c>
      <c r="I651" s="50">
        <f t="shared" si="115"/>
        <v>-6524671.75</v>
      </c>
      <c r="J651" s="50"/>
      <c r="K651" s="50"/>
      <c r="L651" s="50"/>
      <c r="M651" s="50">
        <f>($L$7*$L$8*E649/$L$10)+($L$7*$L$9*D649/$L$11)</f>
        <v>16404855.06798508</v>
      </c>
      <c r="N651" s="94">
        <f t="shared" si="114"/>
        <v>16404855.06798508</v>
      </c>
      <c r="O651" s="33"/>
    </row>
    <row r="652" spans="1:15" s="31" customFormat="1" x14ac:dyDescent="0.25">
      <c r="A652" s="35"/>
      <c r="B652" s="51" t="s">
        <v>452</v>
      </c>
      <c r="C652" s="35">
        <v>4</v>
      </c>
      <c r="D652" s="55">
        <v>54.386200000000002</v>
      </c>
      <c r="E652" s="100">
        <v>1778</v>
      </c>
      <c r="F652" s="183">
        <v>3323335</v>
      </c>
      <c r="G652" s="41">
        <v>100</v>
      </c>
      <c r="H652" s="50">
        <f>F652*G652/100</f>
        <v>3323335</v>
      </c>
      <c r="I652" s="50">
        <f t="shared" si="115"/>
        <v>0</v>
      </c>
      <c r="J652" s="50">
        <f t="shared" ref="J652:J672" si="116">F652/E652</f>
        <v>1869.1422947131609</v>
      </c>
      <c r="K652" s="50">
        <f t="shared" ref="K652:K672" si="117">$J$11*$J$19-J652</f>
        <v>820.3366509905627</v>
      </c>
      <c r="L652" s="50">
        <f t="shared" ref="L652:L672" si="118">IF(K652&gt;0,$J$7*$J$8*(K652/$K$19),0)+$J$7*$J$9*(E652/$E$19)+$J$7*$J$10*(D652/$D$19)</f>
        <v>1601953.7524761967</v>
      </c>
      <c r="M652" s="50"/>
      <c r="N652" s="94">
        <f t="shared" si="114"/>
        <v>1601953.7524761967</v>
      </c>
      <c r="O652" s="33"/>
    </row>
    <row r="653" spans="1:15" s="31" customFormat="1" x14ac:dyDescent="0.25">
      <c r="A653" s="35"/>
      <c r="B653" s="51" t="s">
        <v>453</v>
      </c>
      <c r="C653" s="35">
        <v>4</v>
      </c>
      <c r="D653" s="55">
        <v>33.314799999999998</v>
      </c>
      <c r="E653" s="100">
        <v>1498</v>
      </c>
      <c r="F653" s="183">
        <v>1158970</v>
      </c>
      <c r="G653" s="41">
        <v>100</v>
      </c>
      <c r="H653" s="50">
        <f t="shared" ref="H653:H672" si="119">F653*G653/100</f>
        <v>1158970</v>
      </c>
      <c r="I653" s="50">
        <f t="shared" si="115"/>
        <v>0</v>
      </c>
      <c r="J653" s="50">
        <f t="shared" si="116"/>
        <v>773.67823765020023</v>
      </c>
      <c r="K653" s="50">
        <f t="shared" si="117"/>
        <v>1915.8007080535235</v>
      </c>
      <c r="L653" s="50">
        <f t="shared" si="118"/>
        <v>2250135.4430625411</v>
      </c>
      <c r="M653" s="50"/>
      <c r="N653" s="94">
        <f t="shared" si="114"/>
        <v>2250135.4430625411</v>
      </c>
      <c r="O653" s="33"/>
    </row>
    <row r="654" spans="1:15" s="31" customFormat="1" x14ac:dyDescent="0.25">
      <c r="A654" s="35"/>
      <c r="B654" s="51" t="s">
        <v>800</v>
      </c>
      <c r="C654" s="35">
        <v>4</v>
      </c>
      <c r="D654" s="55">
        <v>25.285499999999999</v>
      </c>
      <c r="E654" s="100">
        <v>1571</v>
      </c>
      <c r="F654" s="183">
        <v>1664037</v>
      </c>
      <c r="G654" s="41">
        <v>100</v>
      </c>
      <c r="H654" s="50">
        <f t="shared" si="119"/>
        <v>1664037</v>
      </c>
      <c r="I654" s="50">
        <f t="shared" si="115"/>
        <v>0</v>
      </c>
      <c r="J654" s="50">
        <f t="shared" si="116"/>
        <v>1059.221514958625</v>
      </c>
      <c r="K654" s="50">
        <f t="shared" si="117"/>
        <v>1630.2574307450986</v>
      </c>
      <c r="L654" s="50">
        <f t="shared" si="118"/>
        <v>1993666.366508659</v>
      </c>
      <c r="M654" s="50"/>
      <c r="N654" s="94">
        <f t="shared" si="114"/>
        <v>1993666.366508659</v>
      </c>
      <c r="O654" s="33"/>
    </row>
    <row r="655" spans="1:15" s="31" customFormat="1" x14ac:dyDescent="0.25">
      <c r="A655" s="35"/>
      <c r="B655" s="51" t="s">
        <v>454</v>
      </c>
      <c r="C655" s="35">
        <v>4</v>
      </c>
      <c r="D655" s="55">
        <v>31.523400000000002</v>
      </c>
      <c r="E655" s="100">
        <v>1365</v>
      </c>
      <c r="F655" s="183">
        <v>1035273</v>
      </c>
      <c r="G655" s="41">
        <v>100</v>
      </c>
      <c r="H655" s="50">
        <f t="shared" si="119"/>
        <v>1035273</v>
      </c>
      <c r="I655" s="50">
        <f t="shared" si="115"/>
        <v>0</v>
      </c>
      <c r="J655" s="50">
        <f t="shared" si="116"/>
        <v>758.44175824175829</v>
      </c>
      <c r="K655" s="50">
        <f t="shared" si="117"/>
        <v>1931.0371874619655</v>
      </c>
      <c r="L655" s="50">
        <f t="shared" si="118"/>
        <v>2206426.8463133527</v>
      </c>
      <c r="M655" s="50"/>
      <c r="N655" s="94">
        <f t="shared" si="114"/>
        <v>2206426.8463133527</v>
      </c>
      <c r="O655" s="33"/>
    </row>
    <row r="656" spans="1:15" s="31" customFormat="1" x14ac:dyDescent="0.25">
      <c r="A656" s="35"/>
      <c r="B656" s="51" t="s">
        <v>455</v>
      </c>
      <c r="C656" s="35">
        <v>4</v>
      </c>
      <c r="D656" s="55">
        <v>26.426500000000001</v>
      </c>
      <c r="E656" s="100">
        <v>674</v>
      </c>
      <c r="F656" s="183">
        <v>525246</v>
      </c>
      <c r="G656" s="41">
        <v>100</v>
      </c>
      <c r="H656" s="50">
        <f t="shared" si="119"/>
        <v>525246</v>
      </c>
      <c r="I656" s="50">
        <f t="shared" si="115"/>
        <v>0</v>
      </c>
      <c r="J656" s="50">
        <f t="shared" si="116"/>
        <v>779.29673590504456</v>
      </c>
      <c r="K656" s="50">
        <f t="shared" si="117"/>
        <v>1910.1822097986792</v>
      </c>
      <c r="L656" s="50">
        <f t="shared" si="118"/>
        <v>1926439.9495183914</v>
      </c>
      <c r="M656" s="50"/>
      <c r="N656" s="94">
        <f t="shared" si="114"/>
        <v>1926439.9495183914</v>
      </c>
      <c r="O656" s="33"/>
    </row>
    <row r="657" spans="1:15" s="31" customFormat="1" x14ac:dyDescent="0.25">
      <c r="A657" s="35"/>
      <c r="B657" s="51" t="s">
        <v>801</v>
      </c>
      <c r="C657" s="35">
        <v>4</v>
      </c>
      <c r="D657" s="55">
        <v>34.857799999999997</v>
      </c>
      <c r="E657" s="100">
        <v>1011</v>
      </c>
      <c r="F657" s="183">
        <v>1038293</v>
      </c>
      <c r="G657" s="41">
        <v>100</v>
      </c>
      <c r="H657" s="50">
        <f t="shared" si="119"/>
        <v>1038293</v>
      </c>
      <c r="I657" s="50">
        <f t="shared" si="115"/>
        <v>0</v>
      </c>
      <c r="J657" s="50">
        <f t="shared" si="116"/>
        <v>1026.9960435212661</v>
      </c>
      <c r="K657" s="50">
        <f t="shared" si="117"/>
        <v>1662.4829021824576</v>
      </c>
      <c r="L657" s="50">
        <f t="shared" si="118"/>
        <v>1894820.4642260624</v>
      </c>
      <c r="M657" s="50"/>
      <c r="N657" s="94">
        <f t="shared" si="114"/>
        <v>1894820.4642260624</v>
      </c>
      <c r="O657" s="33"/>
    </row>
    <row r="658" spans="1:15" s="31" customFormat="1" x14ac:dyDescent="0.25">
      <c r="A658" s="35"/>
      <c r="B658" s="51" t="s">
        <v>802</v>
      </c>
      <c r="C658" s="35">
        <v>4</v>
      </c>
      <c r="D658" s="55">
        <v>3.2065000000000001</v>
      </c>
      <c r="E658" s="100">
        <v>581</v>
      </c>
      <c r="F658" s="183">
        <v>445137</v>
      </c>
      <c r="G658" s="41">
        <v>100</v>
      </c>
      <c r="H658" s="50">
        <f t="shared" si="119"/>
        <v>445137</v>
      </c>
      <c r="I658" s="50">
        <f t="shared" si="115"/>
        <v>0</v>
      </c>
      <c r="J658" s="50">
        <f t="shared" si="116"/>
        <v>766.15662650602405</v>
      </c>
      <c r="K658" s="50">
        <f t="shared" si="117"/>
        <v>1923.3223191976995</v>
      </c>
      <c r="L658" s="50">
        <f t="shared" si="118"/>
        <v>1755685.6713252554</v>
      </c>
      <c r="M658" s="50"/>
      <c r="N658" s="94">
        <f t="shared" si="114"/>
        <v>1755685.6713252554</v>
      </c>
      <c r="O658" s="33"/>
    </row>
    <row r="659" spans="1:15" s="31" customFormat="1" x14ac:dyDescent="0.25">
      <c r="A659" s="35"/>
      <c r="B659" s="51" t="s">
        <v>803</v>
      </c>
      <c r="C659" s="35">
        <v>4</v>
      </c>
      <c r="D659" s="55">
        <v>27.879099999999998</v>
      </c>
      <c r="E659" s="100">
        <v>873</v>
      </c>
      <c r="F659" s="183">
        <v>794559</v>
      </c>
      <c r="G659" s="41">
        <v>100</v>
      </c>
      <c r="H659" s="50">
        <f t="shared" si="119"/>
        <v>794559</v>
      </c>
      <c r="I659" s="50">
        <f t="shared" si="115"/>
        <v>0</v>
      </c>
      <c r="J659" s="50">
        <f t="shared" si="116"/>
        <v>910.14776632302403</v>
      </c>
      <c r="K659" s="50">
        <f t="shared" si="117"/>
        <v>1779.3311793806997</v>
      </c>
      <c r="L659" s="50">
        <f t="shared" si="118"/>
        <v>1897300.1925767141</v>
      </c>
      <c r="M659" s="50"/>
      <c r="N659" s="94">
        <f t="shared" si="114"/>
        <v>1897300.1925767141</v>
      </c>
      <c r="O659" s="33"/>
    </row>
    <row r="660" spans="1:15" s="31" customFormat="1" x14ac:dyDescent="0.25">
      <c r="A660" s="35"/>
      <c r="B660" s="51" t="s">
        <v>804</v>
      </c>
      <c r="C660" s="35">
        <v>4</v>
      </c>
      <c r="D660" s="55">
        <v>37.349699999999999</v>
      </c>
      <c r="E660" s="100">
        <v>1246</v>
      </c>
      <c r="F660" s="183">
        <v>1436283</v>
      </c>
      <c r="G660" s="41">
        <v>100</v>
      </c>
      <c r="H660" s="50">
        <f t="shared" si="119"/>
        <v>1436283</v>
      </c>
      <c r="I660" s="50">
        <f t="shared" si="115"/>
        <v>0</v>
      </c>
      <c r="J660" s="50">
        <f t="shared" si="116"/>
        <v>1152.715088282504</v>
      </c>
      <c r="K660" s="50">
        <f t="shared" si="117"/>
        <v>1536.7638574212197</v>
      </c>
      <c r="L660" s="50">
        <f t="shared" si="118"/>
        <v>1888517.6731457335</v>
      </c>
      <c r="M660" s="50"/>
      <c r="N660" s="94">
        <f t="shared" si="114"/>
        <v>1888517.6731457335</v>
      </c>
      <c r="O660" s="33"/>
    </row>
    <row r="661" spans="1:15" s="31" customFormat="1" x14ac:dyDescent="0.25">
      <c r="A661" s="35"/>
      <c r="B661" s="51" t="s">
        <v>456</v>
      </c>
      <c r="C661" s="35">
        <v>4</v>
      </c>
      <c r="D661" s="55">
        <v>31.619699999999998</v>
      </c>
      <c r="E661" s="100">
        <v>1128</v>
      </c>
      <c r="F661" s="183">
        <v>846919</v>
      </c>
      <c r="G661" s="41">
        <v>100</v>
      </c>
      <c r="H661" s="50">
        <f t="shared" si="119"/>
        <v>846919</v>
      </c>
      <c r="I661" s="50">
        <f t="shared" si="115"/>
        <v>0</v>
      </c>
      <c r="J661" s="50">
        <f t="shared" si="116"/>
        <v>750.8147163120567</v>
      </c>
      <c r="K661" s="50">
        <f t="shared" si="117"/>
        <v>1938.664229391667</v>
      </c>
      <c r="L661" s="50">
        <f t="shared" si="118"/>
        <v>2134178.9918615478</v>
      </c>
      <c r="M661" s="50"/>
      <c r="N661" s="94">
        <f t="shared" si="114"/>
        <v>2134178.9918615478</v>
      </c>
      <c r="O661" s="33"/>
    </row>
    <row r="662" spans="1:15" s="31" customFormat="1" x14ac:dyDescent="0.25">
      <c r="A662" s="35"/>
      <c r="B662" s="51" t="s">
        <v>457</v>
      </c>
      <c r="C662" s="35">
        <v>4</v>
      </c>
      <c r="D662" s="55">
        <v>31.804299999999998</v>
      </c>
      <c r="E662" s="100">
        <v>1042</v>
      </c>
      <c r="F662" s="183">
        <v>569010</v>
      </c>
      <c r="G662" s="41">
        <v>100</v>
      </c>
      <c r="H662" s="50">
        <f t="shared" si="119"/>
        <v>569010</v>
      </c>
      <c r="I662" s="50">
        <f t="shared" si="115"/>
        <v>0</v>
      </c>
      <c r="J662" s="50">
        <f t="shared" si="116"/>
        <v>546.07485604606529</v>
      </c>
      <c r="K662" s="50">
        <f t="shared" si="117"/>
        <v>2143.4040896576585</v>
      </c>
      <c r="L662" s="50">
        <f t="shared" si="118"/>
        <v>2270786.9910440287</v>
      </c>
      <c r="M662" s="50"/>
      <c r="N662" s="94">
        <f t="shared" si="114"/>
        <v>2270786.9910440287</v>
      </c>
      <c r="O662" s="33"/>
    </row>
    <row r="663" spans="1:15" s="31" customFormat="1" x14ac:dyDescent="0.25">
      <c r="A663" s="35"/>
      <c r="B663" s="51" t="s">
        <v>458</v>
      </c>
      <c r="C663" s="35">
        <v>4</v>
      </c>
      <c r="D663" s="55">
        <v>35.480600000000003</v>
      </c>
      <c r="E663" s="100">
        <v>2077</v>
      </c>
      <c r="F663" s="183">
        <v>845872</v>
      </c>
      <c r="G663" s="41">
        <v>100</v>
      </c>
      <c r="H663" s="50">
        <f t="shared" si="119"/>
        <v>845872</v>
      </c>
      <c r="I663" s="50">
        <f t="shared" si="115"/>
        <v>0</v>
      </c>
      <c r="J663" s="50">
        <f t="shared" si="116"/>
        <v>407.25662012518058</v>
      </c>
      <c r="K663" s="50">
        <f t="shared" si="117"/>
        <v>2282.222325578543</v>
      </c>
      <c r="L663" s="50">
        <f t="shared" si="118"/>
        <v>2750754.5151795512</v>
      </c>
      <c r="M663" s="50"/>
      <c r="N663" s="94">
        <f t="shared" si="114"/>
        <v>2750754.5151795512</v>
      </c>
      <c r="O663" s="33"/>
    </row>
    <row r="664" spans="1:15" s="31" customFormat="1" x14ac:dyDescent="0.25">
      <c r="A664" s="35"/>
      <c r="B664" s="51" t="s">
        <v>459</v>
      </c>
      <c r="C664" s="35">
        <v>4</v>
      </c>
      <c r="D664" s="55">
        <v>20.279299999999999</v>
      </c>
      <c r="E664" s="100">
        <v>762</v>
      </c>
      <c r="F664" s="183">
        <v>516915</v>
      </c>
      <c r="G664" s="41">
        <v>100</v>
      </c>
      <c r="H664" s="50">
        <f t="shared" si="119"/>
        <v>516915</v>
      </c>
      <c r="I664" s="50">
        <f t="shared" si="115"/>
        <v>0</v>
      </c>
      <c r="J664" s="50">
        <f t="shared" si="116"/>
        <v>678.3661417322835</v>
      </c>
      <c r="K664" s="50">
        <f t="shared" si="117"/>
        <v>2011.1128039714401</v>
      </c>
      <c r="L664" s="50">
        <f t="shared" si="118"/>
        <v>1996862.8816287005</v>
      </c>
      <c r="M664" s="50"/>
      <c r="N664" s="94">
        <f t="shared" si="114"/>
        <v>1996862.8816287005</v>
      </c>
      <c r="O664" s="33"/>
    </row>
    <row r="665" spans="1:15" s="31" customFormat="1" x14ac:dyDescent="0.25">
      <c r="A665" s="35"/>
      <c r="B665" s="51" t="s">
        <v>460</v>
      </c>
      <c r="C665" s="35">
        <v>4</v>
      </c>
      <c r="D665" s="55">
        <v>29.5458</v>
      </c>
      <c r="E665" s="100">
        <v>906</v>
      </c>
      <c r="F665" s="183">
        <v>1165725</v>
      </c>
      <c r="G665" s="41">
        <v>100</v>
      </c>
      <c r="H665" s="50">
        <f t="shared" si="119"/>
        <v>1165725</v>
      </c>
      <c r="I665" s="50">
        <f t="shared" si="115"/>
        <v>0</v>
      </c>
      <c r="J665" s="50">
        <f t="shared" si="116"/>
        <v>1286.6721854304635</v>
      </c>
      <c r="K665" s="50">
        <f t="shared" si="117"/>
        <v>1402.8067602732601</v>
      </c>
      <c r="L665" s="50">
        <f t="shared" si="118"/>
        <v>1617347.601633938</v>
      </c>
      <c r="M665" s="50"/>
      <c r="N665" s="94">
        <f t="shared" si="114"/>
        <v>1617347.601633938</v>
      </c>
      <c r="O665" s="33"/>
    </row>
    <row r="666" spans="1:15" s="31" customFormat="1" x14ac:dyDescent="0.25">
      <c r="A666" s="35"/>
      <c r="B666" s="51" t="s">
        <v>461</v>
      </c>
      <c r="C666" s="35">
        <v>4</v>
      </c>
      <c r="D666" s="55">
        <v>29.537800000000001</v>
      </c>
      <c r="E666" s="100">
        <v>426</v>
      </c>
      <c r="F666" s="183">
        <v>466848</v>
      </c>
      <c r="G666" s="41">
        <v>100</v>
      </c>
      <c r="H666" s="50">
        <f t="shared" si="119"/>
        <v>466848</v>
      </c>
      <c r="I666" s="50">
        <f t="shared" si="115"/>
        <v>0</v>
      </c>
      <c r="J666" s="50">
        <f t="shared" si="116"/>
        <v>1095.8873239436621</v>
      </c>
      <c r="K666" s="50">
        <f t="shared" si="117"/>
        <v>1593.5916217600616</v>
      </c>
      <c r="L666" s="50">
        <f t="shared" si="118"/>
        <v>1610220.2356992548</v>
      </c>
      <c r="M666" s="50"/>
      <c r="N666" s="94">
        <f t="shared" si="114"/>
        <v>1610220.2356992548</v>
      </c>
      <c r="O666" s="33"/>
    </row>
    <row r="667" spans="1:15" s="31" customFormat="1" x14ac:dyDescent="0.25">
      <c r="A667" s="35"/>
      <c r="B667" s="51" t="s">
        <v>451</v>
      </c>
      <c r="C667" s="35">
        <v>4</v>
      </c>
      <c r="D667" s="55">
        <v>47.218299999999999</v>
      </c>
      <c r="E667" s="100">
        <v>2054</v>
      </c>
      <c r="F667" s="183">
        <v>1599070</v>
      </c>
      <c r="G667" s="41">
        <v>100</v>
      </c>
      <c r="H667" s="50">
        <f t="shared" si="119"/>
        <v>1599070</v>
      </c>
      <c r="I667" s="50">
        <f t="shared" si="115"/>
        <v>0</v>
      </c>
      <c r="J667" s="50">
        <f t="shared" si="116"/>
        <v>778.5150925024343</v>
      </c>
      <c r="K667" s="50">
        <f t="shared" si="117"/>
        <v>1910.9638532012893</v>
      </c>
      <c r="L667" s="50">
        <f t="shared" si="118"/>
        <v>2521543.5726766721</v>
      </c>
      <c r="M667" s="50"/>
      <c r="N667" s="94">
        <f t="shared" si="114"/>
        <v>2521543.5726766721</v>
      </c>
      <c r="O667" s="33"/>
    </row>
    <row r="668" spans="1:15" s="31" customFormat="1" x14ac:dyDescent="0.25">
      <c r="A668" s="35"/>
      <c r="B668" s="51" t="s">
        <v>462</v>
      </c>
      <c r="C668" s="35">
        <v>3</v>
      </c>
      <c r="D668" s="55">
        <v>6.2233000000000001</v>
      </c>
      <c r="E668" s="100">
        <v>5187</v>
      </c>
      <c r="F668" s="183">
        <v>26098687</v>
      </c>
      <c r="G668" s="41">
        <v>50</v>
      </c>
      <c r="H668" s="50">
        <f t="shared" si="119"/>
        <v>13049343.5</v>
      </c>
      <c r="I668" s="50">
        <f t="shared" si="115"/>
        <v>13049343.5</v>
      </c>
      <c r="J668" s="50">
        <f t="shared" si="116"/>
        <v>5031.5571621361096</v>
      </c>
      <c r="K668" s="50">
        <f t="shared" si="117"/>
        <v>-2342.0782164323859</v>
      </c>
      <c r="L668" s="50">
        <f t="shared" si="118"/>
        <v>1768914.4576500221</v>
      </c>
      <c r="M668" s="50"/>
      <c r="N668" s="94">
        <f t="shared" si="114"/>
        <v>1768914.4576500221</v>
      </c>
      <c r="O668" s="33"/>
    </row>
    <row r="669" spans="1:15" s="31" customFormat="1" x14ac:dyDescent="0.25">
      <c r="A669" s="35"/>
      <c r="B669" s="51" t="s">
        <v>463</v>
      </c>
      <c r="C669" s="35">
        <v>4</v>
      </c>
      <c r="D669" s="55">
        <v>6.9349000000000007</v>
      </c>
      <c r="E669" s="100">
        <v>3598</v>
      </c>
      <c r="F669" s="183">
        <v>7234559</v>
      </c>
      <c r="G669" s="41">
        <v>100</v>
      </c>
      <c r="H669" s="50">
        <f t="shared" si="119"/>
        <v>7234559</v>
      </c>
      <c r="I669" s="50">
        <f t="shared" si="115"/>
        <v>0</v>
      </c>
      <c r="J669" s="50">
        <f t="shared" si="116"/>
        <v>2010.7167871039467</v>
      </c>
      <c r="K669" s="50">
        <f t="shared" si="117"/>
        <v>678.76215859977697</v>
      </c>
      <c r="L669" s="50">
        <f t="shared" si="118"/>
        <v>1787909.9217424961</v>
      </c>
      <c r="M669" s="50"/>
      <c r="N669" s="94">
        <f t="shared" si="114"/>
        <v>1787909.9217424961</v>
      </c>
      <c r="O669" s="33"/>
    </row>
    <row r="670" spans="1:15" s="31" customFormat="1" x14ac:dyDescent="0.25">
      <c r="A670" s="35"/>
      <c r="B670" s="51" t="s">
        <v>805</v>
      </c>
      <c r="C670" s="35">
        <v>4</v>
      </c>
      <c r="D670" s="55">
        <v>33.140799999999999</v>
      </c>
      <c r="E670" s="100">
        <v>1082</v>
      </c>
      <c r="F670" s="183">
        <v>681939</v>
      </c>
      <c r="G670" s="41">
        <v>100</v>
      </c>
      <c r="H670" s="50">
        <f t="shared" si="119"/>
        <v>681939</v>
      </c>
      <c r="I670" s="50">
        <f t="shared" si="115"/>
        <v>0</v>
      </c>
      <c r="J670" s="50">
        <f t="shared" si="116"/>
        <v>630.25785582255082</v>
      </c>
      <c r="K670" s="50">
        <f t="shared" si="117"/>
        <v>2059.2210898811727</v>
      </c>
      <c r="L670" s="50">
        <f t="shared" si="118"/>
        <v>2225305.6689651082</v>
      </c>
      <c r="M670" s="50"/>
      <c r="N670" s="94">
        <f t="shared" si="114"/>
        <v>2225305.6689651082</v>
      </c>
      <c r="O670" s="33"/>
    </row>
    <row r="671" spans="1:15" s="31" customFormat="1" x14ac:dyDescent="0.25">
      <c r="A671" s="35"/>
      <c r="B671" s="51" t="s">
        <v>464</v>
      </c>
      <c r="C671" s="35">
        <v>4</v>
      </c>
      <c r="D671" s="55">
        <v>20.0916</v>
      </c>
      <c r="E671" s="100">
        <v>999</v>
      </c>
      <c r="F671" s="183">
        <v>562023</v>
      </c>
      <c r="G671" s="41">
        <v>100</v>
      </c>
      <c r="H671" s="50">
        <f t="shared" si="119"/>
        <v>562023</v>
      </c>
      <c r="I671" s="50">
        <f t="shared" si="115"/>
        <v>0</v>
      </c>
      <c r="J671" s="50">
        <f t="shared" si="116"/>
        <v>562.58558558558559</v>
      </c>
      <c r="K671" s="50">
        <f t="shared" si="117"/>
        <v>2126.8933601181379</v>
      </c>
      <c r="L671" s="50">
        <f t="shared" si="118"/>
        <v>2167415.1420978564</v>
      </c>
      <c r="M671" s="50"/>
      <c r="N671" s="94">
        <f t="shared" si="114"/>
        <v>2167415.1420978564</v>
      </c>
      <c r="O671" s="33"/>
    </row>
    <row r="672" spans="1:15" s="31" customFormat="1" x14ac:dyDescent="0.25">
      <c r="A672" s="35"/>
      <c r="B672" s="51" t="s">
        <v>145</v>
      </c>
      <c r="C672" s="35">
        <v>4</v>
      </c>
      <c r="D672" s="55">
        <v>31.363900000000001</v>
      </c>
      <c r="E672" s="100">
        <v>1752</v>
      </c>
      <c r="F672" s="183">
        <v>2073996</v>
      </c>
      <c r="G672" s="41">
        <v>100</v>
      </c>
      <c r="H672" s="50">
        <f t="shared" si="119"/>
        <v>2073996</v>
      </c>
      <c r="I672" s="50">
        <f t="shared" si="115"/>
        <v>0</v>
      </c>
      <c r="J672" s="50">
        <f t="shared" si="116"/>
        <v>1183.7876712328766</v>
      </c>
      <c r="K672" s="50">
        <f t="shared" si="117"/>
        <v>1505.691274470847</v>
      </c>
      <c r="L672" s="50">
        <f t="shared" si="118"/>
        <v>1993504.835148039</v>
      </c>
      <c r="M672" s="50"/>
      <c r="N672" s="94">
        <f t="shared" si="114"/>
        <v>1993504.835148039</v>
      </c>
      <c r="O672" s="33"/>
    </row>
    <row r="673" spans="1:15" s="31" customFormat="1" x14ac:dyDescent="0.25">
      <c r="A673" s="35"/>
      <c r="B673" s="4"/>
      <c r="C673" s="4"/>
      <c r="D673" s="55">
        <v>0</v>
      </c>
      <c r="E673" s="102"/>
      <c r="F673" s="32"/>
      <c r="G673" s="41"/>
      <c r="H673" s="42"/>
      <c r="I673" s="50"/>
      <c r="J673" s="50"/>
      <c r="K673" s="50"/>
      <c r="L673" s="50"/>
      <c r="M673" s="50"/>
      <c r="N673" s="94"/>
      <c r="O673" s="33"/>
    </row>
    <row r="674" spans="1:15" s="31" customFormat="1" x14ac:dyDescent="0.25">
      <c r="A674" s="30" t="s">
        <v>465</v>
      </c>
      <c r="B674" s="43" t="s">
        <v>2</v>
      </c>
      <c r="C674" s="44"/>
      <c r="D674" s="3">
        <v>1228.3134999999997</v>
      </c>
      <c r="E674" s="103">
        <f>E675</f>
        <v>79242</v>
      </c>
      <c r="F674" s="37"/>
      <c r="G674" s="41"/>
      <c r="H674" s="37">
        <f>H676</f>
        <v>38456437.75</v>
      </c>
      <c r="I674" s="37">
        <f>I676</f>
        <v>-38456437.75</v>
      </c>
      <c r="J674" s="50"/>
      <c r="K674" s="50"/>
      <c r="L674" s="50"/>
      <c r="M674" s="46">
        <f>M676</f>
        <v>38140389.541468881</v>
      </c>
      <c r="N674" s="92">
        <f t="shared" si="114"/>
        <v>38140389.541468881</v>
      </c>
      <c r="O674" s="33"/>
    </row>
    <row r="675" spans="1:15" s="31" customFormat="1" x14ac:dyDescent="0.25">
      <c r="A675" s="30" t="s">
        <v>465</v>
      </c>
      <c r="B675" s="43" t="s">
        <v>3</v>
      </c>
      <c r="C675" s="44"/>
      <c r="D675" s="3">
        <v>1228.3134999999997</v>
      </c>
      <c r="E675" s="103">
        <f>SUM(E677:E714)</f>
        <v>79242</v>
      </c>
      <c r="F675" s="37">
        <f>SUM(F677:F714)</f>
        <v>215102614</v>
      </c>
      <c r="G675" s="41"/>
      <c r="H675" s="37">
        <f>SUM(H677:H714)</f>
        <v>138189738.5</v>
      </c>
      <c r="I675" s="37">
        <f>SUM(I677:I714)</f>
        <v>76912875.5</v>
      </c>
      <c r="J675" s="50"/>
      <c r="K675" s="50"/>
      <c r="L675" s="37">
        <f>SUM(L677:L714)</f>
        <v>85356048.710710049</v>
      </c>
      <c r="M675" s="50"/>
      <c r="N675" s="92">
        <f t="shared" si="114"/>
        <v>85356048.710710049</v>
      </c>
      <c r="O675" s="33"/>
    </row>
    <row r="676" spans="1:15" s="31" customFormat="1" x14ac:dyDescent="0.25">
      <c r="A676" s="35"/>
      <c r="B676" s="51" t="s">
        <v>26</v>
      </c>
      <c r="C676" s="35">
        <v>2</v>
      </c>
      <c r="D676" s="55">
        <v>0</v>
      </c>
      <c r="E676" s="106"/>
      <c r="F676" s="50"/>
      <c r="G676" s="41">
        <v>25</v>
      </c>
      <c r="H676" s="50">
        <f>F697*G676/100</f>
        <v>38456437.75</v>
      </c>
      <c r="I676" s="50">
        <f t="shared" si="115"/>
        <v>-38456437.75</v>
      </c>
      <c r="J676" s="50"/>
      <c r="K676" s="50"/>
      <c r="L676" s="50"/>
      <c r="M676" s="50">
        <f>($L$7*$L$8*E674/$L$10)+($L$7*$L$9*D674/$L$11)</f>
        <v>38140389.541468881</v>
      </c>
      <c r="N676" s="94">
        <f t="shared" si="114"/>
        <v>38140389.541468881</v>
      </c>
      <c r="O676" s="33"/>
    </row>
    <row r="677" spans="1:15" s="31" customFormat="1" x14ac:dyDescent="0.25">
      <c r="A677" s="35"/>
      <c r="B677" s="51" t="s">
        <v>466</v>
      </c>
      <c r="C677" s="35">
        <v>4</v>
      </c>
      <c r="D677" s="55">
        <v>28.536100000000001</v>
      </c>
      <c r="E677" s="100">
        <v>1292</v>
      </c>
      <c r="F677" s="184">
        <v>810352</v>
      </c>
      <c r="G677" s="41">
        <v>100</v>
      </c>
      <c r="H677" s="50">
        <f>F677*G677/100</f>
        <v>810352</v>
      </c>
      <c r="I677" s="50">
        <f t="shared" si="115"/>
        <v>0</v>
      </c>
      <c r="J677" s="50">
        <f t="shared" ref="J677:J714" si="120">F677/E677</f>
        <v>627.20743034055727</v>
      </c>
      <c r="K677" s="50">
        <f t="shared" ref="K677:K714" si="121">$J$11*$J$19-J677</f>
        <v>2062.2715153631661</v>
      </c>
      <c r="L677" s="50">
        <f t="shared" ref="L677:L714" si="122">IF(K677&gt;0,$J$7*$J$8*(K677/$K$19),0)+$J$7*$J$9*(E677/$E$19)+$J$7*$J$10*(D677/$D$19)</f>
        <v>2267931.5677338326</v>
      </c>
      <c r="M677" s="50"/>
      <c r="N677" s="94">
        <f t="shared" si="114"/>
        <v>2267931.5677338326</v>
      </c>
      <c r="O677" s="33"/>
    </row>
    <row r="678" spans="1:15" s="31" customFormat="1" x14ac:dyDescent="0.25">
      <c r="A678" s="35"/>
      <c r="B678" s="51" t="s">
        <v>467</v>
      </c>
      <c r="C678" s="35">
        <v>4</v>
      </c>
      <c r="D678" s="55">
        <v>47.4878</v>
      </c>
      <c r="E678" s="100">
        <v>1675</v>
      </c>
      <c r="F678" s="184">
        <v>1421461</v>
      </c>
      <c r="G678" s="41">
        <v>100</v>
      </c>
      <c r="H678" s="50">
        <f t="shared" ref="H678:H714" si="123">F678*G678/100</f>
        <v>1421461</v>
      </c>
      <c r="I678" s="50">
        <f t="shared" si="115"/>
        <v>0</v>
      </c>
      <c r="J678" s="50">
        <f t="shared" si="120"/>
        <v>848.63343283582094</v>
      </c>
      <c r="K678" s="50">
        <f t="shared" si="121"/>
        <v>1840.8455128679027</v>
      </c>
      <c r="L678" s="50">
        <f t="shared" si="122"/>
        <v>2340790.0824030433</v>
      </c>
      <c r="M678" s="50"/>
      <c r="N678" s="94">
        <f t="shared" si="114"/>
        <v>2340790.0824030433</v>
      </c>
      <c r="O678" s="33"/>
    </row>
    <row r="679" spans="1:15" s="31" customFormat="1" x14ac:dyDescent="0.25">
      <c r="A679" s="35"/>
      <c r="B679" s="51" t="s">
        <v>468</v>
      </c>
      <c r="C679" s="35">
        <v>4</v>
      </c>
      <c r="D679" s="55">
        <v>24.181699999999999</v>
      </c>
      <c r="E679" s="100">
        <v>977</v>
      </c>
      <c r="F679" s="184">
        <v>763139</v>
      </c>
      <c r="G679" s="41">
        <v>100</v>
      </c>
      <c r="H679" s="50">
        <f t="shared" si="123"/>
        <v>763139</v>
      </c>
      <c r="I679" s="50">
        <f t="shared" si="115"/>
        <v>0</v>
      </c>
      <c r="J679" s="50">
        <f t="shared" si="120"/>
        <v>781.1044012282498</v>
      </c>
      <c r="K679" s="50">
        <f t="shared" si="121"/>
        <v>1908.3745444754738</v>
      </c>
      <c r="L679" s="50">
        <f t="shared" si="122"/>
        <v>2011440.5379471404</v>
      </c>
      <c r="M679" s="50"/>
      <c r="N679" s="94">
        <f t="shared" si="114"/>
        <v>2011440.5379471404</v>
      </c>
      <c r="O679" s="33"/>
    </row>
    <row r="680" spans="1:15" s="31" customFormat="1" x14ac:dyDescent="0.25">
      <c r="A680" s="35"/>
      <c r="B680" s="51" t="s">
        <v>806</v>
      </c>
      <c r="C680" s="35">
        <v>4</v>
      </c>
      <c r="D680" s="55">
        <v>30.626899999999999</v>
      </c>
      <c r="E680" s="100">
        <v>1384</v>
      </c>
      <c r="F680" s="184">
        <v>1332832</v>
      </c>
      <c r="G680" s="41">
        <v>100</v>
      </c>
      <c r="H680" s="50">
        <f t="shared" si="123"/>
        <v>1332832</v>
      </c>
      <c r="I680" s="50">
        <f t="shared" si="115"/>
        <v>0</v>
      </c>
      <c r="J680" s="50">
        <f t="shared" si="120"/>
        <v>963.02890173410401</v>
      </c>
      <c r="K680" s="50">
        <f t="shared" si="121"/>
        <v>1726.4500439696196</v>
      </c>
      <c r="L680" s="50">
        <f t="shared" si="122"/>
        <v>2043004.8622363107</v>
      </c>
      <c r="M680" s="50"/>
      <c r="N680" s="94">
        <f t="shared" si="114"/>
        <v>2043004.8622363107</v>
      </c>
      <c r="O680" s="33"/>
    </row>
    <row r="681" spans="1:15" s="31" customFormat="1" x14ac:dyDescent="0.25">
      <c r="A681" s="35"/>
      <c r="B681" s="51" t="s">
        <v>469</v>
      </c>
      <c r="C681" s="35">
        <v>4</v>
      </c>
      <c r="D681" s="55">
        <v>27.559699999999996</v>
      </c>
      <c r="E681" s="100">
        <v>1067</v>
      </c>
      <c r="F681" s="184">
        <v>813856</v>
      </c>
      <c r="G681" s="41">
        <v>100</v>
      </c>
      <c r="H681" s="50">
        <f t="shared" si="123"/>
        <v>813856</v>
      </c>
      <c r="I681" s="50">
        <f t="shared" si="115"/>
        <v>0</v>
      </c>
      <c r="J681" s="50">
        <f t="shared" si="120"/>
        <v>762.75164011246488</v>
      </c>
      <c r="K681" s="50">
        <f t="shared" si="121"/>
        <v>1926.7273055912588</v>
      </c>
      <c r="L681" s="50">
        <f t="shared" si="122"/>
        <v>2078005.7114451216</v>
      </c>
      <c r="M681" s="50"/>
      <c r="N681" s="94">
        <f t="shared" si="114"/>
        <v>2078005.7114451216</v>
      </c>
      <c r="O681" s="33"/>
    </row>
    <row r="682" spans="1:15" s="31" customFormat="1" x14ac:dyDescent="0.25">
      <c r="A682" s="35"/>
      <c r="B682" s="51" t="s">
        <v>470</v>
      </c>
      <c r="C682" s="35">
        <v>4</v>
      </c>
      <c r="D682" s="55">
        <v>52.490699999999997</v>
      </c>
      <c r="E682" s="100">
        <v>1982</v>
      </c>
      <c r="F682" s="184">
        <v>1736906</v>
      </c>
      <c r="G682" s="41">
        <v>100</v>
      </c>
      <c r="H682" s="50">
        <f t="shared" si="123"/>
        <v>1736906</v>
      </c>
      <c r="I682" s="50">
        <f t="shared" si="115"/>
        <v>0</v>
      </c>
      <c r="J682" s="50">
        <f t="shared" si="120"/>
        <v>876.34006054490419</v>
      </c>
      <c r="K682" s="50">
        <f t="shared" si="121"/>
        <v>1813.1388851588194</v>
      </c>
      <c r="L682" s="50">
        <f t="shared" si="122"/>
        <v>2453279.4959814139</v>
      </c>
      <c r="M682" s="50"/>
      <c r="N682" s="94">
        <f t="shared" si="114"/>
        <v>2453279.4959814139</v>
      </c>
      <c r="O682" s="33"/>
    </row>
    <row r="683" spans="1:15" s="31" customFormat="1" x14ac:dyDescent="0.25">
      <c r="A683" s="35"/>
      <c r="B683" s="51" t="s">
        <v>471</v>
      </c>
      <c r="C683" s="35">
        <v>4</v>
      </c>
      <c r="D683" s="55">
        <v>42.161599999999993</v>
      </c>
      <c r="E683" s="100">
        <v>1847</v>
      </c>
      <c r="F683" s="184">
        <v>1408853</v>
      </c>
      <c r="G683" s="41">
        <v>100</v>
      </c>
      <c r="H683" s="50">
        <f t="shared" si="123"/>
        <v>1408853</v>
      </c>
      <c r="I683" s="50">
        <f t="shared" si="115"/>
        <v>0</v>
      </c>
      <c r="J683" s="50">
        <f t="shared" si="120"/>
        <v>762.77910124526261</v>
      </c>
      <c r="K683" s="50">
        <f t="shared" si="121"/>
        <v>1926.699844458461</v>
      </c>
      <c r="L683" s="50">
        <f t="shared" si="122"/>
        <v>2432439.2311510118</v>
      </c>
      <c r="M683" s="50"/>
      <c r="N683" s="94">
        <f t="shared" si="114"/>
        <v>2432439.2311510118</v>
      </c>
      <c r="O683" s="33"/>
    </row>
    <row r="684" spans="1:15" s="31" customFormat="1" x14ac:dyDescent="0.25">
      <c r="A684" s="35"/>
      <c r="B684" s="51" t="s">
        <v>807</v>
      </c>
      <c r="C684" s="35">
        <v>4</v>
      </c>
      <c r="D684" s="55">
        <v>21.990200000000002</v>
      </c>
      <c r="E684" s="100">
        <v>679</v>
      </c>
      <c r="F684" s="184">
        <v>548897</v>
      </c>
      <c r="G684" s="41">
        <v>100</v>
      </c>
      <c r="H684" s="50">
        <f t="shared" si="123"/>
        <v>548897</v>
      </c>
      <c r="I684" s="50">
        <f t="shared" si="115"/>
        <v>0</v>
      </c>
      <c r="J684" s="50">
        <f t="shared" si="120"/>
        <v>808.39027982326957</v>
      </c>
      <c r="K684" s="50">
        <f t="shared" si="121"/>
        <v>1881.0886658804541</v>
      </c>
      <c r="L684" s="50">
        <f t="shared" si="122"/>
        <v>1876077.5027561551</v>
      </c>
      <c r="M684" s="50"/>
      <c r="N684" s="94">
        <f t="shared" si="114"/>
        <v>1876077.5027561551</v>
      </c>
      <c r="O684" s="33"/>
    </row>
    <row r="685" spans="1:15" s="31" customFormat="1" x14ac:dyDescent="0.25">
      <c r="A685" s="35"/>
      <c r="B685" s="51" t="s">
        <v>472</v>
      </c>
      <c r="C685" s="35">
        <v>4</v>
      </c>
      <c r="D685" s="55">
        <v>24.766200000000001</v>
      </c>
      <c r="E685" s="100">
        <v>652</v>
      </c>
      <c r="F685" s="184">
        <v>462230</v>
      </c>
      <c r="G685" s="41">
        <v>100</v>
      </c>
      <c r="H685" s="50">
        <f t="shared" si="123"/>
        <v>462230</v>
      </c>
      <c r="I685" s="50">
        <f t="shared" si="115"/>
        <v>0</v>
      </c>
      <c r="J685" s="50">
        <f t="shared" si="120"/>
        <v>708.94171779141107</v>
      </c>
      <c r="K685" s="50">
        <f t="shared" si="121"/>
        <v>1980.5372279123126</v>
      </c>
      <c r="L685" s="50">
        <f t="shared" si="122"/>
        <v>1964742.7887562772</v>
      </c>
      <c r="M685" s="50"/>
      <c r="N685" s="94">
        <f t="shared" si="114"/>
        <v>1964742.7887562772</v>
      </c>
      <c r="O685" s="33"/>
    </row>
    <row r="686" spans="1:15" s="31" customFormat="1" x14ac:dyDescent="0.25">
      <c r="A686" s="35"/>
      <c r="B686" s="51" t="s">
        <v>473</v>
      </c>
      <c r="C686" s="35">
        <v>4</v>
      </c>
      <c r="D686" s="55">
        <v>37.430100000000003</v>
      </c>
      <c r="E686" s="100">
        <v>1350</v>
      </c>
      <c r="F686" s="184">
        <v>911268</v>
      </c>
      <c r="G686" s="41">
        <v>100</v>
      </c>
      <c r="H686" s="50">
        <f t="shared" si="123"/>
        <v>911268</v>
      </c>
      <c r="I686" s="50">
        <f t="shared" si="115"/>
        <v>0</v>
      </c>
      <c r="J686" s="50">
        <f t="shared" si="120"/>
        <v>675.01333333333332</v>
      </c>
      <c r="K686" s="50">
        <f t="shared" si="121"/>
        <v>2014.4656123703903</v>
      </c>
      <c r="L686" s="50">
        <f t="shared" si="122"/>
        <v>2306516.5164451036</v>
      </c>
      <c r="M686" s="50"/>
      <c r="N686" s="94">
        <f t="shared" si="114"/>
        <v>2306516.5164451036</v>
      </c>
      <c r="O686" s="33"/>
    </row>
    <row r="687" spans="1:15" s="31" customFormat="1" x14ac:dyDescent="0.25">
      <c r="A687" s="35"/>
      <c r="B687" s="51" t="s">
        <v>474</v>
      </c>
      <c r="C687" s="35">
        <v>4</v>
      </c>
      <c r="D687" s="55">
        <v>28.086300000000001</v>
      </c>
      <c r="E687" s="100">
        <v>1227</v>
      </c>
      <c r="F687" s="184">
        <v>733582</v>
      </c>
      <c r="G687" s="41">
        <v>100</v>
      </c>
      <c r="H687" s="50">
        <f t="shared" si="123"/>
        <v>733582</v>
      </c>
      <c r="I687" s="50">
        <f t="shared" si="115"/>
        <v>0</v>
      </c>
      <c r="J687" s="50">
        <f t="shared" si="120"/>
        <v>597.86634066829663</v>
      </c>
      <c r="K687" s="50">
        <f t="shared" si="121"/>
        <v>2091.6126050354269</v>
      </c>
      <c r="L687" s="50">
        <f t="shared" si="122"/>
        <v>2266871.4318224993</v>
      </c>
      <c r="M687" s="50"/>
      <c r="N687" s="94">
        <f t="shared" si="114"/>
        <v>2266871.4318224993</v>
      </c>
      <c r="O687" s="33"/>
    </row>
    <row r="688" spans="1:15" s="31" customFormat="1" x14ac:dyDescent="0.25">
      <c r="A688" s="35"/>
      <c r="B688" s="51" t="s">
        <v>475</v>
      </c>
      <c r="C688" s="35">
        <v>4</v>
      </c>
      <c r="D688" s="55">
        <v>32.892899999999997</v>
      </c>
      <c r="E688" s="100">
        <v>1553</v>
      </c>
      <c r="F688" s="184">
        <v>1193916</v>
      </c>
      <c r="G688" s="41">
        <v>100</v>
      </c>
      <c r="H688" s="50">
        <f t="shared" si="123"/>
        <v>1193916</v>
      </c>
      <c r="I688" s="50">
        <f t="shared" si="115"/>
        <v>0</v>
      </c>
      <c r="J688" s="50">
        <f t="shared" si="120"/>
        <v>768.78042498390209</v>
      </c>
      <c r="K688" s="50">
        <f t="shared" si="121"/>
        <v>1920.6985207198215</v>
      </c>
      <c r="L688" s="50">
        <f t="shared" si="122"/>
        <v>2269659.1521351519</v>
      </c>
      <c r="M688" s="50"/>
      <c r="N688" s="94">
        <f t="shared" si="114"/>
        <v>2269659.1521351519</v>
      </c>
      <c r="O688" s="33"/>
    </row>
    <row r="689" spans="1:15" s="31" customFormat="1" x14ac:dyDescent="0.25">
      <c r="A689" s="35"/>
      <c r="B689" s="51" t="s">
        <v>476</v>
      </c>
      <c r="C689" s="35">
        <v>4</v>
      </c>
      <c r="D689" s="55">
        <v>24.770500000000002</v>
      </c>
      <c r="E689" s="100">
        <v>1102</v>
      </c>
      <c r="F689" s="184">
        <v>933839</v>
      </c>
      <c r="G689" s="41">
        <v>100</v>
      </c>
      <c r="H689" s="50">
        <f t="shared" si="123"/>
        <v>933839</v>
      </c>
      <c r="I689" s="50">
        <f t="shared" si="115"/>
        <v>0</v>
      </c>
      <c r="J689" s="50">
        <f t="shared" si="120"/>
        <v>847.40381125226861</v>
      </c>
      <c r="K689" s="50">
        <f t="shared" si="121"/>
        <v>1842.0751344514551</v>
      </c>
      <c r="L689" s="50">
        <f t="shared" si="122"/>
        <v>2003778.5762352219</v>
      </c>
      <c r="M689" s="50"/>
      <c r="N689" s="94">
        <f t="shared" si="114"/>
        <v>2003778.5762352219</v>
      </c>
      <c r="O689" s="33"/>
    </row>
    <row r="690" spans="1:15" s="31" customFormat="1" x14ac:dyDescent="0.25">
      <c r="A690" s="35"/>
      <c r="B690" s="51" t="s">
        <v>477</v>
      </c>
      <c r="C690" s="35">
        <v>4</v>
      </c>
      <c r="D690" s="55">
        <v>72.553400000000011</v>
      </c>
      <c r="E690" s="100">
        <v>3624</v>
      </c>
      <c r="F690" s="184">
        <v>6742441</v>
      </c>
      <c r="G690" s="41">
        <v>100</v>
      </c>
      <c r="H690" s="50">
        <f t="shared" si="123"/>
        <v>6742441</v>
      </c>
      <c r="I690" s="50">
        <f t="shared" si="115"/>
        <v>0</v>
      </c>
      <c r="J690" s="50">
        <f t="shared" si="120"/>
        <v>1860.4969646799118</v>
      </c>
      <c r="K690" s="50">
        <f t="shared" si="121"/>
        <v>828.98198102381184</v>
      </c>
      <c r="L690" s="50">
        <f t="shared" si="122"/>
        <v>2341671.9533479232</v>
      </c>
      <c r="M690" s="50"/>
      <c r="N690" s="94">
        <f t="shared" si="114"/>
        <v>2341671.9533479232</v>
      </c>
      <c r="O690" s="33"/>
    </row>
    <row r="691" spans="1:15" s="31" customFormat="1" x14ac:dyDescent="0.25">
      <c r="A691" s="35"/>
      <c r="B691" s="51" t="s">
        <v>478</v>
      </c>
      <c r="C691" s="35">
        <v>4</v>
      </c>
      <c r="D691" s="55">
        <v>47.782899999999998</v>
      </c>
      <c r="E691" s="100">
        <v>2289</v>
      </c>
      <c r="F691" s="184">
        <v>1793817</v>
      </c>
      <c r="G691" s="41">
        <v>100</v>
      </c>
      <c r="H691" s="50">
        <f t="shared" si="123"/>
        <v>1793817</v>
      </c>
      <c r="I691" s="50">
        <f t="shared" si="115"/>
        <v>0</v>
      </c>
      <c r="J691" s="50">
        <f t="shared" si="120"/>
        <v>783.66841415465274</v>
      </c>
      <c r="K691" s="50">
        <f t="shared" si="121"/>
        <v>1905.8105315490709</v>
      </c>
      <c r="L691" s="50">
        <f t="shared" si="122"/>
        <v>2599384.9464844465</v>
      </c>
      <c r="M691" s="50"/>
      <c r="N691" s="94">
        <f t="shared" si="114"/>
        <v>2599384.9464844465</v>
      </c>
      <c r="O691" s="33"/>
    </row>
    <row r="692" spans="1:15" s="31" customFormat="1" x14ac:dyDescent="0.25">
      <c r="A692" s="35"/>
      <c r="B692" s="51" t="s">
        <v>479</v>
      </c>
      <c r="C692" s="35">
        <v>4</v>
      </c>
      <c r="D692" s="55">
        <v>27.6252</v>
      </c>
      <c r="E692" s="100">
        <v>897</v>
      </c>
      <c r="F692" s="184">
        <v>1222096</v>
      </c>
      <c r="G692" s="41">
        <v>100</v>
      </c>
      <c r="H692" s="50">
        <f t="shared" si="123"/>
        <v>1222096</v>
      </c>
      <c r="I692" s="50">
        <f t="shared" si="115"/>
        <v>0</v>
      </c>
      <c r="J692" s="50">
        <f t="shared" si="120"/>
        <v>1362.4258639910813</v>
      </c>
      <c r="K692" s="50">
        <f t="shared" si="121"/>
        <v>1327.0530817126423</v>
      </c>
      <c r="L692" s="50">
        <f t="shared" si="122"/>
        <v>1541209.945271316</v>
      </c>
      <c r="M692" s="50"/>
      <c r="N692" s="94">
        <f t="shared" si="114"/>
        <v>1541209.945271316</v>
      </c>
      <c r="O692" s="33"/>
    </row>
    <row r="693" spans="1:15" s="31" customFormat="1" x14ac:dyDescent="0.25">
      <c r="A693" s="35"/>
      <c r="B693" s="51" t="s">
        <v>480</v>
      </c>
      <c r="C693" s="35">
        <v>4</v>
      </c>
      <c r="D693" s="55">
        <v>17.765000000000001</v>
      </c>
      <c r="E693" s="100">
        <v>1800</v>
      </c>
      <c r="F693" s="184">
        <v>1317822</v>
      </c>
      <c r="G693" s="41">
        <v>100</v>
      </c>
      <c r="H693" s="50">
        <f t="shared" si="123"/>
        <v>1317822</v>
      </c>
      <c r="I693" s="50">
        <f t="shared" si="115"/>
        <v>0</v>
      </c>
      <c r="J693" s="50">
        <f t="shared" si="120"/>
        <v>732.12333333333333</v>
      </c>
      <c r="K693" s="50">
        <f t="shared" si="121"/>
        <v>1957.3556123703902</v>
      </c>
      <c r="L693" s="50">
        <f t="shared" si="122"/>
        <v>2283436.1644244678</v>
      </c>
      <c r="M693" s="50"/>
      <c r="N693" s="94">
        <f t="shared" si="114"/>
        <v>2283436.1644244678</v>
      </c>
      <c r="O693" s="33"/>
    </row>
    <row r="694" spans="1:15" s="31" customFormat="1" x14ac:dyDescent="0.25">
      <c r="A694" s="35"/>
      <c r="B694" s="51" t="s">
        <v>481</v>
      </c>
      <c r="C694" s="35">
        <v>4</v>
      </c>
      <c r="D694" s="55">
        <v>21.602600000000002</v>
      </c>
      <c r="E694" s="100">
        <v>816</v>
      </c>
      <c r="F694" s="184">
        <v>583843</v>
      </c>
      <c r="G694" s="41">
        <v>100</v>
      </c>
      <c r="H694" s="50">
        <f t="shared" si="123"/>
        <v>583843</v>
      </c>
      <c r="I694" s="50">
        <f t="shared" si="115"/>
        <v>0</v>
      </c>
      <c r="J694" s="50">
        <f t="shared" si="120"/>
        <v>715.49387254901956</v>
      </c>
      <c r="K694" s="50">
        <f t="shared" si="121"/>
        <v>1973.985073154704</v>
      </c>
      <c r="L694" s="50">
        <f t="shared" si="122"/>
        <v>1993670.8050028894</v>
      </c>
      <c r="M694" s="50"/>
      <c r="N694" s="94">
        <f t="shared" si="114"/>
        <v>1993670.8050028894</v>
      </c>
      <c r="O694" s="33"/>
    </row>
    <row r="695" spans="1:15" s="31" customFormat="1" x14ac:dyDescent="0.25">
      <c r="A695" s="35"/>
      <c r="B695" s="51" t="s">
        <v>482</v>
      </c>
      <c r="C695" s="35">
        <v>4</v>
      </c>
      <c r="D695" s="55">
        <v>32.780200000000001</v>
      </c>
      <c r="E695" s="100">
        <v>1143</v>
      </c>
      <c r="F695" s="184">
        <v>1046448</v>
      </c>
      <c r="G695" s="41">
        <v>100</v>
      </c>
      <c r="H695" s="50">
        <f t="shared" si="123"/>
        <v>1046448</v>
      </c>
      <c r="I695" s="50">
        <f t="shared" si="115"/>
        <v>0</v>
      </c>
      <c r="J695" s="50">
        <f t="shared" si="120"/>
        <v>915.5275590551181</v>
      </c>
      <c r="K695" s="50">
        <f t="shared" si="121"/>
        <v>1773.9513866486054</v>
      </c>
      <c r="L695" s="50">
        <f t="shared" si="122"/>
        <v>2014692.1915261045</v>
      </c>
      <c r="M695" s="50"/>
      <c r="N695" s="94">
        <f t="shared" si="114"/>
        <v>2014692.1915261045</v>
      </c>
      <c r="O695" s="33"/>
    </row>
    <row r="696" spans="1:15" s="31" customFormat="1" x14ac:dyDescent="0.25">
      <c r="A696" s="35"/>
      <c r="B696" s="51" t="s">
        <v>808</v>
      </c>
      <c r="C696" s="35">
        <v>4</v>
      </c>
      <c r="D696" s="55">
        <v>14.616600000000002</v>
      </c>
      <c r="E696" s="100">
        <v>817</v>
      </c>
      <c r="F696" s="184">
        <v>530382</v>
      </c>
      <c r="G696" s="41">
        <v>100</v>
      </c>
      <c r="H696" s="50">
        <f t="shared" si="123"/>
        <v>530382</v>
      </c>
      <c r="I696" s="50">
        <f t="shared" si="115"/>
        <v>0</v>
      </c>
      <c r="J696" s="50">
        <f t="shared" si="120"/>
        <v>649.1823745410037</v>
      </c>
      <c r="K696" s="50">
        <f t="shared" si="121"/>
        <v>2040.2965711627198</v>
      </c>
      <c r="L696" s="50">
        <f t="shared" si="122"/>
        <v>2001927.812353438</v>
      </c>
      <c r="M696" s="50"/>
      <c r="N696" s="94">
        <f t="shared" si="114"/>
        <v>2001927.812353438</v>
      </c>
      <c r="O696" s="33"/>
    </row>
    <row r="697" spans="1:15" s="31" customFormat="1" x14ac:dyDescent="0.25">
      <c r="A697" s="35"/>
      <c r="B697" s="51" t="s">
        <v>878</v>
      </c>
      <c r="C697" s="35">
        <v>3</v>
      </c>
      <c r="D697" s="55">
        <v>20.187100000000001</v>
      </c>
      <c r="E697" s="100">
        <v>22183</v>
      </c>
      <c r="F697" s="184">
        <v>153825751</v>
      </c>
      <c r="G697" s="41">
        <v>50</v>
      </c>
      <c r="H697" s="50">
        <f t="shared" si="123"/>
        <v>76912875.5</v>
      </c>
      <c r="I697" s="50">
        <f t="shared" si="115"/>
        <v>76912875.5</v>
      </c>
      <c r="J697" s="50">
        <f t="shared" si="120"/>
        <v>6934.3980074832079</v>
      </c>
      <c r="K697" s="50">
        <f t="shared" si="121"/>
        <v>-4244.9190617794848</v>
      </c>
      <c r="L697" s="50">
        <f t="shared" si="122"/>
        <v>7523429.8381104944</v>
      </c>
      <c r="M697" s="50"/>
      <c r="N697" s="94">
        <f t="shared" si="114"/>
        <v>7523429.8381104944</v>
      </c>
      <c r="O697" s="33"/>
    </row>
    <row r="698" spans="1:15" s="31" customFormat="1" x14ac:dyDescent="0.25">
      <c r="A698" s="35"/>
      <c r="B698" s="51" t="s">
        <v>483</v>
      </c>
      <c r="C698" s="35">
        <v>4</v>
      </c>
      <c r="D698" s="55">
        <v>27.260100000000001</v>
      </c>
      <c r="E698" s="100">
        <v>2397</v>
      </c>
      <c r="F698" s="184">
        <v>3102404</v>
      </c>
      <c r="G698" s="41">
        <v>100</v>
      </c>
      <c r="H698" s="50">
        <f t="shared" si="123"/>
        <v>3102404</v>
      </c>
      <c r="I698" s="50">
        <f t="shared" si="115"/>
        <v>0</v>
      </c>
      <c r="J698" s="50">
        <f t="shared" si="120"/>
        <v>1294.2861910721736</v>
      </c>
      <c r="K698" s="50">
        <f t="shared" si="121"/>
        <v>1395.1927546315501</v>
      </c>
      <c r="L698" s="50">
        <f t="shared" si="122"/>
        <v>2093346.6331357323</v>
      </c>
      <c r="M698" s="50"/>
      <c r="N698" s="94">
        <f t="shared" si="114"/>
        <v>2093346.6331357323</v>
      </c>
      <c r="O698" s="33"/>
    </row>
    <row r="699" spans="1:15" s="31" customFormat="1" x14ac:dyDescent="0.25">
      <c r="A699" s="35"/>
      <c r="B699" s="51" t="s">
        <v>484</v>
      </c>
      <c r="C699" s="35">
        <v>4</v>
      </c>
      <c r="D699" s="55">
        <v>52.570299999999996</v>
      </c>
      <c r="E699" s="100">
        <v>6076</v>
      </c>
      <c r="F699" s="184">
        <v>8801074</v>
      </c>
      <c r="G699" s="41">
        <v>100</v>
      </c>
      <c r="H699" s="50">
        <f t="shared" si="123"/>
        <v>8801074</v>
      </c>
      <c r="I699" s="50">
        <f t="shared" si="115"/>
        <v>0</v>
      </c>
      <c r="J699" s="50">
        <f t="shared" si="120"/>
        <v>1448.4980250164581</v>
      </c>
      <c r="K699" s="50">
        <f t="shared" si="121"/>
        <v>1240.9809206872656</v>
      </c>
      <c r="L699" s="50">
        <f t="shared" si="122"/>
        <v>3359658.5637653014</v>
      </c>
      <c r="M699" s="50"/>
      <c r="N699" s="94">
        <f t="shared" si="114"/>
        <v>3359658.5637653014</v>
      </c>
      <c r="O699" s="33"/>
    </row>
    <row r="700" spans="1:15" s="31" customFormat="1" x14ac:dyDescent="0.25">
      <c r="A700" s="35"/>
      <c r="B700" s="51" t="s">
        <v>485</v>
      </c>
      <c r="C700" s="35">
        <v>4</v>
      </c>
      <c r="D700" s="55">
        <v>29.513199999999998</v>
      </c>
      <c r="E700" s="100">
        <v>1832</v>
      </c>
      <c r="F700" s="184">
        <v>1991341</v>
      </c>
      <c r="G700" s="41">
        <v>100</v>
      </c>
      <c r="H700" s="50">
        <f t="shared" si="123"/>
        <v>1991341</v>
      </c>
      <c r="I700" s="50">
        <f t="shared" si="115"/>
        <v>0</v>
      </c>
      <c r="J700" s="50">
        <f t="shared" si="120"/>
        <v>1086.9765283842794</v>
      </c>
      <c r="K700" s="50">
        <f t="shared" si="121"/>
        <v>1602.5024173194442</v>
      </c>
      <c r="L700" s="50">
        <f t="shared" si="122"/>
        <v>2085769.4475421298</v>
      </c>
      <c r="M700" s="50"/>
      <c r="N700" s="94">
        <f t="shared" si="114"/>
        <v>2085769.4475421298</v>
      </c>
      <c r="O700" s="33"/>
    </row>
    <row r="701" spans="1:15" s="31" customFormat="1" x14ac:dyDescent="0.25">
      <c r="A701" s="35"/>
      <c r="B701" s="51" t="s">
        <v>486</v>
      </c>
      <c r="C701" s="35">
        <v>4</v>
      </c>
      <c r="D701" s="55">
        <v>20.736699999999999</v>
      </c>
      <c r="E701" s="100">
        <v>644</v>
      </c>
      <c r="F701" s="184">
        <v>381878</v>
      </c>
      <c r="G701" s="41">
        <v>100</v>
      </c>
      <c r="H701" s="50">
        <f t="shared" si="123"/>
        <v>381878</v>
      </c>
      <c r="I701" s="50">
        <f t="shared" si="115"/>
        <v>0</v>
      </c>
      <c r="J701" s="50">
        <f t="shared" si="120"/>
        <v>592.97826086956525</v>
      </c>
      <c r="K701" s="50">
        <f t="shared" si="121"/>
        <v>2096.5006848341582</v>
      </c>
      <c r="L701" s="50">
        <f t="shared" si="122"/>
        <v>2028926.2514169386</v>
      </c>
      <c r="M701" s="50"/>
      <c r="N701" s="94">
        <f t="shared" ref="N701:N764" si="124">L701+M701</f>
        <v>2028926.2514169386</v>
      </c>
      <c r="O701" s="33"/>
    </row>
    <row r="702" spans="1:15" s="31" customFormat="1" x14ac:dyDescent="0.25">
      <c r="A702" s="35"/>
      <c r="B702" s="51" t="s">
        <v>487</v>
      </c>
      <c r="C702" s="35">
        <v>4</v>
      </c>
      <c r="D702" s="55">
        <v>31.492699999999999</v>
      </c>
      <c r="E702" s="100">
        <v>847</v>
      </c>
      <c r="F702" s="184">
        <v>1217192</v>
      </c>
      <c r="G702" s="41">
        <v>100</v>
      </c>
      <c r="H702" s="50">
        <f t="shared" si="123"/>
        <v>1217192</v>
      </c>
      <c r="I702" s="50">
        <f t="shared" si="115"/>
        <v>0</v>
      </c>
      <c r="J702" s="50">
        <f t="shared" si="120"/>
        <v>1437.0625737898465</v>
      </c>
      <c r="K702" s="50">
        <f t="shared" si="121"/>
        <v>1252.4163719138771</v>
      </c>
      <c r="L702" s="50">
        <f t="shared" si="122"/>
        <v>1489766.9948472774</v>
      </c>
      <c r="M702" s="50"/>
      <c r="N702" s="94">
        <f t="shared" si="124"/>
        <v>1489766.9948472774</v>
      </c>
      <c r="O702" s="33"/>
    </row>
    <row r="703" spans="1:15" s="31" customFormat="1" x14ac:dyDescent="0.25">
      <c r="A703" s="35"/>
      <c r="B703" s="51" t="s">
        <v>488</v>
      </c>
      <c r="C703" s="35">
        <v>4</v>
      </c>
      <c r="D703" s="55">
        <v>46.429200000000002</v>
      </c>
      <c r="E703" s="100">
        <v>1861</v>
      </c>
      <c r="F703" s="184">
        <v>1658725</v>
      </c>
      <c r="G703" s="41">
        <v>100</v>
      </c>
      <c r="H703" s="50">
        <f t="shared" si="123"/>
        <v>1658725</v>
      </c>
      <c r="I703" s="50">
        <f t="shared" ref="I703:I766" si="125">F703-H703</f>
        <v>0</v>
      </c>
      <c r="J703" s="50">
        <f t="shared" si="120"/>
        <v>891.30843632455674</v>
      </c>
      <c r="K703" s="50">
        <f t="shared" si="121"/>
        <v>1798.170509379167</v>
      </c>
      <c r="L703" s="50">
        <f t="shared" si="122"/>
        <v>2361726.4395077261</v>
      </c>
      <c r="M703" s="50"/>
      <c r="N703" s="94">
        <f t="shared" si="124"/>
        <v>2361726.4395077261</v>
      </c>
      <c r="O703" s="33"/>
    </row>
    <row r="704" spans="1:15" s="31" customFormat="1" x14ac:dyDescent="0.25">
      <c r="A704" s="35"/>
      <c r="B704" s="51" t="s">
        <v>489</v>
      </c>
      <c r="C704" s="35">
        <v>4</v>
      </c>
      <c r="D704" s="55">
        <v>39.315799999999996</v>
      </c>
      <c r="E704" s="100">
        <v>1382</v>
      </c>
      <c r="F704" s="184">
        <v>815256</v>
      </c>
      <c r="G704" s="41">
        <v>100</v>
      </c>
      <c r="H704" s="50">
        <f t="shared" si="123"/>
        <v>815256</v>
      </c>
      <c r="I704" s="50">
        <f t="shared" si="125"/>
        <v>0</v>
      </c>
      <c r="J704" s="50">
        <f t="shared" si="120"/>
        <v>589.9102749638206</v>
      </c>
      <c r="K704" s="50">
        <f t="shared" si="121"/>
        <v>2099.5686707399032</v>
      </c>
      <c r="L704" s="50">
        <f t="shared" si="122"/>
        <v>2397585.7045839918</v>
      </c>
      <c r="M704" s="50"/>
      <c r="N704" s="94">
        <f t="shared" si="124"/>
        <v>2397585.7045839918</v>
      </c>
      <c r="O704" s="33"/>
    </row>
    <row r="705" spans="1:15" s="31" customFormat="1" x14ac:dyDescent="0.25">
      <c r="A705" s="35"/>
      <c r="B705" s="51" t="s">
        <v>809</v>
      </c>
      <c r="C705" s="35">
        <v>4</v>
      </c>
      <c r="D705" s="55">
        <v>6.89</v>
      </c>
      <c r="E705" s="100">
        <v>619</v>
      </c>
      <c r="F705" s="184">
        <v>461602</v>
      </c>
      <c r="G705" s="41">
        <v>100</v>
      </c>
      <c r="H705" s="50">
        <f t="shared" si="123"/>
        <v>461602</v>
      </c>
      <c r="I705" s="50">
        <f t="shared" si="125"/>
        <v>0</v>
      </c>
      <c r="J705" s="50">
        <f t="shared" si="120"/>
        <v>745.72213247172863</v>
      </c>
      <c r="K705" s="50">
        <f t="shared" si="121"/>
        <v>1943.756813231995</v>
      </c>
      <c r="L705" s="50">
        <f t="shared" si="122"/>
        <v>1808566.7735773064</v>
      </c>
      <c r="M705" s="50"/>
      <c r="N705" s="94">
        <f t="shared" si="124"/>
        <v>1808566.7735773064</v>
      </c>
      <c r="O705" s="33"/>
    </row>
    <row r="706" spans="1:15" s="31" customFormat="1" x14ac:dyDescent="0.25">
      <c r="A706" s="35"/>
      <c r="B706" s="51" t="s">
        <v>445</v>
      </c>
      <c r="C706" s="35">
        <v>4</v>
      </c>
      <c r="D706" s="55">
        <v>48.782800000000002</v>
      </c>
      <c r="E706" s="100">
        <v>2822</v>
      </c>
      <c r="F706" s="184">
        <v>4730238</v>
      </c>
      <c r="G706" s="41">
        <v>100</v>
      </c>
      <c r="H706" s="50">
        <f t="shared" si="123"/>
        <v>4730238</v>
      </c>
      <c r="I706" s="50">
        <f t="shared" si="125"/>
        <v>0</v>
      </c>
      <c r="J706" s="50">
        <f t="shared" si="120"/>
        <v>1676.2005669737775</v>
      </c>
      <c r="K706" s="50">
        <f t="shared" si="121"/>
        <v>1013.2783787299461</v>
      </c>
      <c r="L706" s="50">
        <f t="shared" si="122"/>
        <v>2068231.2704058168</v>
      </c>
      <c r="M706" s="50"/>
      <c r="N706" s="94">
        <f t="shared" si="124"/>
        <v>2068231.2704058168</v>
      </c>
      <c r="O706" s="33"/>
    </row>
    <row r="707" spans="1:15" s="31" customFormat="1" x14ac:dyDescent="0.25">
      <c r="A707" s="35"/>
      <c r="B707" s="51" t="s">
        <v>490</v>
      </c>
      <c r="C707" s="35">
        <v>4</v>
      </c>
      <c r="D707" s="55">
        <v>49.431499999999993</v>
      </c>
      <c r="E707" s="100">
        <v>2669</v>
      </c>
      <c r="F707" s="184">
        <v>3185400</v>
      </c>
      <c r="G707" s="41">
        <v>100</v>
      </c>
      <c r="H707" s="50">
        <f t="shared" si="123"/>
        <v>3185400</v>
      </c>
      <c r="I707" s="50">
        <f t="shared" si="125"/>
        <v>0</v>
      </c>
      <c r="J707" s="50">
        <f t="shared" si="120"/>
        <v>1193.4807043836643</v>
      </c>
      <c r="K707" s="50">
        <f t="shared" si="121"/>
        <v>1495.9982413200594</v>
      </c>
      <c r="L707" s="50">
        <f t="shared" si="122"/>
        <v>2408281.2744293753</v>
      </c>
      <c r="M707" s="50"/>
      <c r="N707" s="94">
        <f t="shared" si="124"/>
        <v>2408281.2744293753</v>
      </c>
      <c r="O707" s="33"/>
    </row>
    <row r="708" spans="1:15" s="31" customFormat="1" x14ac:dyDescent="0.25">
      <c r="A708" s="35"/>
      <c r="B708" s="51" t="s">
        <v>491</v>
      </c>
      <c r="C708" s="35">
        <v>4</v>
      </c>
      <c r="D708" s="55">
        <v>25.671500000000002</v>
      </c>
      <c r="E708" s="100">
        <v>1673</v>
      </c>
      <c r="F708" s="184">
        <v>1346090</v>
      </c>
      <c r="G708" s="41">
        <v>100</v>
      </c>
      <c r="H708" s="50">
        <f t="shared" si="123"/>
        <v>1346090</v>
      </c>
      <c r="I708" s="50">
        <f t="shared" si="125"/>
        <v>0</v>
      </c>
      <c r="J708" s="50">
        <f t="shared" si="120"/>
        <v>804.59653317393906</v>
      </c>
      <c r="K708" s="50">
        <f t="shared" si="121"/>
        <v>1884.8824125297847</v>
      </c>
      <c r="L708" s="50">
        <f t="shared" si="122"/>
        <v>2234208.1151932795</v>
      </c>
      <c r="M708" s="50"/>
      <c r="N708" s="94">
        <f t="shared" si="124"/>
        <v>2234208.1151932795</v>
      </c>
      <c r="O708" s="33"/>
    </row>
    <row r="709" spans="1:15" s="31" customFormat="1" x14ac:dyDescent="0.25">
      <c r="A709" s="35"/>
      <c r="B709" s="51" t="s">
        <v>492</v>
      </c>
      <c r="C709" s="35">
        <v>4</v>
      </c>
      <c r="D709" s="55">
        <v>30.351900000000001</v>
      </c>
      <c r="E709" s="100">
        <v>978</v>
      </c>
      <c r="F709" s="184">
        <v>1255797</v>
      </c>
      <c r="G709" s="41">
        <v>100</v>
      </c>
      <c r="H709" s="50">
        <f t="shared" si="123"/>
        <v>1255797</v>
      </c>
      <c r="I709" s="50">
        <f t="shared" si="125"/>
        <v>0</v>
      </c>
      <c r="J709" s="50">
        <f t="shared" si="120"/>
        <v>1284.0460122699387</v>
      </c>
      <c r="K709" s="50">
        <f t="shared" si="121"/>
        <v>1405.4329334337849</v>
      </c>
      <c r="L709" s="50">
        <f t="shared" si="122"/>
        <v>1648664.5464108174</v>
      </c>
      <c r="M709" s="50"/>
      <c r="N709" s="94">
        <f t="shared" si="124"/>
        <v>1648664.5464108174</v>
      </c>
      <c r="O709" s="33"/>
    </row>
    <row r="710" spans="1:15" s="31" customFormat="1" x14ac:dyDescent="0.25">
      <c r="A710" s="35"/>
      <c r="B710" s="51" t="s">
        <v>493</v>
      </c>
      <c r="C710" s="35">
        <v>4</v>
      </c>
      <c r="D710" s="55">
        <v>40.031199999999998</v>
      </c>
      <c r="E710" s="100">
        <v>1169</v>
      </c>
      <c r="F710" s="184">
        <v>1851125</v>
      </c>
      <c r="G710" s="41">
        <v>100</v>
      </c>
      <c r="H710" s="50">
        <f t="shared" si="123"/>
        <v>1851125</v>
      </c>
      <c r="I710" s="50">
        <f t="shared" si="125"/>
        <v>0</v>
      </c>
      <c r="J710" s="50">
        <f t="shared" si="120"/>
        <v>1583.5115483319075</v>
      </c>
      <c r="K710" s="50">
        <f t="shared" si="121"/>
        <v>1105.9673973718161</v>
      </c>
      <c r="L710" s="50">
        <f t="shared" si="122"/>
        <v>1534982.089020848</v>
      </c>
      <c r="M710" s="50"/>
      <c r="N710" s="94">
        <f t="shared" si="124"/>
        <v>1534982.089020848</v>
      </c>
      <c r="O710" s="33"/>
    </row>
    <row r="711" spans="1:15" s="31" customFormat="1" x14ac:dyDescent="0.25">
      <c r="A711" s="35"/>
      <c r="B711" s="51" t="s">
        <v>494</v>
      </c>
      <c r="C711" s="35">
        <v>4</v>
      </c>
      <c r="D711" s="55">
        <v>33.610399999999998</v>
      </c>
      <c r="E711" s="100">
        <v>1513</v>
      </c>
      <c r="F711" s="184">
        <v>1703216</v>
      </c>
      <c r="G711" s="41">
        <v>100</v>
      </c>
      <c r="H711" s="50">
        <f t="shared" si="123"/>
        <v>1703216</v>
      </c>
      <c r="I711" s="50">
        <f t="shared" si="125"/>
        <v>0</v>
      </c>
      <c r="J711" s="50">
        <f t="shared" si="120"/>
        <v>1125.7210839391937</v>
      </c>
      <c r="K711" s="50">
        <f t="shared" si="121"/>
        <v>1563.7578617645299</v>
      </c>
      <c r="L711" s="50">
        <f t="shared" si="122"/>
        <v>1974928.6676667202</v>
      </c>
      <c r="M711" s="50"/>
      <c r="N711" s="94">
        <f t="shared" si="124"/>
        <v>1974928.6676667202</v>
      </c>
      <c r="O711" s="33"/>
    </row>
    <row r="712" spans="1:15" s="31" customFormat="1" x14ac:dyDescent="0.25">
      <c r="A712" s="35"/>
      <c r="B712" s="51" t="s">
        <v>810</v>
      </c>
      <c r="C712" s="35">
        <v>4</v>
      </c>
      <c r="D712" s="55">
        <v>26.089300000000001</v>
      </c>
      <c r="E712" s="100">
        <v>876</v>
      </c>
      <c r="F712" s="184">
        <v>1168392</v>
      </c>
      <c r="G712" s="41">
        <v>100</v>
      </c>
      <c r="H712" s="50">
        <f t="shared" si="123"/>
        <v>1168392</v>
      </c>
      <c r="I712" s="50">
        <f t="shared" si="125"/>
        <v>0</v>
      </c>
      <c r="J712" s="50">
        <f t="shared" si="120"/>
        <v>1333.7808219178082</v>
      </c>
      <c r="K712" s="50">
        <f t="shared" si="121"/>
        <v>1355.6981237859154</v>
      </c>
      <c r="L712" s="50">
        <f t="shared" si="122"/>
        <v>1547225.8152647957</v>
      </c>
      <c r="M712" s="50"/>
      <c r="N712" s="94">
        <f t="shared" si="124"/>
        <v>1547225.8152647957</v>
      </c>
      <c r="O712" s="33"/>
    </row>
    <row r="713" spans="1:15" s="31" customFormat="1" x14ac:dyDescent="0.25">
      <c r="A713" s="35"/>
      <c r="B713" s="51" t="s">
        <v>495</v>
      </c>
      <c r="C713" s="35">
        <v>4</v>
      </c>
      <c r="D713" s="55">
        <v>25.745800000000003</v>
      </c>
      <c r="E713" s="100">
        <v>855</v>
      </c>
      <c r="F713" s="184">
        <v>607461</v>
      </c>
      <c r="G713" s="41">
        <v>100</v>
      </c>
      <c r="H713" s="50">
        <f t="shared" si="123"/>
        <v>607461</v>
      </c>
      <c r="I713" s="50">
        <f t="shared" si="125"/>
        <v>0</v>
      </c>
      <c r="J713" s="50">
        <f t="shared" si="120"/>
        <v>710.48070175438602</v>
      </c>
      <c r="K713" s="50">
        <f t="shared" si="121"/>
        <v>1978.9982439493376</v>
      </c>
      <c r="L713" s="50">
        <f t="shared" si="122"/>
        <v>2037502.2784505882</v>
      </c>
      <c r="M713" s="50"/>
      <c r="N713" s="94">
        <f t="shared" si="124"/>
        <v>2037502.2784505882</v>
      </c>
      <c r="O713" s="33"/>
    </row>
    <row r="714" spans="1:15" s="31" customFormat="1" x14ac:dyDescent="0.25">
      <c r="A714" s="35"/>
      <c r="B714" s="51" t="s">
        <v>496</v>
      </c>
      <c r="C714" s="35">
        <v>4</v>
      </c>
      <c r="D714" s="55">
        <v>16.497399999999999</v>
      </c>
      <c r="E714" s="100">
        <v>673</v>
      </c>
      <c r="F714" s="184">
        <v>691692</v>
      </c>
      <c r="G714" s="41">
        <v>100</v>
      </c>
      <c r="H714" s="50">
        <f t="shared" si="123"/>
        <v>691692</v>
      </c>
      <c r="I714" s="50">
        <f t="shared" si="125"/>
        <v>0</v>
      </c>
      <c r="J714" s="50">
        <f t="shared" si="120"/>
        <v>1027.7741456166418</v>
      </c>
      <c r="K714" s="50">
        <f t="shared" si="121"/>
        <v>1661.7048000870818</v>
      </c>
      <c r="L714" s="50">
        <f t="shared" si="122"/>
        <v>1662716.7319220467</v>
      </c>
      <c r="M714" s="50"/>
      <c r="N714" s="94">
        <f t="shared" si="124"/>
        <v>1662716.7319220467</v>
      </c>
      <c r="O714" s="33"/>
    </row>
    <row r="715" spans="1:15" s="31" customFormat="1" x14ac:dyDescent="0.25">
      <c r="A715" s="35"/>
      <c r="B715" s="4"/>
      <c r="C715" s="4"/>
      <c r="D715" s="55">
        <v>0</v>
      </c>
      <c r="E715" s="102"/>
      <c r="F715" s="32"/>
      <c r="G715" s="41"/>
      <c r="H715" s="42"/>
      <c r="I715" s="50"/>
      <c r="J715" s="50"/>
      <c r="K715" s="50"/>
      <c r="L715" s="50"/>
      <c r="M715" s="50"/>
      <c r="N715" s="94"/>
      <c r="O715" s="33"/>
    </row>
    <row r="716" spans="1:15" s="31" customFormat="1" x14ac:dyDescent="0.25">
      <c r="A716" s="30" t="s">
        <v>497</v>
      </c>
      <c r="B716" s="43" t="s">
        <v>2</v>
      </c>
      <c r="C716" s="44"/>
      <c r="D716" s="3">
        <v>621.79470000000015</v>
      </c>
      <c r="E716" s="103">
        <f>E717</f>
        <v>30243</v>
      </c>
      <c r="F716" s="37"/>
      <c r="G716" s="41"/>
      <c r="H716" s="37">
        <f>H718</f>
        <v>11906067.5</v>
      </c>
      <c r="I716" s="37">
        <f>I718</f>
        <v>-11906067.5</v>
      </c>
      <c r="J716" s="50"/>
      <c r="K716" s="50"/>
      <c r="L716" s="50"/>
      <c r="M716" s="46">
        <f>M718</f>
        <v>16250981.34222912</v>
      </c>
      <c r="N716" s="92">
        <f t="shared" si="124"/>
        <v>16250981.34222912</v>
      </c>
      <c r="O716" s="33"/>
    </row>
    <row r="717" spans="1:15" s="31" customFormat="1" x14ac:dyDescent="0.25">
      <c r="A717" s="30" t="s">
        <v>497</v>
      </c>
      <c r="B717" s="43" t="s">
        <v>3</v>
      </c>
      <c r="C717" s="44"/>
      <c r="D717" s="3">
        <v>621.79470000000015</v>
      </c>
      <c r="E717" s="103">
        <f>SUM(E719:E743)</f>
        <v>30243</v>
      </c>
      <c r="F717" s="37">
        <f>SUM(F719:F743)</f>
        <v>67975463</v>
      </c>
      <c r="G717" s="41"/>
      <c r="H717" s="37">
        <f>SUM(H719:H743)</f>
        <v>44163328</v>
      </c>
      <c r="I717" s="37">
        <f>SUM(I719:I743)</f>
        <v>23812135</v>
      </c>
      <c r="J717" s="50"/>
      <c r="K717" s="50"/>
      <c r="L717" s="37">
        <f>SUM(L719:L743)</f>
        <v>47926184.741976991</v>
      </c>
      <c r="M717" s="50"/>
      <c r="N717" s="92">
        <f t="shared" si="124"/>
        <v>47926184.741976991</v>
      </c>
      <c r="O717" s="33"/>
    </row>
    <row r="718" spans="1:15" s="31" customFormat="1" x14ac:dyDescent="0.25">
      <c r="A718" s="35"/>
      <c r="B718" s="51" t="s">
        <v>26</v>
      </c>
      <c r="C718" s="35">
        <v>2</v>
      </c>
      <c r="D718" s="55">
        <v>0</v>
      </c>
      <c r="E718" s="106"/>
      <c r="F718" s="50"/>
      <c r="G718" s="41">
        <v>25</v>
      </c>
      <c r="H718" s="50">
        <f>F738*G718/100</f>
        <v>11906067.5</v>
      </c>
      <c r="I718" s="50">
        <f t="shared" si="125"/>
        <v>-11906067.5</v>
      </c>
      <c r="J718" s="50"/>
      <c r="K718" s="50"/>
      <c r="L718" s="50"/>
      <c r="M718" s="50">
        <f>($L$7*$L$8*E716/$L$10)+($L$7*$L$9*D716/$L$11)</f>
        <v>16250981.34222912</v>
      </c>
      <c r="N718" s="94">
        <f t="shared" si="124"/>
        <v>16250981.34222912</v>
      </c>
      <c r="O718" s="33"/>
    </row>
    <row r="719" spans="1:15" s="31" customFormat="1" x14ac:dyDescent="0.25">
      <c r="A719" s="35"/>
      <c r="B719" s="51" t="s">
        <v>811</v>
      </c>
      <c r="C719" s="35">
        <v>4</v>
      </c>
      <c r="D719" s="55">
        <v>22.4053</v>
      </c>
      <c r="E719" s="100">
        <v>611</v>
      </c>
      <c r="F719" s="185">
        <v>378539</v>
      </c>
      <c r="G719" s="41">
        <v>100</v>
      </c>
      <c r="H719" s="50">
        <f>F719*G719/100</f>
        <v>378539</v>
      </c>
      <c r="I719" s="50">
        <f t="shared" si="125"/>
        <v>0</v>
      </c>
      <c r="J719" s="50">
        <f t="shared" ref="J719:J743" si="126">F719/E719</f>
        <v>619.54009819967268</v>
      </c>
      <c r="K719" s="50">
        <f t="shared" ref="K719:K743" si="127">$J$11*$J$19-J719</f>
        <v>2069.938847504051</v>
      </c>
      <c r="L719" s="50">
        <f t="shared" ref="L719:L743" si="128">IF(K719&gt;0,$J$7*$J$8*(K719/$K$19),0)+$J$7*$J$9*(E719/$E$19)+$J$7*$J$10*(D719/$D$19)</f>
        <v>2007442.5192545233</v>
      </c>
      <c r="M719" s="50"/>
      <c r="N719" s="94">
        <f t="shared" si="124"/>
        <v>2007442.5192545233</v>
      </c>
      <c r="O719" s="33"/>
    </row>
    <row r="720" spans="1:15" s="31" customFormat="1" x14ac:dyDescent="0.25">
      <c r="A720" s="35"/>
      <c r="B720" s="51" t="s">
        <v>498</v>
      </c>
      <c r="C720" s="35">
        <v>4</v>
      </c>
      <c r="D720" s="55">
        <v>36.141799999999996</v>
      </c>
      <c r="E720" s="100">
        <v>1920</v>
      </c>
      <c r="F720" s="185">
        <v>4079576</v>
      </c>
      <c r="G720" s="41">
        <v>100</v>
      </c>
      <c r="H720" s="50">
        <f t="shared" ref="H720:H743" si="129">F720*G720/100</f>
        <v>4079576</v>
      </c>
      <c r="I720" s="50">
        <f t="shared" si="125"/>
        <v>0</v>
      </c>
      <c r="J720" s="50">
        <f t="shared" si="126"/>
        <v>2124.7791666666667</v>
      </c>
      <c r="K720" s="50">
        <f t="shared" si="127"/>
        <v>564.69977903705694</v>
      </c>
      <c r="L720" s="50">
        <f t="shared" si="128"/>
        <v>1326329.0679564204</v>
      </c>
      <c r="M720" s="50"/>
      <c r="N720" s="94">
        <f t="shared" si="124"/>
        <v>1326329.0679564204</v>
      </c>
      <c r="O720" s="33"/>
    </row>
    <row r="721" spans="1:15" s="31" customFormat="1" x14ac:dyDescent="0.25">
      <c r="A721" s="35"/>
      <c r="B721" s="51" t="s">
        <v>499</v>
      </c>
      <c r="C721" s="35">
        <v>4</v>
      </c>
      <c r="D721" s="55">
        <v>14.616099999999999</v>
      </c>
      <c r="E721" s="100">
        <v>339</v>
      </c>
      <c r="F721" s="185">
        <v>187043</v>
      </c>
      <c r="G721" s="41">
        <v>100</v>
      </c>
      <c r="H721" s="50">
        <f t="shared" si="129"/>
        <v>187043</v>
      </c>
      <c r="I721" s="50">
        <f t="shared" si="125"/>
        <v>0</v>
      </c>
      <c r="J721" s="50">
        <f t="shared" si="126"/>
        <v>551.74926253687318</v>
      </c>
      <c r="K721" s="50">
        <f t="shared" si="127"/>
        <v>2137.7296831668505</v>
      </c>
      <c r="L721" s="50">
        <f t="shared" si="128"/>
        <v>1920705.5857974631</v>
      </c>
      <c r="M721" s="50"/>
      <c r="N721" s="94">
        <f t="shared" si="124"/>
        <v>1920705.5857974631</v>
      </c>
      <c r="O721" s="33"/>
    </row>
    <row r="722" spans="1:15" s="31" customFormat="1" x14ac:dyDescent="0.25">
      <c r="A722" s="35"/>
      <c r="B722" s="51" t="s">
        <v>812</v>
      </c>
      <c r="C722" s="35">
        <v>4</v>
      </c>
      <c r="D722" s="55">
        <v>24.534499999999998</v>
      </c>
      <c r="E722" s="100">
        <v>839</v>
      </c>
      <c r="F722" s="185">
        <v>1194236</v>
      </c>
      <c r="G722" s="41">
        <v>100</v>
      </c>
      <c r="H722" s="50">
        <f t="shared" si="129"/>
        <v>1194236</v>
      </c>
      <c r="I722" s="50">
        <f t="shared" si="125"/>
        <v>0</v>
      </c>
      <c r="J722" s="50">
        <f t="shared" si="126"/>
        <v>1423.4040524433849</v>
      </c>
      <c r="K722" s="50">
        <f t="shared" si="127"/>
        <v>1266.0748932603387</v>
      </c>
      <c r="L722" s="50">
        <f t="shared" si="128"/>
        <v>1453009.6957867509</v>
      </c>
      <c r="M722" s="50"/>
      <c r="N722" s="94">
        <f t="shared" si="124"/>
        <v>1453009.6957867509</v>
      </c>
      <c r="O722" s="33"/>
    </row>
    <row r="723" spans="1:15" s="31" customFormat="1" x14ac:dyDescent="0.25">
      <c r="A723" s="35"/>
      <c r="B723" s="51" t="s">
        <v>500</v>
      </c>
      <c r="C723" s="35">
        <v>4</v>
      </c>
      <c r="D723" s="55">
        <v>26.725200000000001</v>
      </c>
      <c r="E723" s="100">
        <v>1130</v>
      </c>
      <c r="F723" s="185">
        <v>890538</v>
      </c>
      <c r="G723" s="41">
        <v>100</v>
      </c>
      <c r="H723" s="50">
        <f t="shared" si="129"/>
        <v>890538</v>
      </c>
      <c r="I723" s="50">
        <f t="shared" si="125"/>
        <v>0</v>
      </c>
      <c r="J723" s="50">
        <f t="shared" si="126"/>
        <v>788.08672566371683</v>
      </c>
      <c r="K723" s="50">
        <f t="shared" si="127"/>
        <v>1901.3922200400068</v>
      </c>
      <c r="L723" s="50">
        <f t="shared" si="128"/>
        <v>2073297.0329404324</v>
      </c>
      <c r="M723" s="50"/>
      <c r="N723" s="94">
        <f t="shared" si="124"/>
        <v>2073297.0329404324</v>
      </c>
      <c r="O723" s="33"/>
    </row>
    <row r="724" spans="1:15" s="31" customFormat="1" x14ac:dyDescent="0.25">
      <c r="A724" s="35"/>
      <c r="B724" s="51" t="s">
        <v>501</v>
      </c>
      <c r="C724" s="35">
        <v>4</v>
      </c>
      <c r="D724" s="55">
        <v>26.397100000000002</v>
      </c>
      <c r="E724" s="100">
        <v>695</v>
      </c>
      <c r="F724" s="185">
        <v>431416</v>
      </c>
      <c r="G724" s="41">
        <v>100</v>
      </c>
      <c r="H724" s="50">
        <f t="shared" si="129"/>
        <v>431416</v>
      </c>
      <c r="I724" s="50">
        <f t="shared" si="125"/>
        <v>0</v>
      </c>
      <c r="J724" s="50">
        <f t="shared" si="126"/>
        <v>620.7424460431655</v>
      </c>
      <c r="K724" s="50">
        <f t="shared" si="127"/>
        <v>2068.7364996605584</v>
      </c>
      <c r="L724" s="50">
        <f t="shared" si="128"/>
        <v>2060309.913415662</v>
      </c>
      <c r="M724" s="50"/>
      <c r="N724" s="94">
        <f t="shared" si="124"/>
        <v>2060309.913415662</v>
      </c>
      <c r="O724" s="33"/>
    </row>
    <row r="725" spans="1:15" s="31" customFormat="1" x14ac:dyDescent="0.25">
      <c r="A725" s="35"/>
      <c r="B725" s="51" t="s">
        <v>277</v>
      </c>
      <c r="C725" s="35">
        <v>4</v>
      </c>
      <c r="D725" s="55">
        <v>16.529200000000003</v>
      </c>
      <c r="E725" s="100">
        <v>567</v>
      </c>
      <c r="F725" s="185">
        <v>396161</v>
      </c>
      <c r="G725" s="41">
        <v>100</v>
      </c>
      <c r="H725" s="50">
        <f t="shared" si="129"/>
        <v>396161</v>
      </c>
      <c r="I725" s="50">
        <f t="shared" si="125"/>
        <v>0</v>
      </c>
      <c r="J725" s="50">
        <f t="shared" si="126"/>
        <v>698.69664902998238</v>
      </c>
      <c r="K725" s="50">
        <f t="shared" si="127"/>
        <v>1990.7822966737413</v>
      </c>
      <c r="L725" s="50">
        <f t="shared" si="128"/>
        <v>1891311.7814121468</v>
      </c>
      <c r="M725" s="50"/>
      <c r="N725" s="94">
        <f t="shared" si="124"/>
        <v>1891311.7814121468</v>
      </c>
      <c r="O725" s="33"/>
    </row>
    <row r="726" spans="1:15" s="31" customFormat="1" x14ac:dyDescent="0.25">
      <c r="A726" s="35"/>
      <c r="B726" s="51" t="s">
        <v>132</v>
      </c>
      <c r="C726" s="35">
        <v>4</v>
      </c>
      <c r="D726" s="55">
        <v>30.114800000000002</v>
      </c>
      <c r="E726" s="100">
        <v>833</v>
      </c>
      <c r="F726" s="185">
        <v>883309</v>
      </c>
      <c r="G726" s="41">
        <v>100</v>
      </c>
      <c r="H726" s="50">
        <f t="shared" si="129"/>
        <v>883309</v>
      </c>
      <c r="I726" s="50">
        <f t="shared" si="125"/>
        <v>0</v>
      </c>
      <c r="J726" s="50">
        <f t="shared" si="126"/>
        <v>1060.3949579831933</v>
      </c>
      <c r="K726" s="50">
        <f t="shared" si="127"/>
        <v>1629.0839877205303</v>
      </c>
      <c r="L726" s="50">
        <f t="shared" si="128"/>
        <v>1778035.5865418443</v>
      </c>
      <c r="M726" s="50"/>
      <c r="N726" s="94">
        <f t="shared" si="124"/>
        <v>1778035.5865418443</v>
      </c>
      <c r="O726" s="33"/>
    </row>
    <row r="727" spans="1:15" s="31" customFormat="1" x14ac:dyDescent="0.25">
      <c r="A727" s="35"/>
      <c r="B727" s="51" t="s">
        <v>813</v>
      </c>
      <c r="C727" s="35">
        <v>4</v>
      </c>
      <c r="D727" s="55">
        <v>35.5075</v>
      </c>
      <c r="E727" s="100">
        <v>1432</v>
      </c>
      <c r="F727" s="185">
        <v>1479958</v>
      </c>
      <c r="G727" s="41">
        <v>100</v>
      </c>
      <c r="H727" s="50">
        <f t="shared" si="129"/>
        <v>1479958</v>
      </c>
      <c r="I727" s="50">
        <f t="shared" si="125"/>
        <v>0</v>
      </c>
      <c r="J727" s="50">
        <f t="shared" si="126"/>
        <v>1033.4902234636872</v>
      </c>
      <c r="K727" s="50">
        <f t="shared" si="127"/>
        <v>1655.9887222400364</v>
      </c>
      <c r="L727" s="50">
        <f t="shared" si="128"/>
        <v>2034124.9985650862</v>
      </c>
      <c r="M727" s="50"/>
      <c r="N727" s="94">
        <f t="shared" si="124"/>
        <v>2034124.9985650862</v>
      </c>
      <c r="O727" s="33"/>
    </row>
    <row r="728" spans="1:15" s="31" customFormat="1" x14ac:dyDescent="0.25">
      <c r="A728" s="35"/>
      <c r="B728" s="51" t="s">
        <v>502</v>
      </c>
      <c r="C728" s="35">
        <v>4</v>
      </c>
      <c r="D728" s="55">
        <v>39.1021</v>
      </c>
      <c r="E728" s="100">
        <v>682</v>
      </c>
      <c r="F728" s="185">
        <v>1056422</v>
      </c>
      <c r="G728" s="41">
        <v>100</v>
      </c>
      <c r="H728" s="50">
        <f t="shared" si="129"/>
        <v>1056422</v>
      </c>
      <c r="I728" s="50">
        <f t="shared" si="125"/>
        <v>0</v>
      </c>
      <c r="J728" s="50">
        <f t="shared" si="126"/>
        <v>1549.0058651026393</v>
      </c>
      <c r="K728" s="50">
        <f t="shared" si="127"/>
        <v>1140.4730806010843</v>
      </c>
      <c r="L728" s="50">
        <f t="shared" si="128"/>
        <v>1394321.5670202582</v>
      </c>
      <c r="M728" s="50"/>
      <c r="N728" s="94">
        <f t="shared" si="124"/>
        <v>1394321.5670202582</v>
      </c>
      <c r="O728" s="33"/>
    </row>
    <row r="729" spans="1:15" s="31" customFormat="1" x14ac:dyDescent="0.25">
      <c r="A729" s="35"/>
      <c r="B729" s="51" t="s">
        <v>503</v>
      </c>
      <c r="C729" s="35">
        <v>4</v>
      </c>
      <c r="D729" s="55">
        <v>10.784200000000002</v>
      </c>
      <c r="E729" s="100">
        <v>367</v>
      </c>
      <c r="F729" s="185">
        <v>175857</v>
      </c>
      <c r="G729" s="41">
        <v>100</v>
      </c>
      <c r="H729" s="50">
        <f t="shared" si="129"/>
        <v>175857</v>
      </c>
      <c r="I729" s="50">
        <f t="shared" si="125"/>
        <v>0</v>
      </c>
      <c r="J729" s="50">
        <f t="shared" si="126"/>
        <v>479.17438692098091</v>
      </c>
      <c r="K729" s="50">
        <f t="shared" si="127"/>
        <v>2210.3045587827428</v>
      </c>
      <c r="L729" s="50">
        <f t="shared" si="128"/>
        <v>1963394.8682804112</v>
      </c>
      <c r="M729" s="50"/>
      <c r="N729" s="94">
        <f t="shared" si="124"/>
        <v>1963394.8682804112</v>
      </c>
      <c r="O729" s="33"/>
    </row>
    <row r="730" spans="1:15" s="31" customFormat="1" x14ac:dyDescent="0.25">
      <c r="A730" s="35"/>
      <c r="B730" s="51" t="s">
        <v>504</v>
      </c>
      <c r="C730" s="35">
        <v>4</v>
      </c>
      <c r="D730" s="55">
        <v>25.337800000000001</v>
      </c>
      <c r="E730" s="100">
        <v>1416</v>
      </c>
      <c r="F730" s="185">
        <v>910431</v>
      </c>
      <c r="G730" s="41">
        <v>100</v>
      </c>
      <c r="H730" s="50">
        <f t="shared" si="129"/>
        <v>910431</v>
      </c>
      <c r="I730" s="50">
        <f t="shared" si="125"/>
        <v>0</v>
      </c>
      <c r="J730" s="50">
        <f t="shared" si="126"/>
        <v>642.95974576271192</v>
      </c>
      <c r="K730" s="50">
        <f t="shared" si="127"/>
        <v>2046.5191999410117</v>
      </c>
      <c r="L730" s="50">
        <f t="shared" si="128"/>
        <v>2275931.6802764921</v>
      </c>
      <c r="M730" s="50"/>
      <c r="N730" s="94">
        <f t="shared" si="124"/>
        <v>2275931.6802764921</v>
      </c>
      <c r="O730" s="33"/>
    </row>
    <row r="731" spans="1:15" s="31" customFormat="1" x14ac:dyDescent="0.25">
      <c r="A731" s="35"/>
      <c r="B731" s="51" t="s">
        <v>814</v>
      </c>
      <c r="C731" s="35">
        <v>4</v>
      </c>
      <c r="D731" s="55">
        <v>10.443499999999998</v>
      </c>
      <c r="E731" s="100">
        <v>536</v>
      </c>
      <c r="F731" s="185">
        <v>272795</v>
      </c>
      <c r="G731" s="41">
        <v>100</v>
      </c>
      <c r="H731" s="50">
        <f t="shared" si="129"/>
        <v>272795</v>
      </c>
      <c r="I731" s="50">
        <f t="shared" si="125"/>
        <v>0</v>
      </c>
      <c r="J731" s="50">
        <f t="shared" si="126"/>
        <v>508.94589552238807</v>
      </c>
      <c r="K731" s="50">
        <f t="shared" si="127"/>
        <v>2180.5330501813355</v>
      </c>
      <c r="L731" s="50">
        <f t="shared" si="128"/>
        <v>1993652.9136261062</v>
      </c>
      <c r="M731" s="50"/>
      <c r="N731" s="94">
        <f t="shared" si="124"/>
        <v>1993652.9136261062</v>
      </c>
      <c r="O731" s="33"/>
    </row>
    <row r="732" spans="1:15" s="31" customFormat="1" x14ac:dyDescent="0.25">
      <c r="A732" s="35"/>
      <c r="B732" s="51" t="s">
        <v>505</v>
      </c>
      <c r="C732" s="35">
        <v>4</v>
      </c>
      <c r="D732" s="55">
        <v>12.3179</v>
      </c>
      <c r="E732" s="100">
        <v>413</v>
      </c>
      <c r="F732" s="185">
        <v>384082</v>
      </c>
      <c r="G732" s="41">
        <v>100</v>
      </c>
      <c r="H732" s="50">
        <f t="shared" si="129"/>
        <v>384082</v>
      </c>
      <c r="I732" s="50">
        <f t="shared" si="125"/>
        <v>0</v>
      </c>
      <c r="J732" s="50">
        <f t="shared" si="126"/>
        <v>929.98062953995156</v>
      </c>
      <c r="K732" s="50">
        <f t="shared" si="127"/>
        <v>1759.498316163772</v>
      </c>
      <c r="L732" s="50">
        <f t="shared" si="128"/>
        <v>1627386.1211431941</v>
      </c>
      <c r="M732" s="50"/>
      <c r="N732" s="94">
        <f t="shared" si="124"/>
        <v>1627386.1211431941</v>
      </c>
      <c r="O732" s="33"/>
    </row>
    <row r="733" spans="1:15" s="31" customFormat="1" x14ac:dyDescent="0.25">
      <c r="A733" s="35"/>
      <c r="B733" s="51" t="s">
        <v>506</v>
      </c>
      <c r="C733" s="35">
        <v>4</v>
      </c>
      <c r="D733" s="55">
        <v>13.093299999999999</v>
      </c>
      <c r="E733" s="100">
        <v>368</v>
      </c>
      <c r="F733" s="185">
        <v>266569</v>
      </c>
      <c r="G733" s="41">
        <v>100</v>
      </c>
      <c r="H733" s="50">
        <f t="shared" si="129"/>
        <v>266569</v>
      </c>
      <c r="I733" s="50">
        <f t="shared" si="125"/>
        <v>0</v>
      </c>
      <c r="J733" s="50">
        <f t="shared" si="126"/>
        <v>724.37228260869563</v>
      </c>
      <c r="K733" s="50">
        <f t="shared" si="127"/>
        <v>1965.1066630950281</v>
      </c>
      <c r="L733" s="50">
        <f t="shared" si="128"/>
        <v>1782177.8231140985</v>
      </c>
      <c r="M733" s="50"/>
      <c r="N733" s="94">
        <f t="shared" si="124"/>
        <v>1782177.8231140985</v>
      </c>
      <c r="O733" s="33"/>
    </row>
    <row r="734" spans="1:15" s="31" customFormat="1" x14ac:dyDescent="0.25">
      <c r="A734" s="35"/>
      <c r="B734" s="51" t="s">
        <v>507</v>
      </c>
      <c r="C734" s="35">
        <v>4</v>
      </c>
      <c r="D734" s="55">
        <v>22.278000000000002</v>
      </c>
      <c r="E734" s="100">
        <v>891</v>
      </c>
      <c r="F734" s="185">
        <v>571170</v>
      </c>
      <c r="G734" s="41">
        <v>100</v>
      </c>
      <c r="H734" s="50">
        <f t="shared" si="129"/>
        <v>571170</v>
      </c>
      <c r="I734" s="50">
        <f t="shared" si="125"/>
        <v>0</v>
      </c>
      <c r="J734" s="50">
        <f t="shared" si="126"/>
        <v>641.04377104377102</v>
      </c>
      <c r="K734" s="50">
        <f t="shared" si="127"/>
        <v>2048.4351746599527</v>
      </c>
      <c r="L734" s="50">
        <f t="shared" si="128"/>
        <v>2082699.6175810541</v>
      </c>
      <c r="M734" s="50"/>
      <c r="N734" s="94">
        <f t="shared" si="124"/>
        <v>2082699.6175810541</v>
      </c>
      <c r="O734" s="33"/>
    </row>
    <row r="735" spans="1:15" s="31" customFormat="1" x14ac:dyDescent="0.25">
      <c r="A735" s="35"/>
      <c r="B735" s="51" t="s">
        <v>508</v>
      </c>
      <c r="C735" s="35">
        <v>4</v>
      </c>
      <c r="D735" s="55">
        <v>27.158000000000001</v>
      </c>
      <c r="E735" s="100">
        <v>1188</v>
      </c>
      <c r="F735" s="185">
        <v>599383</v>
      </c>
      <c r="G735" s="41">
        <v>100</v>
      </c>
      <c r="H735" s="50">
        <f t="shared" si="129"/>
        <v>599383</v>
      </c>
      <c r="I735" s="50">
        <f t="shared" si="125"/>
        <v>0</v>
      </c>
      <c r="J735" s="50">
        <f t="shared" si="126"/>
        <v>504.5311447811448</v>
      </c>
      <c r="K735" s="50">
        <f t="shared" si="127"/>
        <v>2184.9478009225786</v>
      </c>
      <c r="L735" s="50">
        <f t="shared" si="128"/>
        <v>2322662.4415620593</v>
      </c>
      <c r="M735" s="50"/>
      <c r="N735" s="94">
        <f t="shared" si="124"/>
        <v>2322662.4415620593</v>
      </c>
      <c r="O735" s="33"/>
    </row>
    <row r="736" spans="1:15" s="31" customFormat="1" x14ac:dyDescent="0.25">
      <c r="A736" s="35"/>
      <c r="B736" s="51" t="s">
        <v>509</v>
      </c>
      <c r="C736" s="35">
        <v>4</v>
      </c>
      <c r="D736" s="55">
        <v>12.5047</v>
      </c>
      <c r="E736" s="100">
        <v>375</v>
      </c>
      <c r="F736" s="185">
        <v>507569</v>
      </c>
      <c r="G736" s="41">
        <v>100</v>
      </c>
      <c r="H736" s="50">
        <f t="shared" si="129"/>
        <v>507569</v>
      </c>
      <c r="I736" s="50">
        <f t="shared" si="125"/>
        <v>0</v>
      </c>
      <c r="J736" s="50">
        <f t="shared" si="126"/>
        <v>1353.5173333333332</v>
      </c>
      <c r="K736" s="50">
        <f t="shared" si="127"/>
        <v>1335.9616123703904</v>
      </c>
      <c r="L736" s="50">
        <f t="shared" si="128"/>
        <v>1276518.6886397048</v>
      </c>
      <c r="M736" s="50"/>
      <c r="N736" s="94">
        <f t="shared" si="124"/>
        <v>1276518.6886397048</v>
      </c>
      <c r="O736" s="33"/>
    </row>
    <row r="737" spans="1:15" s="31" customFormat="1" x14ac:dyDescent="0.25">
      <c r="A737" s="35"/>
      <c r="B737" s="51" t="s">
        <v>510</v>
      </c>
      <c r="C737" s="35">
        <v>4</v>
      </c>
      <c r="D737" s="55">
        <v>20.348699999999997</v>
      </c>
      <c r="E737" s="100">
        <v>801</v>
      </c>
      <c r="F737" s="185">
        <v>1005617</v>
      </c>
      <c r="G737" s="41">
        <v>100</v>
      </c>
      <c r="H737" s="50">
        <f t="shared" si="129"/>
        <v>1005617</v>
      </c>
      <c r="I737" s="50">
        <f t="shared" si="125"/>
        <v>0</v>
      </c>
      <c r="J737" s="50">
        <f t="shared" si="126"/>
        <v>1255.4519350811486</v>
      </c>
      <c r="K737" s="50">
        <f t="shared" si="127"/>
        <v>1434.0270106225751</v>
      </c>
      <c r="L737" s="50">
        <f t="shared" si="128"/>
        <v>1547846.1332701573</v>
      </c>
      <c r="M737" s="50"/>
      <c r="N737" s="94">
        <f t="shared" si="124"/>
        <v>1547846.1332701573</v>
      </c>
      <c r="O737" s="33"/>
    </row>
    <row r="738" spans="1:15" s="31" customFormat="1" x14ac:dyDescent="0.25">
      <c r="A738" s="35"/>
      <c r="B738" s="51" t="s">
        <v>857</v>
      </c>
      <c r="C738" s="35">
        <v>3</v>
      </c>
      <c r="D738" s="55">
        <v>33.518300000000004</v>
      </c>
      <c r="E738" s="100">
        <v>9380</v>
      </c>
      <c r="F738" s="185">
        <v>47624270</v>
      </c>
      <c r="G738" s="41">
        <v>50</v>
      </c>
      <c r="H738" s="50">
        <f t="shared" si="129"/>
        <v>23812135</v>
      </c>
      <c r="I738" s="50">
        <f t="shared" si="125"/>
        <v>23812135</v>
      </c>
      <c r="J738" s="50">
        <f t="shared" si="126"/>
        <v>5077.2142857142853</v>
      </c>
      <c r="K738" s="50">
        <f t="shared" si="127"/>
        <v>-2387.7353400105617</v>
      </c>
      <c r="L738" s="50">
        <f t="shared" si="128"/>
        <v>3342951.8522820314</v>
      </c>
      <c r="M738" s="50"/>
      <c r="N738" s="94">
        <f t="shared" si="124"/>
        <v>3342951.8522820314</v>
      </c>
      <c r="O738" s="33"/>
    </row>
    <row r="739" spans="1:15" s="31" customFormat="1" x14ac:dyDescent="0.25">
      <c r="A739" s="35"/>
      <c r="B739" s="51" t="s">
        <v>511</v>
      </c>
      <c r="C739" s="35">
        <v>4</v>
      </c>
      <c r="D739" s="55">
        <v>46.443300000000001</v>
      </c>
      <c r="E739" s="100">
        <v>970</v>
      </c>
      <c r="F739" s="185">
        <v>552820</v>
      </c>
      <c r="G739" s="41">
        <v>100</v>
      </c>
      <c r="H739" s="50">
        <f t="shared" si="129"/>
        <v>552820</v>
      </c>
      <c r="I739" s="50">
        <f t="shared" si="125"/>
        <v>0</v>
      </c>
      <c r="J739" s="50">
        <f t="shared" si="126"/>
        <v>569.91752577319585</v>
      </c>
      <c r="K739" s="50">
        <f t="shared" si="127"/>
        <v>2119.5614199305278</v>
      </c>
      <c r="L739" s="50">
        <f t="shared" si="128"/>
        <v>2322435.7576900972</v>
      </c>
      <c r="M739" s="50"/>
      <c r="N739" s="94">
        <f t="shared" si="124"/>
        <v>2322435.7576900972</v>
      </c>
      <c r="O739" s="33"/>
    </row>
    <row r="740" spans="1:15" s="31" customFormat="1" x14ac:dyDescent="0.25">
      <c r="A740" s="35"/>
      <c r="B740" s="51" t="s">
        <v>815</v>
      </c>
      <c r="C740" s="35">
        <v>4</v>
      </c>
      <c r="D740" s="55">
        <v>30.5336</v>
      </c>
      <c r="E740" s="100">
        <v>1289</v>
      </c>
      <c r="F740" s="185">
        <v>646595</v>
      </c>
      <c r="G740" s="41">
        <v>100</v>
      </c>
      <c r="H740" s="50">
        <f t="shared" si="129"/>
        <v>646595</v>
      </c>
      <c r="I740" s="50">
        <f t="shared" si="125"/>
        <v>0</v>
      </c>
      <c r="J740" s="50">
        <f t="shared" si="126"/>
        <v>501.6252909231963</v>
      </c>
      <c r="K740" s="50">
        <f t="shared" si="127"/>
        <v>2187.8536547805274</v>
      </c>
      <c r="L740" s="50">
        <f t="shared" si="128"/>
        <v>2380499.1784581318</v>
      </c>
      <c r="M740" s="50"/>
      <c r="N740" s="94">
        <f t="shared" si="124"/>
        <v>2380499.1784581318</v>
      </c>
      <c r="O740" s="33"/>
    </row>
    <row r="741" spans="1:15" s="31" customFormat="1" x14ac:dyDescent="0.25">
      <c r="A741" s="35"/>
      <c r="B741" s="51" t="s">
        <v>512</v>
      </c>
      <c r="C741" s="35">
        <v>4</v>
      </c>
      <c r="D741" s="55">
        <v>32.883499999999998</v>
      </c>
      <c r="E741" s="100">
        <v>874</v>
      </c>
      <c r="F741" s="185">
        <v>797281</v>
      </c>
      <c r="G741" s="41">
        <v>100</v>
      </c>
      <c r="H741" s="50">
        <f t="shared" si="129"/>
        <v>797281</v>
      </c>
      <c r="I741" s="50">
        <f t="shared" si="125"/>
        <v>0</v>
      </c>
      <c r="J741" s="50">
        <f t="shared" si="126"/>
        <v>912.22082379862695</v>
      </c>
      <c r="K741" s="50">
        <f t="shared" si="127"/>
        <v>1777.2581219050967</v>
      </c>
      <c r="L741" s="50">
        <f t="shared" si="128"/>
        <v>1928363.0403906596</v>
      </c>
      <c r="M741" s="50"/>
      <c r="N741" s="94">
        <f t="shared" si="124"/>
        <v>1928363.0403906596</v>
      </c>
      <c r="O741" s="33"/>
    </row>
    <row r="742" spans="1:15" s="31" customFormat="1" x14ac:dyDescent="0.25">
      <c r="A742" s="35"/>
      <c r="B742" s="51" t="s">
        <v>816</v>
      </c>
      <c r="C742" s="35">
        <v>4</v>
      </c>
      <c r="D742" s="55">
        <v>39.14</v>
      </c>
      <c r="E742" s="100">
        <v>1818</v>
      </c>
      <c r="F742" s="185">
        <v>1714071</v>
      </c>
      <c r="G742" s="41">
        <v>100</v>
      </c>
      <c r="H742" s="50">
        <f t="shared" si="129"/>
        <v>1714071</v>
      </c>
      <c r="I742" s="50">
        <f t="shared" si="125"/>
        <v>0</v>
      </c>
      <c r="J742" s="50">
        <f t="shared" si="126"/>
        <v>942.83333333333337</v>
      </c>
      <c r="K742" s="50">
        <f t="shared" si="127"/>
        <v>1746.6456123703902</v>
      </c>
      <c r="L742" s="50">
        <f t="shared" si="128"/>
        <v>2258926.068599483</v>
      </c>
      <c r="M742" s="50"/>
      <c r="N742" s="94">
        <f t="shared" si="124"/>
        <v>2258926.068599483</v>
      </c>
      <c r="O742" s="33"/>
    </row>
    <row r="743" spans="1:15" s="31" customFormat="1" x14ac:dyDescent="0.25">
      <c r="A743" s="35"/>
      <c r="B743" s="51" t="s">
        <v>513</v>
      </c>
      <c r="C743" s="35">
        <v>4</v>
      </c>
      <c r="D743" s="55">
        <v>12.936300000000001</v>
      </c>
      <c r="E743" s="100">
        <v>509</v>
      </c>
      <c r="F743" s="185">
        <v>969755</v>
      </c>
      <c r="G743" s="41">
        <v>100</v>
      </c>
      <c r="H743" s="50">
        <f t="shared" si="129"/>
        <v>969755</v>
      </c>
      <c r="I743" s="50">
        <f t="shared" si="125"/>
        <v>0</v>
      </c>
      <c r="J743" s="50">
        <f t="shared" si="126"/>
        <v>1905.2161100196463</v>
      </c>
      <c r="K743" s="50">
        <f t="shared" si="127"/>
        <v>784.26283568407734</v>
      </c>
      <c r="L743" s="50">
        <f t="shared" si="128"/>
        <v>881850.80837272422</v>
      </c>
      <c r="M743" s="50"/>
      <c r="N743" s="94">
        <f t="shared" si="124"/>
        <v>881850.80837272422</v>
      </c>
      <c r="O743" s="33"/>
    </row>
    <row r="744" spans="1:15" s="31" customFormat="1" x14ac:dyDescent="0.25">
      <c r="A744" s="35"/>
      <c r="B744" s="4"/>
      <c r="C744" s="4"/>
      <c r="D744" s="55">
        <v>0</v>
      </c>
      <c r="E744" s="102"/>
      <c r="F744" s="32"/>
      <c r="G744" s="41"/>
      <c r="H744" s="42"/>
      <c r="I744" s="50"/>
      <c r="J744" s="50"/>
      <c r="K744" s="50"/>
      <c r="L744" s="50"/>
      <c r="M744" s="50"/>
      <c r="N744" s="94"/>
      <c r="O744" s="33"/>
    </row>
    <row r="745" spans="1:15" s="31" customFormat="1" x14ac:dyDescent="0.25">
      <c r="A745" s="30" t="s">
        <v>514</v>
      </c>
      <c r="B745" s="43" t="s">
        <v>2</v>
      </c>
      <c r="C745" s="44"/>
      <c r="D745" s="3">
        <v>936.02920000000017</v>
      </c>
      <c r="E745" s="103">
        <f>E746</f>
        <v>43652</v>
      </c>
      <c r="F745" s="37"/>
      <c r="G745" s="41"/>
      <c r="H745" s="37">
        <f>H747</f>
        <v>10266832.25</v>
      </c>
      <c r="I745" s="37">
        <f>I747</f>
        <v>-10266832.25</v>
      </c>
      <c r="J745" s="50"/>
      <c r="K745" s="50"/>
      <c r="L745" s="50"/>
      <c r="M745" s="46">
        <f>M747</f>
        <v>23883172.975482211</v>
      </c>
      <c r="N745" s="92">
        <f t="shared" si="124"/>
        <v>23883172.975482211</v>
      </c>
      <c r="O745" s="33"/>
    </row>
    <row r="746" spans="1:15" s="31" customFormat="1" x14ac:dyDescent="0.25">
      <c r="A746" s="30" t="s">
        <v>514</v>
      </c>
      <c r="B746" s="43" t="s">
        <v>3</v>
      </c>
      <c r="C746" s="44"/>
      <c r="D746" s="3">
        <v>936.02920000000017</v>
      </c>
      <c r="E746" s="103">
        <f>SUM(E748:E775)</f>
        <v>43652</v>
      </c>
      <c r="F746" s="37">
        <f>SUM(F748:F775)</f>
        <v>79866974</v>
      </c>
      <c r="G746" s="41"/>
      <c r="H746" s="37">
        <f>SUM(H748:H775)</f>
        <v>59333309.5</v>
      </c>
      <c r="I746" s="37">
        <f>SUM(I748:I775)</f>
        <v>20533664.5</v>
      </c>
      <c r="J746" s="50"/>
      <c r="K746" s="50"/>
      <c r="L746" s="37">
        <f>SUM(L748:L775)</f>
        <v>55789447.259648517</v>
      </c>
      <c r="M746" s="50"/>
      <c r="N746" s="92">
        <f t="shared" si="124"/>
        <v>55789447.259648517</v>
      </c>
      <c r="O746" s="33"/>
    </row>
    <row r="747" spans="1:15" s="31" customFormat="1" x14ac:dyDescent="0.25">
      <c r="A747" s="35"/>
      <c r="B747" s="51" t="s">
        <v>26</v>
      </c>
      <c r="C747" s="35">
        <v>2</v>
      </c>
      <c r="D747" s="55">
        <v>0</v>
      </c>
      <c r="E747" s="106"/>
      <c r="F747" s="50"/>
      <c r="G747" s="41">
        <v>25</v>
      </c>
      <c r="H747" s="50">
        <f>F768*G747/100</f>
        <v>10266832.25</v>
      </c>
      <c r="I747" s="50">
        <f t="shared" si="125"/>
        <v>-10266832.25</v>
      </c>
      <c r="J747" s="50"/>
      <c r="K747" s="50"/>
      <c r="L747" s="50"/>
      <c r="M747" s="50">
        <f>($L$7*$L$8*E745/$L$10)+($L$7*$L$9*D745/$L$11)</f>
        <v>23883172.975482211</v>
      </c>
      <c r="N747" s="94">
        <f t="shared" si="124"/>
        <v>23883172.975482211</v>
      </c>
      <c r="O747" s="33"/>
    </row>
    <row r="748" spans="1:15" s="31" customFormat="1" x14ac:dyDescent="0.25">
      <c r="A748" s="35"/>
      <c r="B748" s="51" t="s">
        <v>515</v>
      </c>
      <c r="C748" s="35">
        <v>4</v>
      </c>
      <c r="D748" s="55">
        <v>24.559899999999999</v>
      </c>
      <c r="E748" s="100">
        <v>572</v>
      </c>
      <c r="F748" s="186">
        <v>1350873</v>
      </c>
      <c r="G748" s="41">
        <v>100</v>
      </c>
      <c r="H748" s="50">
        <f>F748*G748/100</f>
        <v>1350873</v>
      </c>
      <c r="I748" s="50">
        <f t="shared" si="125"/>
        <v>0</v>
      </c>
      <c r="J748" s="50">
        <f t="shared" ref="J748:J775" si="130">F748/E748</f>
        <v>2361.6660839160841</v>
      </c>
      <c r="K748" s="50">
        <f t="shared" ref="K748:K775" si="131">$J$11*$J$19-J748</f>
        <v>327.81286178763958</v>
      </c>
      <c r="L748" s="50">
        <f t="shared" ref="L748:L775" si="132">IF(K748&gt;0,$J$7*$J$8*(K748/$K$19),0)+$J$7*$J$9*(E748/$E$19)+$J$7*$J$10*(D748/$D$19)</f>
        <v>612291.46240800049</v>
      </c>
      <c r="M748" s="50"/>
      <c r="N748" s="94">
        <f t="shared" si="124"/>
        <v>612291.46240800049</v>
      </c>
      <c r="O748" s="33"/>
    </row>
    <row r="749" spans="1:15" s="31" customFormat="1" x14ac:dyDescent="0.25">
      <c r="A749" s="35"/>
      <c r="B749" s="51" t="s">
        <v>516</v>
      </c>
      <c r="C749" s="35">
        <v>4</v>
      </c>
      <c r="D749" s="55">
        <v>24.404599999999999</v>
      </c>
      <c r="E749" s="100">
        <v>1218</v>
      </c>
      <c r="F749" s="186">
        <v>642496</v>
      </c>
      <c r="G749" s="41">
        <v>100</v>
      </c>
      <c r="H749" s="50">
        <f t="shared" ref="H749:H775" si="133">F749*G749/100</f>
        <v>642496</v>
      </c>
      <c r="I749" s="50">
        <f t="shared" si="125"/>
        <v>0</v>
      </c>
      <c r="J749" s="50">
        <f t="shared" si="130"/>
        <v>527.50082101806242</v>
      </c>
      <c r="K749" s="50">
        <f t="shared" si="131"/>
        <v>2161.978124685661</v>
      </c>
      <c r="L749" s="50">
        <f t="shared" si="132"/>
        <v>2296431.6298262039</v>
      </c>
      <c r="M749" s="50"/>
      <c r="N749" s="94">
        <f t="shared" si="124"/>
        <v>2296431.6298262039</v>
      </c>
      <c r="O749" s="33"/>
    </row>
    <row r="750" spans="1:15" s="31" customFormat="1" x14ac:dyDescent="0.25">
      <c r="A750" s="35"/>
      <c r="B750" s="51" t="s">
        <v>817</v>
      </c>
      <c r="C750" s="35">
        <v>4</v>
      </c>
      <c r="D750" s="55">
        <v>26.257899999999999</v>
      </c>
      <c r="E750" s="100">
        <v>1024</v>
      </c>
      <c r="F750" s="186">
        <v>719993</v>
      </c>
      <c r="G750" s="41">
        <v>100</v>
      </c>
      <c r="H750" s="50">
        <f t="shared" si="133"/>
        <v>719993</v>
      </c>
      <c r="I750" s="50">
        <f t="shared" si="125"/>
        <v>0</v>
      </c>
      <c r="J750" s="50">
        <f t="shared" si="130"/>
        <v>703.1181640625</v>
      </c>
      <c r="K750" s="50">
        <f t="shared" si="131"/>
        <v>1986.3607816412236</v>
      </c>
      <c r="L750" s="50">
        <f t="shared" si="132"/>
        <v>2103038.4204407497</v>
      </c>
      <c r="M750" s="50"/>
      <c r="N750" s="94">
        <f t="shared" si="124"/>
        <v>2103038.4204407497</v>
      </c>
      <c r="O750" s="33"/>
    </row>
    <row r="751" spans="1:15" s="31" customFormat="1" x14ac:dyDescent="0.25">
      <c r="A751" s="35"/>
      <c r="B751" s="51" t="s">
        <v>517</v>
      </c>
      <c r="C751" s="35">
        <v>4</v>
      </c>
      <c r="D751" s="55">
        <v>28.290900000000004</v>
      </c>
      <c r="E751" s="100">
        <v>835</v>
      </c>
      <c r="F751" s="186">
        <v>534129</v>
      </c>
      <c r="G751" s="41">
        <v>100</v>
      </c>
      <c r="H751" s="50">
        <f t="shared" si="133"/>
        <v>534129</v>
      </c>
      <c r="I751" s="50">
        <f t="shared" si="125"/>
        <v>0</v>
      </c>
      <c r="J751" s="50">
        <f t="shared" si="130"/>
        <v>639.6754491017964</v>
      </c>
      <c r="K751" s="50">
        <f t="shared" si="131"/>
        <v>2049.8034966019272</v>
      </c>
      <c r="L751" s="50">
        <f t="shared" si="132"/>
        <v>2104051.8235735237</v>
      </c>
      <c r="M751" s="50"/>
      <c r="N751" s="94">
        <f t="shared" si="124"/>
        <v>2104051.8235735237</v>
      </c>
      <c r="O751" s="33"/>
    </row>
    <row r="752" spans="1:15" s="31" customFormat="1" x14ac:dyDescent="0.25">
      <c r="A752" s="35"/>
      <c r="B752" s="51" t="s">
        <v>818</v>
      </c>
      <c r="C752" s="35">
        <v>4</v>
      </c>
      <c r="D752" s="55">
        <v>58.626199999999997</v>
      </c>
      <c r="E752" s="100">
        <v>4646</v>
      </c>
      <c r="F752" s="186">
        <v>6530017</v>
      </c>
      <c r="G752" s="41">
        <v>100</v>
      </c>
      <c r="H752" s="50">
        <f t="shared" si="133"/>
        <v>6530017</v>
      </c>
      <c r="I752" s="50">
        <f t="shared" si="125"/>
        <v>0</v>
      </c>
      <c r="J752" s="50">
        <f t="shared" si="130"/>
        <v>1405.5137752905725</v>
      </c>
      <c r="K752" s="50">
        <f t="shared" si="131"/>
        <v>1283.9651704131511</v>
      </c>
      <c r="L752" s="50">
        <f t="shared" si="132"/>
        <v>2956736.0077364342</v>
      </c>
      <c r="M752" s="50"/>
      <c r="N752" s="94">
        <f t="shared" si="124"/>
        <v>2956736.0077364342</v>
      </c>
      <c r="O752" s="33"/>
    </row>
    <row r="753" spans="1:15" s="31" customFormat="1" x14ac:dyDescent="0.25">
      <c r="A753" s="35"/>
      <c r="B753" s="51" t="s">
        <v>397</v>
      </c>
      <c r="C753" s="35">
        <v>4</v>
      </c>
      <c r="D753" s="55">
        <v>75.002099999999999</v>
      </c>
      <c r="E753" s="100">
        <v>2544</v>
      </c>
      <c r="F753" s="186">
        <v>5752584</v>
      </c>
      <c r="G753" s="41">
        <v>100</v>
      </c>
      <c r="H753" s="50">
        <f t="shared" si="133"/>
        <v>5752584</v>
      </c>
      <c r="I753" s="50">
        <f t="shared" si="125"/>
        <v>0</v>
      </c>
      <c r="J753" s="50">
        <f t="shared" si="130"/>
        <v>2261.2358490566039</v>
      </c>
      <c r="K753" s="50">
        <f t="shared" si="131"/>
        <v>428.24309664711973</v>
      </c>
      <c r="L753" s="50">
        <f t="shared" si="132"/>
        <v>1676454.4086781268</v>
      </c>
      <c r="M753" s="50"/>
      <c r="N753" s="94">
        <f t="shared" si="124"/>
        <v>1676454.4086781268</v>
      </c>
      <c r="O753" s="33"/>
    </row>
    <row r="754" spans="1:15" s="31" customFormat="1" x14ac:dyDescent="0.25">
      <c r="A754" s="35"/>
      <c r="B754" s="51" t="s">
        <v>518</v>
      </c>
      <c r="C754" s="35">
        <v>4</v>
      </c>
      <c r="D754" s="55">
        <v>13.497699999999998</v>
      </c>
      <c r="E754" s="100">
        <v>555</v>
      </c>
      <c r="F754" s="186">
        <v>395621</v>
      </c>
      <c r="G754" s="41">
        <v>100</v>
      </c>
      <c r="H754" s="50">
        <f t="shared" si="133"/>
        <v>395621</v>
      </c>
      <c r="I754" s="50">
        <f t="shared" si="125"/>
        <v>0</v>
      </c>
      <c r="J754" s="50">
        <f t="shared" si="130"/>
        <v>712.83063063063059</v>
      </c>
      <c r="K754" s="50">
        <f t="shared" si="131"/>
        <v>1976.648315073093</v>
      </c>
      <c r="L754" s="50">
        <f t="shared" si="132"/>
        <v>1856364.655088214</v>
      </c>
      <c r="M754" s="50"/>
      <c r="N754" s="94">
        <f t="shared" si="124"/>
        <v>1856364.655088214</v>
      </c>
      <c r="O754" s="33"/>
    </row>
    <row r="755" spans="1:15" s="31" customFormat="1" x14ac:dyDescent="0.25">
      <c r="A755" s="35"/>
      <c r="B755" s="51" t="s">
        <v>519</v>
      </c>
      <c r="C755" s="35">
        <v>4</v>
      </c>
      <c r="D755" s="55">
        <v>33.961999999999996</v>
      </c>
      <c r="E755" s="100">
        <v>891</v>
      </c>
      <c r="F755" s="186">
        <v>759635</v>
      </c>
      <c r="G755" s="41">
        <v>100</v>
      </c>
      <c r="H755" s="50">
        <f t="shared" si="133"/>
        <v>759635</v>
      </c>
      <c r="I755" s="50">
        <f t="shared" si="125"/>
        <v>0</v>
      </c>
      <c r="J755" s="50">
        <f t="shared" si="130"/>
        <v>852.56453423120092</v>
      </c>
      <c r="K755" s="50">
        <f t="shared" si="131"/>
        <v>1836.9144114725227</v>
      </c>
      <c r="L755" s="50">
        <f t="shared" si="132"/>
        <v>1988816.2481673034</v>
      </c>
      <c r="M755" s="50"/>
      <c r="N755" s="94">
        <f t="shared" si="124"/>
        <v>1988816.2481673034</v>
      </c>
      <c r="O755" s="33"/>
    </row>
    <row r="756" spans="1:15" s="31" customFormat="1" x14ac:dyDescent="0.25">
      <c r="A756" s="35"/>
      <c r="B756" s="51" t="s">
        <v>520</v>
      </c>
      <c r="C756" s="35">
        <v>4</v>
      </c>
      <c r="D756" s="55">
        <v>19.2516</v>
      </c>
      <c r="E756" s="100">
        <v>776</v>
      </c>
      <c r="F756" s="186">
        <v>524971</v>
      </c>
      <c r="G756" s="41">
        <v>100</v>
      </c>
      <c r="H756" s="50">
        <f t="shared" si="133"/>
        <v>524971</v>
      </c>
      <c r="I756" s="50">
        <f t="shared" si="125"/>
        <v>0</v>
      </c>
      <c r="J756" s="50">
        <f t="shared" si="130"/>
        <v>676.50902061855675</v>
      </c>
      <c r="K756" s="50">
        <f t="shared" si="131"/>
        <v>2012.9699250851668</v>
      </c>
      <c r="L756" s="50">
        <f t="shared" si="132"/>
        <v>1996365.0460085643</v>
      </c>
      <c r="M756" s="50"/>
      <c r="N756" s="94">
        <f t="shared" si="124"/>
        <v>1996365.0460085643</v>
      </c>
      <c r="O756" s="33"/>
    </row>
    <row r="757" spans="1:15" s="31" customFormat="1" x14ac:dyDescent="0.25">
      <c r="A757" s="35"/>
      <c r="B757" s="51" t="s">
        <v>296</v>
      </c>
      <c r="C757" s="35">
        <v>4</v>
      </c>
      <c r="D757" s="55">
        <v>32.711999999999996</v>
      </c>
      <c r="E757" s="100">
        <v>1150</v>
      </c>
      <c r="F757" s="186">
        <v>1300123</v>
      </c>
      <c r="G757" s="41">
        <v>100</v>
      </c>
      <c r="H757" s="50">
        <f t="shared" si="133"/>
        <v>1300123</v>
      </c>
      <c r="I757" s="50">
        <f t="shared" si="125"/>
        <v>0</v>
      </c>
      <c r="J757" s="50">
        <f t="shared" si="130"/>
        <v>1130.5417391304347</v>
      </c>
      <c r="K757" s="50">
        <f t="shared" si="131"/>
        <v>1558.9372065732889</v>
      </c>
      <c r="L757" s="50">
        <f t="shared" si="132"/>
        <v>1844276.2241862521</v>
      </c>
      <c r="M757" s="50"/>
      <c r="N757" s="94">
        <f t="shared" si="124"/>
        <v>1844276.2241862521</v>
      </c>
      <c r="O757" s="33"/>
    </row>
    <row r="758" spans="1:15" s="31" customFormat="1" x14ac:dyDescent="0.25">
      <c r="A758" s="35"/>
      <c r="B758" s="51" t="s">
        <v>132</v>
      </c>
      <c r="C758" s="35">
        <v>4</v>
      </c>
      <c r="D758" s="55">
        <v>16.431900000000002</v>
      </c>
      <c r="E758" s="100">
        <v>436</v>
      </c>
      <c r="F758" s="186">
        <v>691703</v>
      </c>
      <c r="G758" s="41">
        <v>100</v>
      </c>
      <c r="H758" s="50">
        <f t="shared" si="133"/>
        <v>691703</v>
      </c>
      <c r="I758" s="50">
        <f t="shared" si="125"/>
        <v>0</v>
      </c>
      <c r="J758" s="50">
        <f t="shared" si="130"/>
        <v>1586.4747706422017</v>
      </c>
      <c r="K758" s="50">
        <f t="shared" si="131"/>
        <v>1103.0041750615219</v>
      </c>
      <c r="L758" s="50">
        <f t="shared" si="132"/>
        <v>1135579.7546492114</v>
      </c>
      <c r="M758" s="50"/>
      <c r="N758" s="94">
        <f t="shared" si="124"/>
        <v>1135579.7546492114</v>
      </c>
      <c r="O758" s="33"/>
    </row>
    <row r="759" spans="1:15" s="31" customFormat="1" x14ac:dyDescent="0.25">
      <c r="A759" s="35"/>
      <c r="B759" s="51" t="s">
        <v>521</v>
      </c>
      <c r="C759" s="35">
        <v>4</v>
      </c>
      <c r="D759" s="55">
        <v>39.871500000000005</v>
      </c>
      <c r="E759" s="100">
        <v>766</v>
      </c>
      <c r="F759" s="186">
        <v>858634</v>
      </c>
      <c r="G759" s="41">
        <v>100</v>
      </c>
      <c r="H759" s="50">
        <f t="shared" si="133"/>
        <v>858634</v>
      </c>
      <c r="I759" s="50">
        <f t="shared" si="125"/>
        <v>0</v>
      </c>
      <c r="J759" s="50">
        <f t="shared" si="130"/>
        <v>1120.9321148825065</v>
      </c>
      <c r="K759" s="50">
        <f t="shared" si="131"/>
        <v>1568.5468308212171</v>
      </c>
      <c r="L759" s="50">
        <f t="shared" si="132"/>
        <v>1770343.9599068379</v>
      </c>
      <c r="M759" s="50"/>
      <c r="N759" s="94">
        <f t="shared" si="124"/>
        <v>1770343.9599068379</v>
      </c>
      <c r="O759" s="33"/>
    </row>
    <row r="760" spans="1:15" s="31" customFormat="1" x14ac:dyDescent="0.25">
      <c r="A760" s="35"/>
      <c r="B760" s="51" t="s">
        <v>70</v>
      </c>
      <c r="C760" s="35">
        <v>4</v>
      </c>
      <c r="D760" s="55">
        <v>61.625299999999996</v>
      </c>
      <c r="E760" s="100">
        <v>2820</v>
      </c>
      <c r="F760" s="186">
        <v>2248288</v>
      </c>
      <c r="G760" s="41">
        <v>100</v>
      </c>
      <c r="H760" s="50">
        <f t="shared" si="133"/>
        <v>2248288</v>
      </c>
      <c r="I760" s="50">
        <f t="shared" si="125"/>
        <v>0</v>
      </c>
      <c r="J760" s="50">
        <f t="shared" si="130"/>
        <v>797.26524822695035</v>
      </c>
      <c r="K760" s="50">
        <f t="shared" si="131"/>
        <v>1892.2136974767732</v>
      </c>
      <c r="L760" s="50">
        <f t="shared" si="132"/>
        <v>2855045.9924547197</v>
      </c>
      <c r="M760" s="50"/>
      <c r="N760" s="94">
        <f t="shared" si="124"/>
        <v>2855045.9924547197</v>
      </c>
      <c r="O760" s="33"/>
    </row>
    <row r="761" spans="1:15" s="31" customFormat="1" x14ac:dyDescent="0.25">
      <c r="A761" s="35"/>
      <c r="B761" s="51" t="s">
        <v>522</v>
      </c>
      <c r="C761" s="35">
        <v>4</v>
      </c>
      <c r="D761" s="55">
        <v>43.096600000000002</v>
      </c>
      <c r="E761" s="100">
        <v>2106</v>
      </c>
      <c r="F761" s="186">
        <v>1610884</v>
      </c>
      <c r="G761" s="41">
        <v>100</v>
      </c>
      <c r="H761" s="50">
        <f t="shared" si="133"/>
        <v>1610884</v>
      </c>
      <c r="I761" s="50">
        <f t="shared" si="125"/>
        <v>0</v>
      </c>
      <c r="J761" s="50">
        <f t="shared" si="130"/>
        <v>764.90218423551755</v>
      </c>
      <c r="K761" s="50">
        <f t="shared" si="131"/>
        <v>1924.5767614682061</v>
      </c>
      <c r="L761" s="50">
        <f t="shared" si="132"/>
        <v>2523104.6828597225</v>
      </c>
      <c r="M761" s="50"/>
      <c r="N761" s="94">
        <f t="shared" si="124"/>
        <v>2523104.6828597225</v>
      </c>
      <c r="O761" s="33"/>
    </row>
    <row r="762" spans="1:15" s="31" customFormat="1" x14ac:dyDescent="0.25">
      <c r="A762" s="35"/>
      <c r="B762" s="51" t="s">
        <v>523</v>
      </c>
      <c r="C762" s="35">
        <v>4</v>
      </c>
      <c r="D762" s="55">
        <v>19.396799999999999</v>
      </c>
      <c r="E762" s="100">
        <v>641</v>
      </c>
      <c r="F762" s="186">
        <v>631453</v>
      </c>
      <c r="G762" s="41">
        <v>100</v>
      </c>
      <c r="H762" s="50">
        <f t="shared" si="133"/>
        <v>631453</v>
      </c>
      <c r="I762" s="50">
        <f t="shared" si="125"/>
        <v>0</v>
      </c>
      <c r="J762" s="50">
        <f t="shared" si="130"/>
        <v>985.10608424336976</v>
      </c>
      <c r="K762" s="50">
        <f t="shared" si="131"/>
        <v>1704.3728614603538</v>
      </c>
      <c r="L762" s="50">
        <f t="shared" si="132"/>
        <v>1705011.8298815724</v>
      </c>
      <c r="M762" s="50"/>
      <c r="N762" s="94">
        <f t="shared" si="124"/>
        <v>1705011.8298815724</v>
      </c>
      <c r="O762" s="33"/>
    </row>
    <row r="763" spans="1:15" s="31" customFormat="1" x14ac:dyDescent="0.25">
      <c r="A763" s="35"/>
      <c r="B763" s="51" t="s">
        <v>524</v>
      </c>
      <c r="C763" s="35">
        <v>4</v>
      </c>
      <c r="D763" s="55">
        <v>14.632000000000001</v>
      </c>
      <c r="E763" s="100">
        <v>425</v>
      </c>
      <c r="F763" s="186">
        <v>369855</v>
      </c>
      <c r="G763" s="41">
        <v>100</v>
      </c>
      <c r="H763" s="50">
        <f t="shared" si="133"/>
        <v>369855</v>
      </c>
      <c r="I763" s="50">
        <f t="shared" si="125"/>
        <v>0</v>
      </c>
      <c r="J763" s="50">
        <f t="shared" si="130"/>
        <v>870.24705882352941</v>
      </c>
      <c r="K763" s="50">
        <f t="shared" si="131"/>
        <v>1819.2318868801942</v>
      </c>
      <c r="L763" s="50">
        <f t="shared" si="132"/>
        <v>1694232.3439752306</v>
      </c>
      <c r="M763" s="50"/>
      <c r="N763" s="94">
        <f t="shared" si="124"/>
        <v>1694232.3439752306</v>
      </c>
      <c r="O763" s="33"/>
    </row>
    <row r="764" spans="1:15" s="31" customFormat="1" x14ac:dyDescent="0.25">
      <c r="A764" s="35"/>
      <c r="B764" s="51" t="s">
        <v>525</v>
      </c>
      <c r="C764" s="35">
        <v>4</v>
      </c>
      <c r="D764" s="55">
        <v>26.194400000000002</v>
      </c>
      <c r="E764" s="100">
        <v>759</v>
      </c>
      <c r="F764" s="186">
        <v>847503</v>
      </c>
      <c r="G764" s="41">
        <v>100</v>
      </c>
      <c r="H764" s="50">
        <f t="shared" si="133"/>
        <v>847503</v>
      </c>
      <c r="I764" s="50">
        <f t="shared" si="125"/>
        <v>0</v>
      </c>
      <c r="J764" s="50">
        <f t="shared" si="130"/>
        <v>1116.604743083004</v>
      </c>
      <c r="K764" s="50">
        <f t="shared" si="131"/>
        <v>1572.8742026207196</v>
      </c>
      <c r="L764" s="50">
        <f t="shared" si="132"/>
        <v>1682954.2021819851</v>
      </c>
      <c r="M764" s="50"/>
      <c r="N764" s="94">
        <f t="shared" si="124"/>
        <v>1682954.2021819851</v>
      </c>
      <c r="O764" s="33"/>
    </row>
    <row r="765" spans="1:15" s="31" customFormat="1" x14ac:dyDescent="0.25">
      <c r="A765" s="35"/>
      <c r="B765" s="51" t="s">
        <v>526</v>
      </c>
      <c r="C765" s="35">
        <v>4</v>
      </c>
      <c r="D765" s="55">
        <v>27.970300000000002</v>
      </c>
      <c r="E765" s="100">
        <v>986</v>
      </c>
      <c r="F765" s="186">
        <v>772022</v>
      </c>
      <c r="G765" s="41">
        <v>100</v>
      </c>
      <c r="H765" s="50">
        <f t="shared" si="133"/>
        <v>772022</v>
      </c>
      <c r="I765" s="50">
        <f t="shared" si="125"/>
        <v>0</v>
      </c>
      <c r="J765" s="50">
        <f t="shared" si="130"/>
        <v>782.98377281947262</v>
      </c>
      <c r="K765" s="50">
        <f t="shared" si="131"/>
        <v>1906.4951728842511</v>
      </c>
      <c r="L765" s="50">
        <f t="shared" si="132"/>
        <v>2037455.4610095015</v>
      </c>
      <c r="M765" s="50"/>
      <c r="N765" s="94">
        <f t="shared" ref="N765:N828" si="134">L765+M765</f>
        <v>2037455.4610095015</v>
      </c>
      <c r="O765" s="33"/>
    </row>
    <row r="766" spans="1:15" s="31" customFormat="1" x14ac:dyDescent="0.25">
      <c r="A766" s="35"/>
      <c r="B766" s="51" t="s">
        <v>527</v>
      </c>
      <c r="C766" s="35">
        <v>4</v>
      </c>
      <c r="D766" s="55">
        <v>32.350300000000004</v>
      </c>
      <c r="E766" s="100">
        <v>1289</v>
      </c>
      <c r="F766" s="186">
        <v>835567</v>
      </c>
      <c r="G766" s="41">
        <v>100</v>
      </c>
      <c r="H766" s="50">
        <f t="shared" si="133"/>
        <v>835567</v>
      </c>
      <c r="I766" s="50">
        <f t="shared" si="125"/>
        <v>0</v>
      </c>
      <c r="J766" s="50">
        <f t="shared" si="130"/>
        <v>648.22885958107065</v>
      </c>
      <c r="K766" s="50">
        <f t="shared" si="131"/>
        <v>2041.2500861226531</v>
      </c>
      <c r="L766" s="50">
        <f t="shared" si="132"/>
        <v>2274773.0307925297</v>
      </c>
      <c r="M766" s="50"/>
      <c r="N766" s="94">
        <f t="shared" si="134"/>
        <v>2274773.0307925297</v>
      </c>
      <c r="O766" s="33"/>
    </row>
    <row r="767" spans="1:15" s="31" customFormat="1" x14ac:dyDescent="0.25">
      <c r="A767" s="35"/>
      <c r="B767" s="51" t="s">
        <v>528</v>
      </c>
      <c r="C767" s="35">
        <v>4</v>
      </c>
      <c r="D767" s="55">
        <v>49.196099999999994</v>
      </c>
      <c r="E767" s="100">
        <v>2110</v>
      </c>
      <c r="F767" s="186">
        <v>3109457</v>
      </c>
      <c r="G767" s="41">
        <v>100</v>
      </c>
      <c r="H767" s="50">
        <f t="shared" si="133"/>
        <v>3109457</v>
      </c>
      <c r="I767" s="50">
        <f t="shared" ref="I767:I830" si="135">F767-H767</f>
        <v>0</v>
      </c>
      <c r="J767" s="50">
        <f t="shared" si="130"/>
        <v>1473.6763033175355</v>
      </c>
      <c r="K767" s="50">
        <f t="shared" si="131"/>
        <v>1215.8026423861882</v>
      </c>
      <c r="L767" s="50">
        <f t="shared" si="132"/>
        <v>1995921.4707951671</v>
      </c>
      <c r="M767" s="50"/>
      <c r="N767" s="94">
        <f t="shared" si="134"/>
        <v>1995921.4707951671</v>
      </c>
      <c r="O767" s="33"/>
    </row>
    <row r="768" spans="1:15" s="31" customFormat="1" x14ac:dyDescent="0.25">
      <c r="A768" s="35"/>
      <c r="B768" s="51" t="s">
        <v>862</v>
      </c>
      <c r="C768" s="35">
        <v>3</v>
      </c>
      <c r="D768" s="55">
        <v>52.1601</v>
      </c>
      <c r="E768" s="100">
        <v>8622</v>
      </c>
      <c r="F768" s="186">
        <v>41067329</v>
      </c>
      <c r="G768" s="41">
        <v>50</v>
      </c>
      <c r="H768" s="50">
        <f t="shared" si="133"/>
        <v>20533664.5</v>
      </c>
      <c r="I768" s="50">
        <f t="shared" si="135"/>
        <v>20533664.5</v>
      </c>
      <c r="J768" s="50">
        <f t="shared" si="130"/>
        <v>4763.0861749014148</v>
      </c>
      <c r="K768" s="50">
        <f t="shared" si="131"/>
        <v>-2073.6072291976911</v>
      </c>
      <c r="L768" s="50">
        <f t="shared" si="132"/>
        <v>3210997.3333646581</v>
      </c>
      <c r="M768" s="50"/>
      <c r="N768" s="94">
        <f t="shared" si="134"/>
        <v>3210997.3333646581</v>
      </c>
      <c r="O768" s="33"/>
    </row>
    <row r="769" spans="1:15" s="31" customFormat="1" x14ac:dyDescent="0.25">
      <c r="A769" s="35"/>
      <c r="B769" s="51" t="s">
        <v>529</v>
      </c>
      <c r="C769" s="35">
        <v>4</v>
      </c>
      <c r="D769" s="55">
        <v>25.946999999999999</v>
      </c>
      <c r="E769" s="100">
        <v>1436</v>
      </c>
      <c r="F769" s="186">
        <v>1115217</v>
      </c>
      <c r="G769" s="41">
        <v>100</v>
      </c>
      <c r="H769" s="50">
        <f t="shared" si="133"/>
        <v>1115217</v>
      </c>
      <c r="I769" s="50">
        <f t="shared" si="135"/>
        <v>0</v>
      </c>
      <c r="J769" s="50">
        <f t="shared" si="130"/>
        <v>776.6135097493036</v>
      </c>
      <c r="K769" s="50">
        <f t="shared" si="131"/>
        <v>1912.86543595442</v>
      </c>
      <c r="L769" s="50">
        <f t="shared" si="132"/>
        <v>2179432.9414808219</v>
      </c>
      <c r="M769" s="50"/>
      <c r="N769" s="94">
        <f t="shared" si="134"/>
        <v>2179432.9414808219</v>
      </c>
      <c r="O769" s="33"/>
    </row>
    <row r="770" spans="1:15" s="31" customFormat="1" x14ac:dyDescent="0.25">
      <c r="A770" s="35"/>
      <c r="B770" s="51" t="s">
        <v>530</v>
      </c>
      <c r="C770" s="35">
        <v>4</v>
      </c>
      <c r="D770" s="55">
        <v>24.24</v>
      </c>
      <c r="E770" s="100">
        <v>651</v>
      </c>
      <c r="F770" s="186">
        <v>731730</v>
      </c>
      <c r="G770" s="41">
        <v>100</v>
      </c>
      <c r="H770" s="50">
        <f t="shared" si="133"/>
        <v>731730</v>
      </c>
      <c r="I770" s="50">
        <f t="shared" si="135"/>
        <v>0</v>
      </c>
      <c r="J770" s="50">
        <f t="shared" si="130"/>
        <v>1124.0092165898618</v>
      </c>
      <c r="K770" s="50">
        <f t="shared" si="131"/>
        <v>1565.4697291138618</v>
      </c>
      <c r="L770" s="50">
        <f t="shared" si="132"/>
        <v>1628378.226301915</v>
      </c>
      <c r="M770" s="50"/>
      <c r="N770" s="94">
        <f t="shared" si="134"/>
        <v>1628378.226301915</v>
      </c>
      <c r="O770" s="33"/>
    </row>
    <row r="771" spans="1:15" s="31" customFormat="1" x14ac:dyDescent="0.25">
      <c r="A771" s="35"/>
      <c r="B771" s="51" t="s">
        <v>820</v>
      </c>
      <c r="C771" s="35">
        <v>4</v>
      </c>
      <c r="D771" s="55">
        <v>16.225899999999999</v>
      </c>
      <c r="E771" s="100">
        <v>285</v>
      </c>
      <c r="F771" s="186">
        <v>259912</v>
      </c>
      <c r="G771" s="41">
        <v>100</v>
      </c>
      <c r="H771" s="50">
        <f t="shared" si="133"/>
        <v>259912</v>
      </c>
      <c r="I771" s="50">
        <f t="shared" si="135"/>
        <v>0</v>
      </c>
      <c r="J771" s="50">
        <f t="shared" si="130"/>
        <v>911.97192982456136</v>
      </c>
      <c r="K771" s="50">
        <f t="shared" si="131"/>
        <v>1777.5070158791623</v>
      </c>
      <c r="L771" s="50">
        <f t="shared" si="132"/>
        <v>1624454.6913713997</v>
      </c>
      <c r="M771" s="50"/>
      <c r="N771" s="94">
        <f t="shared" si="134"/>
        <v>1624454.6913713997</v>
      </c>
      <c r="O771" s="33"/>
    </row>
    <row r="772" spans="1:15" s="31" customFormat="1" x14ac:dyDescent="0.25">
      <c r="A772" s="35"/>
      <c r="B772" s="51" t="s">
        <v>531</v>
      </c>
      <c r="C772" s="35">
        <v>4</v>
      </c>
      <c r="D772" s="55">
        <v>31.949000000000002</v>
      </c>
      <c r="E772" s="100">
        <v>862</v>
      </c>
      <c r="F772" s="186">
        <v>1522421</v>
      </c>
      <c r="G772" s="41">
        <v>100</v>
      </c>
      <c r="H772" s="50">
        <f t="shared" si="133"/>
        <v>1522421</v>
      </c>
      <c r="I772" s="50">
        <f t="shared" si="135"/>
        <v>0</v>
      </c>
      <c r="J772" s="50">
        <f t="shared" si="130"/>
        <v>1766.1496519721577</v>
      </c>
      <c r="K772" s="50">
        <f t="shared" si="131"/>
        <v>923.32929373156594</v>
      </c>
      <c r="L772" s="50">
        <f t="shared" si="132"/>
        <v>1233996.5680633637</v>
      </c>
      <c r="M772" s="50"/>
      <c r="N772" s="94">
        <f t="shared" si="134"/>
        <v>1233996.5680633637</v>
      </c>
      <c r="O772" s="33"/>
    </row>
    <row r="773" spans="1:15" s="31" customFormat="1" x14ac:dyDescent="0.25">
      <c r="A773" s="35"/>
      <c r="B773" s="51" t="s">
        <v>532</v>
      </c>
      <c r="C773" s="35">
        <v>4</v>
      </c>
      <c r="D773" s="55">
        <v>48.289499999999997</v>
      </c>
      <c r="E773" s="100">
        <v>2075</v>
      </c>
      <c r="F773" s="186">
        <v>1381059</v>
      </c>
      <c r="G773" s="41">
        <v>100</v>
      </c>
      <c r="H773" s="50">
        <f t="shared" si="133"/>
        <v>1381059</v>
      </c>
      <c r="I773" s="50">
        <f t="shared" si="135"/>
        <v>0</v>
      </c>
      <c r="J773" s="50">
        <f t="shared" si="130"/>
        <v>665.57060240963858</v>
      </c>
      <c r="K773" s="50">
        <f t="shared" si="131"/>
        <v>2023.9083432940852</v>
      </c>
      <c r="L773" s="50">
        <f t="shared" si="132"/>
        <v>2625986.5123050585</v>
      </c>
      <c r="M773" s="50"/>
      <c r="N773" s="94">
        <f t="shared" si="134"/>
        <v>2625986.5123050585</v>
      </c>
      <c r="O773" s="33"/>
    </row>
    <row r="774" spans="1:15" s="31" customFormat="1" x14ac:dyDescent="0.25">
      <c r="A774" s="35"/>
      <c r="B774" s="51" t="s">
        <v>413</v>
      </c>
      <c r="C774" s="35">
        <v>4</v>
      </c>
      <c r="D774" s="55">
        <v>24.758200000000002</v>
      </c>
      <c r="E774" s="100">
        <v>1278</v>
      </c>
      <c r="F774" s="186">
        <v>1202898</v>
      </c>
      <c r="G774" s="41">
        <v>100</v>
      </c>
      <c r="H774" s="50">
        <f t="shared" si="133"/>
        <v>1202898</v>
      </c>
      <c r="I774" s="50">
        <f t="shared" si="135"/>
        <v>0</v>
      </c>
      <c r="J774" s="50">
        <f t="shared" si="130"/>
        <v>941.23474178403751</v>
      </c>
      <c r="K774" s="50">
        <f t="shared" si="131"/>
        <v>1748.2442039196862</v>
      </c>
      <c r="L774" s="50">
        <f t="shared" si="132"/>
        <v>1987159.287163113</v>
      </c>
      <c r="M774" s="50"/>
      <c r="N774" s="94">
        <f t="shared" si="134"/>
        <v>1987159.287163113</v>
      </c>
      <c r="O774" s="33"/>
    </row>
    <row r="775" spans="1:15" s="31" customFormat="1" x14ac:dyDescent="0.25">
      <c r="A775" s="35"/>
      <c r="B775" s="51" t="s">
        <v>533</v>
      </c>
      <c r="C775" s="35">
        <v>4</v>
      </c>
      <c r="D775" s="55">
        <v>45.129399999999997</v>
      </c>
      <c r="E775" s="100">
        <v>1894</v>
      </c>
      <c r="F775" s="186">
        <v>2100600</v>
      </c>
      <c r="G775" s="41">
        <v>100</v>
      </c>
      <c r="H775" s="50">
        <f t="shared" si="133"/>
        <v>2100600</v>
      </c>
      <c r="I775" s="50">
        <f t="shared" si="135"/>
        <v>0</v>
      </c>
      <c r="J775" s="50">
        <f t="shared" si="130"/>
        <v>1109.0813093980992</v>
      </c>
      <c r="K775" s="50">
        <f t="shared" si="131"/>
        <v>1580.3976363056245</v>
      </c>
      <c r="L775" s="50">
        <f t="shared" si="132"/>
        <v>2189793.044978335</v>
      </c>
      <c r="M775" s="50"/>
      <c r="N775" s="94">
        <f t="shared" si="134"/>
        <v>2189793.044978335</v>
      </c>
      <c r="O775" s="33"/>
    </row>
    <row r="776" spans="1:15" s="31" customFormat="1" x14ac:dyDescent="0.25">
      <c r="A776" s="35"/>
      <c r="B776" s="4"/>
      <c r="C776" s="4"/>
      <c r="D776" s="55">
        <v>0</v>
      </c>
      <c r="E776" s="102"/>
      <c r="F776" s="32"/>
      <c r="G776" s="41"/>
      <c r="H776" s="42"/>
      <c r="I776" s="50"/>
      <c r="J776" s="50"/>
      <c r="K776" s="50"/>
      <c r="L776" s="50"/>
      <c r="M776" s="50"/>
      <c r="N776" s="94"/>
      <c r="O776" s="33"/>
    </row>
    <row r="777" spans="1:15" s="31" customFormat="1" x14ac:dyDescent="0.25">
      <c r="A777" s="30" t="s">
        <v>534</v>
      </c>
      <c r="B777" s="43" t="s">
        <v>2</v>
      </c>
      <c r="C777" s="44"/>
      <c r="D777" s="3">
        <v>1033.7047000000002</v>
      </c>
      <c r="E777" s="103">
        <f>E778</f>
        <v>55933</v>
      </c>
      <c r="F777" s="37"/>
      <c r="G777" s="41"/>
      <c r="H777" s="37">
        <f>H779</f>
        <v>8752280</v>
      </c>
      <c r="I777" s="37">
        <f>I779</f>
        <v>-8752280</v>
      </c>
      <c r="J777" s="50"/>
      <c r="K777" s="50"/>
      <c r="L777" s="50"/>
      <c r="M777" s="46">
        <f>M779</f>
        <v>28767644.898743771</v>
      </c>
      <c r="N777" s="92">
        <f t="shared" si="134"/>
        <v>28767644.898743771</v>
      </c>
      <c r="O777" s="33"/>
    </row>
    <row r="778" spans="1:15" s="31" customFormat="1" x14ac:dyDescent="0.25">
      <c r="A778" s="30" t="s">
        <v>534</v>
      </c>
      <c r="B778" s="43" t="s">
        <v>3</v>
      </c>
      <c r="C778" s="44"/>
      <c r="D778" s="3">
        <v>1033.7047000000002</v>
      </c>
      <c r="E778" s="103">
        <f>SUM(E780:E805)</f>
        <v>55933</v>
      </c>
      <c r="F778" s="37">
        <f>SUM(F780:F805)</f>
        <v>74598134</v>
      </c>
      <c r="G778" s="41"/>
      <c r="H778" s="37">
        <f>SUM(H780:H805)</f>
        <v>57093574</v>
      </c>
      <c r="I778" s="37">
        <f>SUM(I780:I805)</f>
        <v>17504560</v>
      </c>
      <c r="J778" s="50"/>
      <c r="K778" s="50"/>
      <c r="L778" s="37">
        <f>SUM(L780:L805)</f>
        <v>62562163.39226345</v>
      </c>
      <c r="M778" s="50"/>
      <c r="N778" s="92">
        <f t="shared" si="134"/>
        <v>62562163.39226345</v>
      </c>
      <c r="O778" s="33"/>
    </row>
    <row r="779" spans="1:15" s="31" customFormat="1" x14ac:dyDescent="0.25">
      <c r="A779" s="35"/>
      <c r="B779" s="51" t="s">
        <v>26</v>
      </c>
      <c r="C779" s="35">
        <v>2</v>
      </c>
      <c r="D779" s="55">
        <v>0</v>
      </c>
      <c r="E779" s="106"/>
      <c r="F779" s="50"/>
      <c r="G779" s="41">
        <v>25</v>
      </c>
      <c r="H779" s="50">
        <f>F802*G779/100</f>
        <v>8752280</v>
      </c>
      <c r="I779" s="50">
        <f t="shared" si="135"/>
        <v>-8752280</v>
      </c>
      <c r="J779" s="50"/>
      <c r="K779" s="50"/>
      <c r="L779" s="50"/>
      <c r="M779" s="50">
        <f>($L$7*$L$8*E777/$L$10)+($L$7*$L$9*D777/$L$11)</f>
        <v>28767644.898743771</v>
      </c>
      <c r="N779" s="94">
        <f t="shared" si="134"/>
        <v>28767644.898743771</v>
      </c>
      <c r="O779" s="33"/>
    </row>
    <row r="780" spans="1:15" s="31" customFormat="1" x14ac:dyDescent="0.25">
      <c r="A780" s="35"/>
      <c r="B780" s="51" t="s">
        <v>535</v>
      </c>
      <c r="C780" s="35">
        <v>4</v>
      </c>
      <c r="D780" s="55">
        <v>68.235900000000001</v>
      </c>
      <c r="E780" s="100">
        <v>3922</v>
      </c>
      <c r="F780" s="187">
        <v>3221306</v>
      </c>
      <c r="G780" s="41">
        <v>100</v>
      </c>
      <c r="H780" s="50">
        <f>F780*G780/100</f>
        <v>3221306</v>
      </c>
      <c r="I780" s="50">
        <f t="shared" si="135"/>
        <v>0</v>
      </c>
      <c r="J780" s="50">
        <f t="shared" ref="J780:J805" si="136">F780/E780</f>
        <v>821.34268230494649</v>
      </c>
      <c r="K780" s="50">
        <f t="shared" ref="K780:K805" si="137">$J$11*$J$19-J780</f>
        <v>1868.1362633987771</v>
      </c>
      <c r="L780" s="50">
        <f t="shared" ref="L780:L805" si="138">IF(K780&gt;0,$J$7*$J$8*(K780/$K$19),0)+$J$7*$J$9*(E780/$E$19)+$J$7*$J$10*(D780/$D$19)</f>
        <v>3245793.510486491</v>
      </c>
      <c r="M780" s="50"/>
      <c r="N780" s="94">
        <f t="shared" si="134"/>
        <v>3245793.510486491</v>
      </c>
      <c r="O780" s="33"/>
    </row>
    <row r="781" spans="1:15" s="31" customFormat="1" x14ac:dyDescent="0.25">
      <c r="A781" s="35"/>
      <c r="B781" s="51" t="s">
        <v>536</v>
      </c>
      <c r="C781" s="35">
        <v>4</v>
      </c>
      <c r="D781" s="55">
        <v>23.710999999999999</v>
      </c>
      <c r="E781" s="100">
        <v>1607</v>
      </c>
      <c r="F781" s="187">
        <v>953610</v>
      </c>
      <c r="G781" s="41">
        <v>100</v>
      </c>
      <c r="H781" s="50">
        <f t="shared" ref="H781:H805" si="139">F781*G781/100</f>
        <v>953610</v>
      </c>
      <c r="I781" s="50">
        <f t="shared" si="135"/>
        <v>0</v>
      </c>
      <c r="J781" s="50">
        <f t="shared" si="136"/>
        <v>593.41008089607965</v>
      </c>
      <c r="K781" s="50">
        <f t="shared" si="137"/>
        <v>2096.0688648076439</v>
      </c>
      <c r="L781" s="50">
        <f t="shared" si="138"/>
        <v>2368763.4008110515</v>
      </c>
      <c r="M781" s="50"/>
      <c r="N781" s="94">
        <f t="shared" si="134"/>
        <v>2368763.4008110515</v>
      </c>
      <c r="O781" s="33"/>
    </row>
    <row r="782" spans="1:15" s="31" customFormat="1" x14ac:dyDescent="0.25">
      <c r="A782" s="35"/>
      <c r="B782" s="51" t="s">
        <v>537</v>
      </c>
      <c r="C782" s="35">
        <v>4</v>
      </c>
      <c r="D782" s="55">
        <v>30.564899999999998</v>
      </c>
      <c r="E782" s="100">
        <v>1313</v>
      </c>
      <c r="F782" s="187">
        <v>1021663</v>
      </c>
      <c r="G782" s="41">
        <v>100</v>
      </c>
      <c r="H782" s="50">
        <f t="shared" si="139"/>
        <v>1021663</v>
      </c>
      <c r="I782" s="50">
        <f t="shared" si="135"/>
        <v>0</v>
      </c>
      <c r="J782" s="50">
        <f t="shared" si="136"/>
        <v>778.11348057882708</v>
      </c>
      <c r="K782" s="50">
        <f t="shared" si="137"/>
        <v>1911.3654651248967</v>
      </c>
      <c r="L782" s="50">
        <f t="shared" si="138"/>
        <v>2167128.8435487812</v>
      </c>
      <c r="M782" s="50"/>
      <c r="N782" s="94">
        <f t="shared" si="134"/>
        <v>2167128.8435487812</v>
      </c>
      <c r="O782" s="33"/>
    </row>
    <row r="783" spans="1:15" s="31" customFormat="1" x14ac:dyDescent="0.25">
      <c r="A783" s="35"/>
      <c r="B783" s="51" t="s">
        <v>538</v>
      </c>
      <c r="C783" s="35">
        <v>4</v>
      </c>
      <c r="D783" s="55">
        <v>44.598300000000002</v>
      </c>
      <c r="E783" s="100">
        <v>2122</v>
      </c>
      <c r="F783" s="187">
        <v>1898657</v>
      </c>
      <c r="G783" s="41">
        <v>100</v>
      </c>
      <c r="H783" s="50">
        <f t="shared" si="139"/>
        <v>1898657</v>
      </c>
      <c r="I783" s="50">
        <f t="shared" si="135"/>
        <v>0</v>
      </c>
      <c r="J783" s="50">
        <f t="shared" si="136"/>
        <v>894.74882186616401</v>
      </c>
      <c r="K783" s="50">
        <f t="shared" si="137"/>
        <v>1794.7301238375596</v>
      </c>
      <c r="L783" s="50">
        <f t="shared" si="138"/>
        <v>2434100.5251816269</v>
      </c>
      <c r="M783" s="50"/>
      <c r="N783" s="94">
        <f t="shared" si="134"/>
        <v>2434100.5251816269</v>
      </c>
      <c r="O783" s="33"/>
    </row>
    <row r="784" spans="1:15" s="31" customFormat="1" x14ac:dyDescent="0.25">
      <c r="A784" s="35"/>
      <c r="B784" s="51" t="s">
        <v>539</v>
      </c>
      <c r="C784" s="35">
        <v>4</v>
      </c>
      <c r="D784" s="55">
        <v>2.4043999999999999</v>
      </c>
      <c r="E784" s="100">
        <v>2203</v>
      </c>
      <c r="F784" s="187">
        <v>3983090</v>
      </c>
      <c r="G784" s="41">
        <v>100</v>
      </c>
      <c r="H784" s="50">
        <f t="shared" si="139"/>
        <v>3983090</v>
      </c>
      <c r="I784" s="50">
        <f t="shared" si="135"/>
        <v>0</v>
      </c>
      <c r="J784" s="50">
        <f t="shared" si="136"/>
        <v>1808.0299591466182</v>
      </c>
      <c r="K784" s="50">
        <f t="shared" si="137"/>
        <v>881.4489865571054</v>
      </c>
      <c r="L784" s="50">
        <f t="shared" si="138"/>
        <v>1456113.2361400235</v>
      </c>
      <c r="M784" s="50"/>
      <c r="N784" s="94">
        <f t="shared" si="134"/>
        <v>1456113.2361400235</v>
      </c>
      <c r="O784" s="33"/>
    </row>
    <row r="785" spans="1:15" s="31" customFormat="1" x14ac:dyDescent="0.25">
      <c r="A785" s="35"/>
      <c r="B785" s="51" t="s">
        <v>540</v>
      </c>
      <c r="C785" s="35">
        <v>4</v>
      </c>
      <c r="D785" s="55">
        <v>28.414400000000001</v>
      </c>
      <c r="E785" s="100">
        <v>865</v>
      </c>
      <c r="F785" s="187">
        <v>527340</v>
      </c>
      <c r="G785" s="41">
        <v>100</v>
      </c>
      <c r="H785" s="50">
        <f t="shared" si="139"/>
        <v>527340</v>
      </c>
      <c r="I785" s="50">
        <f t="shared" si="135"/>
        <v>0</v>
      </c>
      <c r="J785" s="50">
        <f t="shared" si="136"/>
        <v>609.64161849710979</v>
      </c>
      <c r="K785" s="50">
        <f t="shared" si="137"/>
        <v>2079.8373272066137</v>
      </c>
      <c r="L785" s="50">
        <f t="shared" si="138"/>
        <v>2138917.47593258</v>
      </c>
      <c r="M785" s="50"/>
      <c r="N785" s="94">
        <f t="shared" si="134"/>
        <v>2138917.47593258</v>
      </c>
      <c r="O785" s="33"/>
    </row>
    <row r="786" spans="1:15" s="31" customFormat="1" x14ac:dyDescent="0.25">
      <c r="A786" s="35"/>
      <c r="B786" s="51" t="s">
        <v>541</v>
      </c>
      <c r="C786" s="35">
        <v>4</v>
      </c>
      <c r="D786" s="55">
        <v>84.373400000000004</v>
      </c>
      <c r="E786" s="100">
        <v>3289</v>
      </c>
      <c r="F786" s="187">
        <v>3779152</v>
      </c>
      <c r="G786" s="41">
        <v>100</v>
      </c>
      <c r="H786" s="50">
        <f t="shared" si="139"/>
        <v>3779152</v>
      </c>
      <c r="I786" s="50">
        <f t="shared" si="135"/>
        <v>0</v>
      </c>
      <c r="J786" s="50">
        <f t="shared" si="136"/>
        <v>1149.0276679841897</v>
      </c>
      <c r="K786" s="50">
        <f t="shared" si="137"/>
        <v>1540.4512777195339</v>
      </c>
      <c r="L786" s="50">
        <f t="shared" si="138"/>
        <v>2876688.6517876554</v>
      </c>
      <c r="M786" s="50"/>
      <c r="N786" s="94">
        <f t="shared" si="134"/>
        <v>2876688.6517876554</v>
      </c>
      <c r="O786" s="33"/>
    </row>
    <row r="787" spans="1:15" s="31" customFormat="1" x14ac:dyDescent="0.25">
      <c r="A787" s="35"/>
      <c r="B787" s="51" t="s">
        <v>542</v>
      </c>
      <c r="C787" s="35">
        <v>4</v>
      </c>
      <c r="D787" s="55">
        <v>23.024000000000001</v>
      </c>
      <c r="E787" s="100">
        <v>814</v>
      </c>
      <c r="F787" s="187">
        <v>556292</v>
      </c>
      <c r="G787" s="41">
        <v>100</v>
      </c>
      <c r="H787" s="50">
        <f t="shared" si="139"/>
        <v>556292</v>
      </c>
      <c r="I787" s="50">
        <f t="shared" si="135"/>
        <v>0</v>
      </c>
      <c r="J787" s="50">
        <f t="shared" si="136"/>
        <v>683.40540540540542</v>
      </c>
      <c r="K787" s="50">
        <f t="shared" si="137"/>
        <v>2006.0735402983182</v>
      </c>
      <c r="L787" s="50">
        <f t="shared" si="138"/>
        <v>2027919.2185793011</v>
      </c>
      <c r="M787" s="50"/>
      <c r="N787" s="94">
        <f t="shared" si="134"/>
        <v>2027919.2185793011</v>
      </c>
      <c r="O787" s="33"/>
    </row>
    <row r="788" spans="1:15" s="31" customFormat="1" x14ac:dyDescent="0.25">
      <c r="A788" s="35"/>
      <c r="B788" s="51" t="s">
        <v>543</v>
      </c>
      <c r="C788" s="35">
        <v>4</v>
      </c>
      <c r="D788" s="55">
        <v>45.585900000000009</v>
      </c>
      <c r="E788" s="100">
        <v>1534</v>
      </c>
      <c r="F788" s="187">
        <v>1705927</v>
      </c>
      <c r="G788" s="41">
        <v>100</v>
      </c>
      <c r="H788" s="50">
        <f t="shared" si="139"/>
        <v>1705927</v>
      </c>
      <c r="I788" s="50">
        <f t="shared" si="135"/>
        <v>0</v>
      </c>
      <c r="J788" s="50">
        <f t="shared" si="136"/>
        <v>1112.0775749674056</v>
      </c>
      <c r="K788" s="50">
        <f t="shared" si="137"/>
        <v>1577.4013707363181</v>
      </c>
      <c r="L788" s="50">
        <f t="shared" si="138"/>
        <v>2070371.9784199931</v>
      </c>
      <c r="M788" s="50"/>
      <c r="N788" s="94">
        <f t="shared" si="134"/>
        <v>2070371.9784199931</v>
      </c>
      <c r="O788" s="33"/>
    </row>
    <row r="789" spans="1:15" s="31" customFormat="1" x14ac:dyDescent="0.25">
      <c r="A789" s="35"/>
      <c r="B789" s="51" t="s">
        <v>544</v>
      </c>
      <c r="C789" s="35">
        <v>4</v>
      </c>
      <c r="D789" s="55">
        <v>48.709899999999998</v>
      </c>
      <c r="E789" s="100">
        <v>1786</v>
      </c>
      <c r="F789" s="187">
        <v>1575144</v>
      </c>
      <c r="G789" s="41">
        <v>100</v>
      </c>
      <c r="H789" s="50">
        <f t="shared" si="139"/>
        <v>1575144</v>
      </c>
      <c r="I789" s="50">
        <f t="shared" si="135"/>
        <v>0</v>
      </c>
      <c r="J789" s="50">
        <f t="shared" si="136"/>
        <v>881.93952967525195</v>
      </c>
      <c r="K789" s="50">
        <f t="shared" si="137"/>
        <v>1807.5394160284718</v>
      </c>
      <c r="L789" s="50">
        <f t="shared" si="138"/>
        <v>2359001.5405624062</v>
      </c>
      <c r="M789" s="50"/>
      <c r="N789" s="94">
        <f t="shared" si="134"/>
        <v>2359001.5405624062</v>
      </c>
      <c r="O789" s="33"/>
    </row>
    <row r="790" spans="1:15" s="31" customFormat="1" x14ac:dyDescent="0.25">
      <c r="A790" s="35"/>
      <c r="B790" s="51" t="s">
        <v>545</v>
      </c>
      <c r="C790" s="35">
        <v>4</v>
      </c>
      <c r="D790" s="55">
        <v>26.36</v>
      </c>
      <c r="E790" s="100">
        <v>1065</v>
      </c>
      <c r="F790" s="187">
        <v>918641</v>
      </c>
      <c r="G790" s="41">
        <v>100</v>
      </c>
      <c r="H790" s="50">
        <f t="shared" si="139"/>
        <v>918641</v>
      </c>
      <c r="I790" s="50">
        <f t="shared" si="135"/>
        <v>0</v>
      </c>
      <c r="J790" s="50">
        <f t="shared" si="136"/>
        <v>862.57370892018776</v>
      </c>
      <c r="K790" s="50">
        <f t="shared" si="137"/>
        <v>1826.9052367835359</v>
      </c>
      <c r="L790" s="50">
        <f t="shared" si="138"/>
        <v>1989579.0561031513</v>
      </c>
      <c r="M790" s="50"/>
      <c r="N790" s="94">
        <f t="shared" si="134"/>
        <v>1989579.0561031513</v>
      </c>
      <c r="O790" s="33"/>
    </row>
    <row r="791" spans="1:15" s="31" customFormat="1" x14ac:dyDescent="0.25">
      <c r="A791" s="35"/>
      <c r="B791" s="51" t="s">
        <v>546</v>
      </c>
      <c r="C791" s="35">
        <v>4</v>
      </c>
      <c r="D791" s="55">
        <v>39.213899999999995</v>
      </c>
      <c r="E791" s="100">
        <v>1375</v>
      </c>
      <c r="F791" s="187">
        <v>1233370</v>
      </c>
      <c r="G791" s="41">
        <v>100</v>
      </c>
      <c r="H791" s="50">
        <f t="shared" si="139"/>
        <v>1233370</v>
      </c>
      <c r="I791" s="50">
        <f t="shared" si="135"/>
        <v>0</v>
      </c>
      <c r="J791" s="50">
        <f t="shared" si="136"/>
        <v>896.99636363636364</v>
      </c>
      <c r="K791" s="50">
        <f t="shared" si="137"/>
        <v>1792.48258206736</v>
      </c>
      <c r="L791" s="50">
        <f t="shared" si="138"/>
        <v>2148501.6400629808</v>
      </c>
      <c r="M791" s="50"/>
      <c r="N791" s="94">
        <f t="shared" si="134"/>
        <v>2148501.6400629808</v>
      </c>
      <c r="O791" s="33"/>
    </row>
    <row r="792" spans="1:15" s="31" customFormat="1" x14ac:dyDescent="0.25">
      <c r="A792" s="35"/>
      <c r="B792" s="51" t="s">
        <v>547</v>
      </c>
      <c r="C792" s="35">
        <v>4</v>
      </c>
      <c r="D792" s="55">
        <v>36.037700000000001</v>
      </c>
      <c r="E792" s="100">
        <v>1257</v>
      </c>
      <c r="F792" s="187">
        <v>816149</v>
      </c>
      <c r="G792" s="41">
        <v>100</v>
      </c>
      <c r="H792" s="50">
        <f t="shared" si="139"/>
        <v>816149</v>
      </c>
      <c r="I792" s="50">
        <f t="shared" si="135"/>
        <v>0</v>
      </c>
      <c r="J792" s="50">
        <f t="shared" si="136"/>
        <v>649.28321400159109</v>
      </c>
      <c r="K792" s="50">
        <f t="shared" si="137"/>
        <v>2040.1957317021324</v>
      </c>
      <c r="L792" s="50">
        <f t="shared" si="138"/>
        <v>2287130.3126434367</v>
      </c>
      <c r="M792" s="50"/>
      <c r="N792" s="94">
        <f t="shared" si="134"/>
        <v>2287130.3126434367</v>
      </c>
      <c r="O792" s="33"/>
    </row>
    <row r="793" spans="1:15" s="31" customFormat="1" x14ac:dyDescent="0.25">
      <c r="A793" s="35"/>
      <c r="B793" s="51" t="s">
        <v>548</v>
      </c>
      <c r="C793" s="35">
        <v>4</v>
      </c>
      <c r="D793" s="55">
        <v>42.591999999999999</v>
      </c>
      <c r="E793" s="100">
        <v>1843</v>
      </c>
      <c r="F793" s="187">
        <v>1666241</v>
      </c>
      <c r="G793" s="41">
        <v>100</v>
      </c>
      <c r="H793" s="50">
        <f t="shared" si="139"/>
        <v>1666241</v>
      </c>
      <c r="I793" s="50">
        <f t="shared" si="135"/>
        <v>0</v>
      </c>
      <c r="J793" s="50">
        <f t="shared" si="136"/>
        <v>904.09169831795987</v>
      </c>
      <c r="K793" s="50">
        <f t="shared" si="137"/>
        <v>1785.3872473857637</v>
      </c>
      <c r="L793" s="50">
        <f t="shared" si="138"/>
        <v>2320647.2934977999</v>
      </c>
      <c r="M793" s="50"/>
      <c r="N793" s="94">
        <f t="shared" si="134"/>
        <v>2320647.2934977999</v>
      </c>
      <c r="O793" s="33"/>
    </row>
    <row r="794" spans="1:15" s="31" customFormat="1" x14ac:dyDescent="0.25">
      <c r="A794" s="35"/>
      <c r="B794" s="51" t="s">
        <v>549</v>
      </c>
      <c r="C794" s="35">
        <v>4</v>
      </c>
      <c r="D794" s="55">
        <v>34.957999999999998</v>
      </c>
      <c r="E794" s="100">
        <v>1458</v>
      </c>
      <c r="F794" s="187">
        <v>942093</v>
      </c>
      <c r="G794" s="41">
        <v>100</v>
      </c>
      <c r="H794" s="50">
        <f t="shared" si="139"/>
        <v>942093</v>
      </c>
      <c r="I794" s="50">
        <f t="shared" si="135"/>
        <v>0</v>
      </c>
      <c r="J794" s="50">
        <f t="shared" si="136"/>
        <v>646.15432098765427</v>
      </c>
      <c r="K794" s="50">
        <f t="shared" si="137"/>
        <v>2043.3246247160694</v>
      </c>
      <c r="L794" s="50">
        <f t="shared" si="138"/>
        <v>2349635.2245190945</v>
      </c>
      <c r="M794" s="50"/>
      <c r="N794" s="94">
        <f t="shared" si="134"/>
        <v>2349635.2245190945</v>
      </c>
      <c r="O794" s="33"/>
    </row>
    <row r="795" spans="1:15" s="31" customFormat="1" x14ac:dyDescent="0.25">
      <c r="A795" s="35"/>
      <c r="B795" s="51" t="s">
        <v>821</v>
      </c>
      <c r="C795" s="35">
        <v>4</v>
      </c>
      <c r="D795" s="55">
        <v>35.174499999999995</v>
      </c>
      <c r="E795" s="100">
        <v>1792</v>
      </c>
      <c r="F795" s="187">
        <v>1608306</v>
      </c>
      <c r="G795" s="41">
        <v>100</v>
      </c>
      <c r="H795" s="50">
        <f t="shared" si="139"/>
        <v>1608306</v>
      </c>
      <c r="I795" s="50">
        <f t="shared" si="135"/>
        <v>0</v>
      </c>
      <c r="J795" s="50">
        <f t="shared" si="136"/>
        <v>897.4921875</v>
      </c>
      <c r="K795" s="50">
        <f t="shared" si="137"/>
        <v>1791.9867582037236</v>
      </c>
      <c r="L795" s="50">
        <f t="shared" si="138"/>
        <v>2260929.9548454732</v>
      </c>
      <c r="M795" s="50"/>
      <c r="N795" s="94">
        <f t="shared" si="134"/>
        <v>2260929.9548454732</v>
      </c>
      <c r="O795" s="33"/>
    </row>
    <row r="796" spans="1:15" s="31" customFormat="1" x14ac:dyDescent="0.25">
      <c r="A796" s="35"/>
      <c r="B796" s="51" t="s">
        <v>550</v>
      </c>
      <c r="C796" s="35">
        <v>4</v>
      </c>
      <c r="D796" s="55">
        <v>48.100899999999996</v>
      </c>
      <c r="E796" s="100">
        <v>1874</v>
      </c>
      <c r="F796" s="187">
        <v>995015</v>
      </c>
      <c r="G796" s="41">
        <v>100</v>
      </c>
      <c r="H796" s="50">
        <f t="shared" si="139"/>
        <v>995015</v>
      </c>
      <c r="I796" s="50">
        <f t="shared" si="135"/>
        <v>0</v>
      </c>
      <c r="J796" s="50">
        <f t="shared" si="136"/>
        <v>530.95784418356459</v>
      </c>
      <c r="K796" s="50">
        <f t="shared" si="137"/>
        <v>2158.5211015201589</v>
      </c>
      <c r="L796" s="50">
        <f t="shared" si="138"/>
        <v>2665655.5214558681</v>
      </c>
      <c r="M796" s="50"/>
      <c r="N796" s="94">
        <f t="shared" si="134"/>
        <v>2665655.5214558681</v>
      </c>
      <c r="O796" s="33"/>
    </row>
    <row r="797" spans="1:15" s="31" customFormat="1" x14ac:dyDescent="0.25">
      <c r="A797" s="35"/>
      <c r="B797" s="51" t="s">
        <v>551</v>
      </c>
      <c r="C797" s="35">
        <v>4</v>
      </c>
      <c r="D797" s="55">
        <v>32.626199999999997</v>
      </c>
      <c r="E797" s="100">
        <v>1156</v>
      </c>
      <c r="F797" s="187">
        <v>630648</v>
      </c>
      <c r="G797" s="41">
        <v>100</v>
      </c>
      <c r="H797" s="50">
        <f t="shared" si="139"/>
        <v>630648</v>
      </c>
      <c r="I797" s="50">
        <f t="shared" si="135"/>
        <v>0</v>
      </c>
      <c r="J797" s="50">
        <f t="shared" si="136"/>
        <v>545.54325259515576</v>
      </c>
      <c r="K797" s="50">
        <f t="shared" si="137"/>
        <v>2143.9356931085676</v>
      </c>
      <c r="L797" s="50">
        <f t="shared" si="138"/>
        <v>2314524.6999557754</v>
      </c>
      <c r="M797" s="50"/>
      <c r="N797" s="94">
        <f t="shared" si="134"/>
        <v>2314524.6999557754</v>
      </c>
      <c r="O797" s="33"/>
    </row>
    <row r="798" spans="1:15" s="31" customFormat="1" x14ac:dyDescent="0.25">
      <c r="A798" s="35"/>
      <c r="B798" s="51" t="s">
        <v>300</v>
      </c>
      <c r="C798" s="35">
        <v>4</v>
      </c>
      <c r="D798" s="55">
        <v>23.6755</v>
      </c>
      <c r="E798" s="100">
        <v>514</v>
      </c>
      <c r="F798" s="187">
        <v>444575</v>
      </c>
      <c r="G798" s="41">
        <v>100</v>
      </c>
      <c r="H798" s="50">
        <f t="shared" si="139"/>
        <v>444575</v>
      </c>
      <c r="I798" s="50">
        <f t="shared" si="135"/>
        <v>0</v>
      </c>
      <c r="J798" s="50">
        <f t="shared" si="136"/>
        <v>864.93190661478604</v>
      </c>
      <c r="K798" s="50">
        <f t="shared" si="137"/>
        <v>1824.5470390889377</v>
      </c>
      <c r="L798" s="50">
        <f t="shared" si="138"/>
        <v>1786686.059441126</v>
      </c>
      <c r="M798" s="50"/>
      <c r="N798" s="94">
        <f t="shared" si="134"/>
        <v>1786686.059441126</v>
      </c>
      <c r="O798" s="33"/>
    </row>
    <row r="799" spans="1:15" s="31" customFormat="1" x14ac:dyDescent="0.25">
      <c r="A799" s="35"/>
      <c r="B799" s="51" t="s">
        <v>552</v>
      </c>
      <c r="C799" s="35">
        <v>4</v>
      </c>
      <c r="D799" s="55">
        <v>47.437800000000003</v>
      </c>
      <c r="E799" s="100">
        <v>3962</v>
      </c>
      <c r="F799" s="187">
        <v>3138904</v>
      </c>
      <c r="G799" s="41">
        <v>100</v>
      </c>
      <c r="H799" s="50">
        <f t="shared" si="139"/>
        <v>3138904</v>
      </c>
      <c r="I799" s="50">
        <f t="shared" si="135"/>
        <v>0</v>
      </c>
      <c r="J799" s="50">
        <f t="shared" si="136"/>
        <v>792.25239777889954</v>
      </c>
      <c r="K799" s="50">
        <f t="shared" si="137"/>
        <v>1897.226547924824</v>
      </c>
      <c r="L799" s="50">
        <f t="shared" si="138"/>
        <v>3147820.9910973059</v>
      </c>
      <c r="M799" s="50"/>
      <c r="N799" s="94">
        <f t="shared" si="134"/>
        <v>3147820.9910973059</v>
      </c>
      <c r="O799" s="33"/>
    </row>
    <row r="800" spans="1:15" s="31" customFormat="1" x14ac:dyDescent="0.25">
      <c r="A800" s="35"/>
      <c r="B800" s="51" t="s">
        <v>553</v>
      </c>
      <c r="C800" s="35">
        <v>4</v>
      </c>
      <c r="D800" s="55">
        <v>51.628</v>
      </c>
      <c r="E800" s="100">
        <v>2098</v>
      </c>
      <c r="F800" s="187">
        <v>1310901</v>
      </c>
      <c r="G800" s="41">
        <v>100</v>
      </c>
      <c r="H800" s="50">
        <f t="shared" si="139"/>
        <v>1310901</v>
      </c>
      <c r="I800" s="50">
        <f t="shared" si="135"/>
        <v>0</v>
      </c>
      <c r="J800" s="50">
        <f t="shared" si="136"/>
        <v>624.83365109628221</v>
      </c>
      <c r="K800" s="50">
        <f t="shared" si="137"/>
        <v>2064.6452946074414</v>
      </c>
      <c r="L800" s="50">
        <f t="shared" si="138"/>
        <v>2687905.5851999954</v>
      </c>
      <c r="M800" s="50"/>
      <c r="N800" s="94">
        <f t="shared" si="134"/>
        <v>2687905.5851999954</v>
      </c>
      <c r="O800" s="33"/>
    </row>
    <row r="801" spans="1:15" s="31" customFormat="1" x14ac:dyDescent="0.25">
      <c r="A801" s="35"/>
      <c r="B801" s="51" t="s">
        <v>554</v>
      </c>
      <c r="C801" s="35">
        <v>4</v>
      </c>
      <c r="D801" s="55">
        <v>40.825899999999997</v>
      </c>
      <c r="E801" s="100">
        <v>3307</v>
      </c>
      <c r="F801" s="187">
        <v>2224407</v>
      </c>
      <c r="G801" s="41">
        <v>100</v>
      </c>
      <c r="H801" s="50">
        <f t="shared" si="139"/>
        <v>2224407</v>
      </c>
      <c r="I801" s="50">
        <f t="shared" si="135"/>
        <v>0</v>
      </c>
      <c r="J801" s="50">
        <f t="shared" si="136"/>
        <v>672.63592379800423</v>
      </c>
      <c r="K801" s="50">
        <f t="shared" si="137"/>
        <v>2016.8430219057195</v>
      </c>
      <c r="L801" s="50">
        <f t="shared" si="138"/>
        <v>2982596.3146614935</v>
      </c>
      <c r="M801" s="50"/>
      <c r="N801" s="94">
        <f t="shared" si="134"/>
        <v>2982596.3146614935</v>
      </c>
      <c r="O801" s="33"/>
    </row>
    <row r="802" spans="1:15" s="31" customFormat="1" x14ac:dyDescent="0.25">
      <c r="A802" s="35"/>
      <c r="B802" s="51" t="s">
        <v>861</v>
      </c>
      <c r="C802" s="35">
        <v>3</v>
      </c>
      <c r="D802" s="55">
        <v>82.852499999999992</v>
      </c>
      <c r="E802" s="100">
        <v>9954</v>
      </c>
      <c r="F802" s="187">
        <v>35009120</v>
      </c>
      <c r="G802" s="41">
        <v>50</v>
      </c>
      <c r="H802" s="50">
        <f t="shared" si="139"/>
        <v>17504560</v>
      </c>
      <c r="I802" s="50">
        <f t="shared" si="135"/>
        <v>17504560</v>
      </c>
      <c r="J802" s="50">
        <f t="shared" si="136"/>
        <v>3517.0906168374522</v>
      </c>
      <c r="K802" s="50">
        <f t="shared" si="137"/>
        <v>-827.61167113372858</v>
      </c>
      <c r="L802" s="50">
        <f t="shared" si="138"/>
        <v>3853559.3980809948</v>
      </c>
      <c r="M802" s="50"/>
      <c r="N802" s="94">
        <f t="shared" si="134"/>
        <v>3853559.3980809948</v>
      </c>
      <c r="O802" s="33"/>
    </row>
    <row r="803" spans="1:15" s="31" customFormat="1" x14ac:dyDescent="0.25">
      <c r="A803" s="35"/>
      <c r="B803" s="51" t="s">
        <v>555</v>
      </c>
      <c r="C803" s="35">
        <v>4</v>
      </c>
      <c r="D803" s="55">
        <v>39.7181</v>
      </c>
      <c r="E803" s="100">
        <v>3233</v>
      </c>
      <c r="F803" s="187">
        <v>2742225</v>
      </c>
      <c r="G803" s="41">
        <v>100</v>
      </c>
      <c r="H803" s="50">
        <f t="shared" si="139"/>
        <v>2742225</v>
      </c>
      <c r="I803" s="50">
        <f t="shared" si="135"/>
        <v>0</v>
      </c>
      <c r="J803" s="50">
        <f t="shared" si="136"/>
        <v>848.19826786266628</v>
      </c>
      <c r="K803" s="50">
        <f t="shared" si="137"/>
        <v>1841.2806778410572</v>
      </c>
      <c r="L803" s="50">
        <f t="shared" si="138"/>
        <v>2810073.0547229215</v>
      </c>
      <c r="M803" s="50"/>
      <c r="N803" s="94">
        <f t="shared" si="134"/>
        <v>2810073.0547229215</v>
      </c>
      <c r="O803" s="33"/>
    </row>
    <row r="804" spans="1:15" s="31" customFormat="1" x14ac:dyDescent="0.25">
      <c r="A804" s="35"/>
      <c r="B804" s="51" t="s">
        <v>822</v>
      </c>
      <c r="C804" s="35">
        <v>4</v>
      </c>
      <c r="D804" s="55">
        <v>28.17</v>
      </c>
      <c r="E804" s="100">
        <v>1134</v>
      </c>
      <c r="F804" s="187">
        <v>1531150</v>
      </c>
      <c r="G804" s="41">
        <v>100</v>
      </c>
      <c r="H804" s="50">
        <f t="shared" si="139"/>
        <v>1531150</v>
      </c>
      <c r="I804" s="50">
        <f t="shared" si="135"/>
        <v>0</v>
      </c>
      <c r="J804" s="50">
        <f t="shared" si="136"/>
        <v>1350.2204585537918</v>
      </c>
      <c r="K804" s="50">
        <f t="shared" si="137"/>
        <v>1339.2584871499319</v>
      </c>
      <c r="L804" s="50">
        <f t="shared" si="138"/>
        <v>1633500.5714338713</v>
      </c>
      <c r="M804" s="50"/>
      <c r="N804" s="94">
        <f t="shared" si="134"/>
        <v>1633500.5714338713</v>
      </c>
      <c r="O804" s="33"/>
    </row>
    <row r="805" spans="1:15" s="31" customFormat="1" x14ac:dyDescent="0.25">
      <c r="A805" s="35"/>
      <c r="B805" s="51" t="s">
        <v>823</v>
      </c>
      <c r="C805" s="35">
        <v>4</v>
      </c>
      <c r="D805" s="55">
        <v>24.711599999999997</v>
      </c>
      <c r="E805" s="100">
        <v>456</v>
      </c>
      <c r="F805" s="187">
        <v>164208</v>
      </c>
      <c r="G805" s="41">
        <v>100</v>
      </c>
      <c r="H805" s="50">
        <f t="shared" si="139"/>
        <v>164208</v>
      </c>
      <c r="I805" s="50">
        <f t="shared" si="135"/>
        <v>0</v>
      </c>
      <c r="J805" s="50">
        <f t="shared" si="136"/>
        <v>360.10526315789474</v>
      </c>
      <c r="K805" s="50">
        <f t="shared" si="137"/>
        <v>2329.3736825458291</v>
      </c>
      <c r="L805" s="50">
        <f t="shared" si="138"/>
        <v>2178619.3330922364</v>
      </c>
      <c r="M805" s="50"/>
      <c r="N805" s="94">
        <f t="shared" si="134"/>
        <v>2178619.3330922364</v>
      </c>
      <c r="O805" s="33"/>
    </row>
    <row r="806" spans="1:15" s="31" customFormat="1" x14ac:dyDescent="0.25">
      <c r="A806" s="35"/>
      <c r="B806" s="4"/>
      <c r="C806" s="4"/>
      <c r="D806" s="55">
        <v>0</v>
      </c>
      <c r="E806" s="102"/>
      <c r="F806" s="32"/>
      <c r="G806" s="41"/>
      <c r="H806" s="42"/>
      <c r="I806" s="50"/>
      <c r="J806" s="50"/>
      <c r="K806" s="50"/>
      <c r="L806" s="50"/>
      <c r="M806" s="50"/>
      <c r="N806" s="94"/>
      <c r="O806" s="33"/>
    </row>
    <row r="807" spans="1:15" s="31" customFormat="1" x14ac:dyDescent="0.25">
      <c r="A807" s="30" t="s">
        <v>556</v>
      </c>
      <c r="B807" s="43" t="s">
        <v>2</v>
      </c>
      <c r="C807" s="44"/>
      <c r="D807" s="3">
        <v>1042.992</v>
      </c>
      <c r="E807" s="103">
        <f>E808</f>
        <v>58609</v>
      </c>
      <c r="F807" s="37"/>
      <c r="G807" s="41"/>
      <c r="H807" s="37">
        <f>H809</f>
        <v>23225089.75</v>
      </c>
      <c r="I807" s="37">
        <f>I809</f>
        <v>-23225089.75</v>
      </c>
      <c r="J807" s="50"/>
      <c r="K807" s="50"/>
      <c r="L807" s="50"/>
      <c r="M807" s="46">
        <f>M809</f>
        <v>29699101.224593244</v>
      </c>
      <c r="N807" s="92">
        <f t="shared" si="134"/>
        <v>29699101.224593244</v>
      </c>
      <c r="O807" s="33"/>
    </row>
    <row r="808" spans="1:15" s="31" customFormat="1" x14ac:dyDescent="0.25">
      <c r="A808" s="30" t="s">
        <v>556</v>
      </c>
      <c r="B808" s="43" t="s">
        <v>3</v>
      </c>
      <c r="C808" s="44"/>
      <c r="D808" s="3">
        <v>1042.992</v>
      </c>
      <c r="E808" s="103">
        <f>SUM(E810:E844)</f>
        <v>58609</v>
      </c>
      <c r="F808" s="37">
        <f>SUM(F810:F844)</f>
        <v>130319781</v>
      </c>
      <c r="G808" s="41"/>
      <c r="H808" s="37">
        <f>SUM(H810:H844)</f>
        <v>83869601.5</v>
      </c>
      <c r="I808" s="37">
        <f>SUM(I810:I844)</f>
        <v>46450179.5</v>
      </c>
      <c r="J808" s="50"/>
      <c r="K808" s="50"/>
      <c r="L808" s="37">
        <f>SUM(L810:L844)</f>
        <v>73175010.965632036</v>
      </c>
      <c r="M808" s="50"/>
      <c r="N808" s="92">
        <f t="shared" si="134"/>
        <v>73175010.965632036</v>
      </c>
      <c r="O808" s="33"/>
    </row>
    <row r="809" spans="1:15" s="31" customFormat="1" x14ac:dyDescent="0.25">
      <c r="A809" s="35"/>
      <c r="B809" s="51" t="s">
        <v>26</v>
      </c>
      <c r="C809" s="35">
        <v>2</v>
      </c>
      <c r="D809" s="55">
        <v>0</v>
      </c>
      <c r="E809" s="106"/>
      <c r="F809" s="50"/>
      <c r="G809" s="41">
        <v>25</v>
      </c>
      <c r="H809" s="50">
        <f>F834*G809/100</f>
        <v>23225089.75</v>
      </c>
      <c r="I809" s="50">
        <f t="shared" si="135"/>
        <v>-23225089.75</v>
      </c>
      <c r="J809" s="50"/>
      <c r="K809" s="50"/>
      <c r="L809" s="50"/>
      <c r="M809" s="50">
        <f>($L$7*$L$8*E807/$L$10)+($L$7*$L$9*D807/$L$11)</f>
        <v>29699101.224593244</v>
      </c>
      <c r="N809" s="94">
        <f t="shared" si="134"/>
        <v>29699101.224593244</v>
      </c>
      <c r="O809" s="33"/>
    </row>
    <row r="810" spans="1:15" s="31" customFormat="1" x14ac:dyDescent="0.25">
      <c r="A810" s="35"/>
      <c r="B810" s="51" t="s">
        <v>824</v>
      </c>
      <c r="C810" s="35">
        <v>4</v>
      </c>
      <c r="D810" s="55">
        <v>25.906500000000001</v>
      </c>
      <c r="E810" s="100">
        <v>522</v>
      </c>
      <c r="F810" s="188">
        <v>484117</v>
      </c>
      <c r="G810" s="41">
        <v>100</v>
      </c>
      <c r="H810" s="50">
        <f>F810*G810/100</f>
        <v>484117</v>
      </c>
      <c r="I810" s="50">
        <f t="shared" si="135"/>
        <v>0</v>
      </c>
      <c r="J810" s="50">
        <f t="shared" ref="J810:J844" si="140">F810/E810</f>
        <v>927.42720306513411</v>
      </c>
      <c r="K810" s="50">
        <f t="shared" ref="K810:K844" si="141">$J$11*$J$19-J810</f>
        <v>1762.0517426385895</v>
      </c>
      <c r="L810" s="50">
        <f t="shared" ref="L810:L844" si="142">IF(K810&gt;0,$J$7*$J$8*(K810/$K$19),0)+$J$7*$J$9*(E810/$E$19)+$J$7*$J$10*(D810/$D$19)</f>
        <v>1753709.9846315698</v>
      </c>
      <c r="M810" s="50"/>
      <c r="N810" s="94">
        <f t="shared" si="134"/>
        <v>1753709.9846315698</v>
      </c>
      <c r="O810" s="33"/>
    </row>
    <row r="811" spans="1:15" s="31" customFormat="1" x14ac:dyDescent="0.25">
      <c r="A811" s="35"/>
      <c r="B811" s="51" t="s">
        <v>557</v>
      </c>
      <c r="C811" s="35">
        <v>4</v>
      </c>
      <c r="D811" s="55">
        <v>48.301099999999991</v>
      </c>
      <c r="E811" s="100">
        <v>2003</v>
      </c>
      <c r="F811" s="188">
        <v>3820534</v>
      </c>
      <c r="G811" s="41">
        <v>100</v>
      </c>
      <c r="H811" s="50">
        <f t="shared" ref="H811:H844" si="143">F811*G811/100</f>
        <v>3820534</v>
      </c>
      <c r="I811" s="50">
        <f t="shared" si="135"/>
        <v>0</v>
      </c>
      <c r="J811" s="50">
        <f t="shared" si="140"/>
        <v>1907.4058911632551</v>
      </c>
      <c r="K811" s="50">
        <f t="shared" si="141"/>
        <v>782.07305454046855</v>
      </c>
      <c r="L811" s="50">
        <f t="shared" si="142"/>
        <v>1606888.6320475521</v>
      </c>
      <c r="M811" s="50"/>
      <c r="N811" s="94">
        <f t="shared" si="134"/>
        <v>1606888.6320475521</v>
      </c>
      <c r="O811" s="33"/>
    </row>
    <row r="812" spans="1:15" s="31" customFormat="1" x14ac:dyDescent="0.25">
      <c r="A812" s="35"/>
      <c r="B812" s="51" t="s">
        <v>558</v>
      </c>
      <c r="C812" s="35">
        <v>4</v>
      </c>
      <c r="D812" s="55">
        <v>31.988000000000003</v>
      </c>
      <c r="E812" s="100">
        <v>1177</v>
      </c>
      <c r="F812" s="188">
        <v>539926</v>
      </c>
      <c r="G812" s="41">
        <v>100</v>
      </c>
      <c r="H812" s="50">
        <f t="shared" si="143"/>
        <v>539926</v>
      </c>
      <c r="I812" s="50">
        <f t="shared" si="135"/>
        <v>0</v>
      </c>
      <c r="J812" s="50">
        <f t="shared" si="140"/>
        <v>458.73067119796093</v>
      </c>
      <c r="K812" s="50">
        <f t="shared" si="141"/>
        <v>2230.7482745057628</v>
      </c>
      <c r="L812" s="50">
        <f t="shared" si="142"/>
        <v>2386962.0737349312</v>
      </c>
      <c r="M812" s="50"/>
      <c r="N812" s="94">
        <f t="shared" si="134"/>
        <v>2386962.0737349312</v>
      </c>
      <c r="O812" s="33"/>
    </row>
    <row r="813" spans="1:15" s="31" customFormat="1" x14ac:dyDescent="0.25">
      <c r="A813" s="35"/>
      <c r="B813" s="51" t="s">
        <v>559</v>
      </c>
      <c r="C813" s="35">
        <v>4</v>
      </c>
      <c r="D813" s="55">
        <v>65.251899999999992</v>
      </c>
      <c r="E813" s="100">
        <v>1742</v>
      </c>
      <c r="F813" s="188">
        <v>1454346</v>
      </c>
      <c r="G813" s="41">
        <v>100</v>
      </c>
      <c r="H813" s="50">
        <f t="shared" si="143"/>
        <v>1454346</v>
      </c>
      <c r="I813" s="50">
        <f t="shared" si="135"/>
        <v>0</v>
      </c>
      <c r="J813" s="50">
        <f t="shared" si="140"/>
        <v>834.87141216991961</v>
      </c>
      <c r="K813" s="50">
        <f t="shared" si="141"/>
        <v>1854.6075335338041</v>
      </c>
      <c r="L813" s="50">
        <f t="shared" si="142"/>
        <v>2489125.0606033388</v>
      </c>
      <c r="M813" s="50"/>
      <c r="N813" s="94">
        <f t="shared" si="134"/>
        <v>2489125.0606033388</v>
      </c>
      <c r="O813" s="33"/>
    </row>
    <row r="814" spans="1:15" s="31" customFormat="1" x14ac:dyDescent="0.25">
      <c r="A814" s="35"/>
      <c r="B814" s="51" t="s">
        <v>825</v>
      </c>
      <c r="C814" s="35">
        <v>4</v>
      </c>
      <c r="D814" s="55">
        <v>54.275099999999995</v>
      </c>
      <c r="E814" s="100">
        <v>2180</v>
      </c>
      <c r="F814" s="188">
        <v>3351019</v>
      </c>
      <c r="G814" s="41">
        <v>100</v>
      </c>
      <c r="H814" s="50">
        <f t="shared" si="143"/>
        <v>3351019</v>
      </c>
      <c r="I814" s="50">
        <f t="shared" si="135"/>
        <v>0</v>
      </c>
      <c r="J814" s="50">
        <f t="shared" si="140"/>
        <v>1537.1646788990827</v>
      </c>
      <c r="K814" s="50">
        <f t="shared" si="141"/>
        <v>1152.314266804641</v>
      </c>
      <c r="L814" s="50">
        <f t="shared" si="142"/>
        <v>2001245.4870613818</v>
      </c>
      <c r="M814" s="50"/>
      <c r="N814" s="94">
        <f t="shared" si="134"/>
        <v>2001245.4870613818</v>
      </c>
      <c r="O814" s="33"/>
    </row>
    <row r="815" spans="1:15" s="31" customFormat="1" x14ac:dyDescent="0.25">
      <c r="A815" s="35"/>
      <c r="B815" s="51" t="s">
        <v>560</v>
      </c>
      <c r="C815" s="35">
        <v>4</v>
      </c>
      <c r="D815" s="55">
        <v>29.217499999999998</v>
      </c>
      <c r="E815" s="100">
        <v>579</v>
      </c>
      <c r="F815" s="188">
        <v>597322</v>
      </c>
      <c r="G815" s="41">
        <v>100</v>
      </c>
      <c r="H815" s="50">
        <f t="shared" si="143"/>
        <v>597322</v>
      </c>
      <c r="I815" s="50">
        <f t="shared" si="135"/>
        <v>0</v>
      </c>
      <c r="J815" s="50">
        <f t="shared" si="140"/>
        <v>1031.6442141623488</v>
      </c>
      <c r="K815" s="50">
        <f t="shared" si="141"/>
        <v>1657.8347315413748</v>
      </c>
      <c r="L815" s="50">
        <f t="shared" si="142"/>
        <v>1710619.2521493568</v>
      </c>
      <c r="M815" s="50"/>
      <c r="N815" s="94">
        <f t="shared" si="134"/>
        <v>1710619.2521493568</v>
      </c>
      <c r="O815" s="33"/>
    </row>
    <row r="816" spans="1:15" s="31" customFormat="1" x14ac:dyDescent="0.25">
      <c r="A816" s="35"/>
      <c r="B816" s="51" t="s">
        <v>561</v>
      </c>
      <c r="C816" s="35">
        <v>4</v>
      </c>
      <c r="D816" s="55">
        <v>30.398</v>
      </c>
      <c r="E816" s="100">
        <v>941</v>
      </c>
      <c r="F816" s="188">
        <v>543001</v>
      </c>
      <c r="G816" s="41">
        <v>100</v>
      </c>
      <c r="H816" s="50">
        <f t="shared" si="143"/>
        <v>543001</v>
      </c>
      <c r="I816" s="50">
        <f t="shared" si="135"/>
        <v>0</v>
      </c>
      <c r="J816" s="50">
        <f t="shared" si="140"/>
        <v>577.0467587672689</v>
      </c>
      <c r="K816" s="50">
        <f t="shared" si="141"/>
        <v>2112.4321869364549</v>
      </c>
      <c r="L816" s="50">
        <f t="shared" si="142"/>
        <v>2203205.0299909171</v>
      </c>
      <c r="M816" s="50"/>
      <c r="N816" s="94">
        <f t="shared" si="134"/>
        <v>2203205.0299909171</v>
      </c>
      <c r="O816" s="33"/>
    </row>
    <row r="817" spans="1:15" s="31" customFormat="1" x14ac:dyDescent="0.25">
      <c r="A817" s="35"/>
      <c r="B817" s="51" t="s">
        <v>562</v>
      </c>
      <c r="C817" s="35">
        <v>4</v>
      </c>
      <c r="D817" s="55">
        <v>20.7653</v>
      </c>
      <c r="E817" s="100">
        <v>442</v>
      </c>
      <c r="F817" s="188">
        <v>438921</v>
      </c>
      <c r="G817" s="41">
        <v>100</v>
      </c>
      <c r="H817" s="50">
        <f t="shared" si="143"/>
        <v>438921</v>
      </c>
      <c r="I817" s="50">
        <f t="shared" si="135"/>
        <v>0</v>
      </c>
      <c r="J817" s="50">
        <f t="shared" si="140"/>
        <v>993.03393665158376</v>
      </c>
      <c r="K817" s="50">
        <f t="shared" si="141"/>
        <v>1696.44500905214</v>
      </c>
      <c r="L817" s="50">
        <f t="shared" si="142"/>
        <v>1641196.921333787</v>
      </c>
      <c r="M817" s="50"/>
      <c r="N817" s="94">
        <f t="shared" si="134"/>
        <v>1641196.921333787</v>
      </c>
      <c r="O817" s="33"/>
    </row>
    <row r="818" spans="1:15" s="31" customFormat="1" x14ac:dyDescent="0.25">
      <c r="A818" s="35"/>
      <c r="B818" s="51" t="s">
        <v>563</v>
      </c>
      <c r="C818" s="35">
        <v>4</v>
      </c>
      <c r="D818" s="55">
        <v>20.0947</v>
      </c>
      <c r="E818" s="100">
        <v>667</v>
      </c>
      <c r="F818" s="188">
        <v>439494</v>
      </c>
      <c r="G818" s="41">
        <v>100</v>
      </c>
      <c r="H818" s="50">
        <f t="shared" si="143"/>
        <v>439494</v>
      </c>
      <c r="I818" s="50">
        <f t="shared" si="135"/>
        <v>0</v>
      </c>
      <c r="J818" s="50">
        <f t="shared" si="140"/>
        <v>658.91154422788611</v>
      </c>
      <c r="K818" s="50">
        <f t="shared" si="141"/>
        <v>2030.5674014758374</v>
      </c>
      <c r="L818" s="50">
        <f t="shared" si="142"/>
        <v>1979598.5572081208</v>
      </c>
      <c r="M818" s="50"/>
      <c r="N818" s="94">
        <f t="shared" si="134"/>
        <v>1979598.5572081208</v>
      </c>
      <c r="O818" s="33"/>
    </row>
    <row r="819" spans="1:15" s="31" customFormat="1" x14ac:dyDescent="0.25">
      <c r="A819" s="35"/>
      <c r="B819" s="51" t="s">
        <v>564</v>
      </c>
      <c r="C819" s="35">
        <v>4</v>
      </c>
      <c r="D819" s="55">
        <v>32.6556</v>
      </c>
      <c r="E819" s="100">
        <v>788</v>
      </c>
      <c r="F819" s="188">
        <v>526117</v>
      </c>
      <c r="G819" s="41">
        <v>100</v>
      </c>
      <c r="H819" s="50">
        <f t="shared" si="143"/>
        <v>526117</v>
      </c>
      <c r="I819" s="50">
        <f t="shared" si="135"/>
        <v>0</v>
      </c>
      <c r="J819" s="50">
        <f t="shared" si="140"/>
        <v>667.66116751269033</v>
      </c>
      <c r="K819" s="50">
        <f t="shared" si="141"/>
        <v>2021.8177781910333</v>
      </c>
      <c r="L819" s="50">
        <f t="shared" si="142"/>
        <v>2094211.8032997185</v>
      </c>
      <c r="M819" s="50"/>
      <c r="N819" s="94">
        <f t="shared" si="134"/>
        <v>2094211.8032997185</v>
      </c>
      <c r="O819" s="33"/>
    </row>
    <row r="820" spans="1:15" s="31" customFormat="1" x14ac:dyDescent="0.25">
      <c r="A820" s="35"/>
      <c r="B820" s="51" t="s">
        <v>565</v>
      </c>
      <c r="C820" s="35">
        <v>4</v>
      </c>
      <c r="D820" s="55">
        <v>20.333000000000002</v>
      </c>
      <c r="E820" s="100">
        <v>671</v>
      </c>
      <c r="F820" s="188">
        <v>372907</v>
      </c>
      <c r="G820" s="41">
        <v>100</v>
      </c>
      <c r="H820" s="50">
        <f t="shared" si="143"/>
        <v>372907</v>
      </c>
      <c r="I820" s="50">
        <f t="shared" si="135"/>
        <v>0</v>
      </c>
      <c r="J820" s="50">
        <f t="shared" si="140"/>
        <v>555.74813710879289</v>
      </c>
      <c r="K820" s="50">
        <f t="shared" si="141"/>
        <v>2133.7308085949307</v>
      </c>
      <c r="L820" s="50">
        <f t="shared" si="142"/>
        <v>2065146.7658425204</v>
      </c>
      <c r="M820" s="50"/>
      <c r="N820" s="94">
        <f t="shared" si="134"/>
        <v>2065146.7658425204</v>
      </c>
      <c r="O820" s="33"/>
    </row>
    <row r="821" spans="1:15" s="31" customFormat="1" x14ac:dyDescent="0.25">
      <c r="A821" s="35"/>
      <c r="B821" s="51" t="s">
        <v>566</v>
      </c>
      <c r="C821" s="35">
        <v>4</v>
      </c>
      <c r="D821" s="55">
        <v>26.998699999999999</v>
      </c>
      <c r="E821" s="100">
        <v>540</v>
      </c>
      <c r="F821" s="188">
        <v>326709</v>
      </c>
      <c r="G821" s="41">
        <v>100</v>
      </c>
      <c r="H821" s="50">
        <f t="shared" si="143"/>
        <v>326709</v>
      </c>
      <c r="I821" s="50">
        <f t="shared" si="135"/>
        <v>0</v>
      </c>
      <c r="J821" s="50">
        <f t="shared" si="140"/>
        <v>605.01666666666665</v>
      </c>
      <c r="K821" s="50">
        <f t="shared" si="141"/>
        <v>2084.4622790370568</v>
      </c>
      <c r="L821" s="50">
        <f t="shared" si="142"/>
        <v>2025150.2958773654</v>
      </c>
      <c r="M821" s="50"/>
      <c r="N821" s="94">
        <f t="shared" si="134"/>
        <v>2025150.2958773654</v>
      </c>
      <c r="O821" s="33"/>
    </row>
    <row r="822" spans="1:15" s="31" customFormat="1" x14ac:dyDescent="0.25">
      <c r="A822" s="35"/>
      <c r="B822" s="51" t="s">
        <v>567</v>
      </c>
      <c r="C822" s="35">
        <v>4</v>
      </c>
      <c r="D822" s="55">
        <v>43.112399999999994</v>
      </c>
      <c r="E822" s="100">
        <v>2023</v>
      </c>
      <c r="F822" s="188">
        <v>1202821</v>
      </c>
      <c r="G822" s="41">
        <v>100</v>
      </c>
      <c r="H822" s="50">
        <f t="shared" si="143"/>
        <v>1202821</v>
      </c>
      <c r="I822" s="50">
        <f t="shared" si="135"/>
        <v>0</v>
      </c>
      <c r="J822" s="50">
        <f t="shared" si="140"/>
        <v>594.57291151754816</v>
      </c>
      <c r="K822" s="50">
        <f t="shared" si="141"/>
        <v>2094.9060341861755</v>
      </c>
      <c r="L822" s="50">
        <f t="shared" si="142"/>
        <v>2632044.0678117154</v>
      </c>
      <c r="M822" s="50"/>
      <c r="N822" s="94">
        <f t="shared" si="134"/>
        <v>2632044.0678117154</v>
      </c>
      <c r="O822" s="33"/>
    </row>
    <row r="823" spans="1:15" s="31" customFormat="1" x14ac:dyDescent="0.25">
      <c r="A823" s="35"/>
      <c r="B823" s="51" t="s">
        <v>568</v>
      </c>
      <c r="C823" s="35">
        <v>4</v>
      </c>
      <c r="D823" s="55">
        <v>13.8256</v>
      </c>
      <c r="E823" s="100">
        <v>360</v>
      </c>
      <c r="F823" s="188">
        <v>398244</v>
      </c>
      <c r="G823" s="41">
        <v>100</v>
      </c>
      <c r="H823" s="50">
        <f t="shared" si="143"/>
        <v>398244</v>
      </c>
      <c r="I823" s="50">
        <f t="shared" si="135"/>
        <v>0</v>
      </c>
      <c r="J823" s="50">
        <f t="shared" si="140"/>
        <v>1106.2333333333333</v>
      </c>
      <c r="K823" s="50">
        <f t="shared" si="141"/>
        <v>1583.2456123703903</v>
      </c>
      <c r="L823" s="50">
        <f t="shared" si="142"/>
        <v>1478236.9169447005</v>
      </c>
      <c r="M823" s="50"/>
      <c r="N823" s="94">
        <f t="shared" si="134"/>
        <v>1478236.9169447005</v>
      </c>
      <c r="O823" s="33"/>
    </row>
    <row r="824" spans="1:15" s="31" customFormat="1" x14ac:dyDescent="0.25">
      <c r="A824" s="35"/>
      <c r="B824" s="51" t="s">
        <v>569</v>
      </c>
      <c r="C824" s="35">
        <v>4</v>
      </c>
      <c r="D824" s="55">
        <v>29.2425</v>
      </c>
      <c r="E824" s="100">
        <v>1241</v>
      </c>
      <c r="F824" s="188">
        <v>537083</v>
      </c>
      <c r="G824" s="41">
        <v>100</v>
      </c>
      <c r="H824" s="50">
        <f t="shared" si="143"/>
        <v>537083</v>
      </c>
      <c r="I824" s="50">
        <f t="shared" si="135"/>
        <v>0</v>
      </c>
      <c r="J824" s="50">
        <f t="shared" si="140"/>
        <v>432.78243352135377</v>
      </c>
      <c r="K824" s="50">
        <f t="shared" si="141"/>
        <v>2256.69651218237</v>
      </c>
      <c r="L824" s="50">
        <f t="shared" si="142"/>
        <v>2411315.0137994266</v>
      </c>
      <c r="M824" s="50"/>
      <c r="N824" s="94">
        <f t="shared" si="134"/>
        <v>2411315.0137994266</v>
      </c>
      <c r="O824" s="33"/>
    </row>
    <row r="825" spans="1:15" s="31" customFormat="1" x14ac:dyDescent="0.25">
      <c r="A825" s="35"/>
      <c r="B825" s="51" t="s">
        <v>570</v>
      </c>
      <c r="C825" s="35">
        <v>4</v>
      </c>
      <c r="D825" s="55">
        <v>34.03</v>
      </c>
      <c r="E825" s="100">
        <v>1004</v>
      </c>
      <c r="F825" s="188">
        <v>678390</v>
      </c>
      <c r="G825" s="41">
        <v>100</v>
      </c>
      <c r="H825" s="50">
        <f t="shared" si="143"/>
        <v>678390</v>
      </c>
      <c r="I825" s="50">
        <f t="shared" si="135"/>
        <v>0</v>
      </c>
      <c r="J825" s="50">
        <f t="shared" si="140"/>
        <v>675.68725099601591</v>
      </c>
      <c r="K825" s="50">
        <f t="shared" si="141"/>
        <v>2013.7916947077078</v>
      </c>
      <c r="L825" s="50">
        <f t="shared" si="142"/>
        <v>2168660.4339959817</v>
      </c>
      <c r="M825" s="50"/>
      <c r="N825" s="94">
        <f t="shared" si="134"/>
        <v>2168660.4339959817</v>
      </c>
      <c r="O825" s="33"/>
    </row>
    <row r="826" spans="1:15" s="31" customFormat="1" x14ac:dyDescent="0.25">
      <c r="A826" s="35"/>
      <c r="B826" s="51" t="s">
        <v>826</v>
      </c>
      <c r="C826" s="35">
        <v>4</v>
      </c>
      <c r="D826" s="55">
        <v>19.790199999999999</v>
      </c>
      <c r="E826" s="100">
        <v>464</v>
      </c>
      <c r="F826" s="188">
        <v>588097</v>
      </c>
      <c r="G826" s="41">
        <v>100</v>
      </c>
      <c r="H826" s="50">
        <f t="shared" si="143"/>
        <v>588097</v>
      </c>
      <c r="I826" s="50">
        <f t="shared" si="135"/>
        <v>0</v>
      </c>
      <c r="J826" s="50">
        <f t="shared" si="140"/>
        <v>1267.4504310344828</v>
      </c>
      <c r="K826" s="50">
        <f t="shared" si="141"/>
        <v>1422.0285146692408</v>
      </c>
      <c r="L826" s="50">
        <f t="shared" si="142"/>
        <v>1422306.3642419286</v>
      </c>
      <c r="M826" s="50"/>
      <c r="N826" s="94">
        <f t="shared" si="134"/>
        <v>1422306.3642419286</v>
      </c>
      <c r="O826" s="33"/>
    </row>
    <row r="827" spans="1:15" s="31" customFormat="1" x14ac:dyDescent="0.25">
      <c r="A827" s="35"/>
      <c r="B827" s="51" t="s">
        <v>571</v>
      </c>
      <c r="C827" s="35">
        <v>4</v>
      </c>
      <c r="D827" s="55">
        <v>35.491299999999995</v>
      </c>
      <c r="E827" s="100">
        <v>1762</v>
      </c>
      <c r="F827" s="188">
        <v>1435259</v>
      </c>
      <c r="G827" s="41">
        <v>100</v>
      </c>
      <c r="H827" s="50">
        <f t="shared" si="143"/>
        <v>1435259</v>
      </c>
      <c r="I827" s="50">
        <f t="shared" si="135"/>
        <v>0</v>
      </c>
      <c r="J827" s="50">
        <f t="shared" si="140"/>
        <v>814.56242905788872</v>
      </c>
      <c r="K827" s="50">
        <f t="shared" si="141"/>
        <v>1874.9165166458349</v>
      </c>
      <c r="L827" s="50">
        <f t="shared" si="142"/>
        <v>2319440.5398533475</v>
      </c>
      <c r="M827" s="50"/>
      <c r="N827" s="94">
        <f t="shared" si="134"/>
        <v>2319440.5398533475</v>
      </c>
      <c r="O827" s="33"/>
    </row>
    <row r="828" spans="1:15" s="31" customFormat="1" x14ac:dyDescent="0.25">
      <c r="A828" s="35"/>
      <c r="B828" s="51" t="s">
        <v>572</v>
      </c>
      <c r="C828" s="35">
        <v>4</v>
      </c>
      <c r="D828" s="55">
        <v>14.1394</v>
      </c>
      <c r="E828" s="100">
        <v>391</v>
      </c>
      <c r="F828" s="188">
        <v>635464</v>
      </c>
      <c r="G828" s="41">
        <v>100</v>
      </c>
      <c r="H828" s="50">
        <f t="shared" si="143"/>
        <v>635464</v>
      </c>
      <c r="I828" s="50">
        <f t="shared" si="135"/>
        <v>0</v>
      </c>
      <c r="J828" s="50">
        <f t="shared" si="140"/>
        <v>1625.227621483376</v>
      </c>
      <c r="K828" s="50">
        <f t="shared" si="141"/>
        <v>1064.2513242203477</v>
      </c>
      <c r="L828" s="50">
        <f t="shared" si="142"/>
        <v>1074689.1272051514</v>
      </c>
      <c r="M828" s="50"/>
      <c r="N828" s="94">
        <f t="shared" si="134"/>
        <v>1074689.1272051514</v>
      </c>
      <c r="O828" s="33"/>
    </row>
    <row r="829" spans="1:15" s="31" customFormat="1" x14ac:dyDescent="0.25">
      <c r="A829" s="35"/>
      <c r="B829" s="51" t="s">
        <v>827</v>
      </c>
      <c r="C829" s="35">
        <v>4</v>
      </c>
      <c r="D829" s="55">
        <v>16.197300000000002</v>
      </c>
      <c r="E829" s="100">
        <v>542</v>
      </c>
      <c r="F829" s="188">
        <v>260111</v>
      </c>
      <c r="G829" s="41">
        <v>100</v>
      </c>
      <c r="H829" s="50">
        <f t="shared" si="143"/>
        <v>260111</v>
      </c>
      <c r="I829" s="50">
        <f t="shared" si="135"/>
        <v>0</v>
      </c>
      <c r="J829" s="50">
        <f t="shared" si="140"/>
        <v>479.90959409594097</v>
      </c>
      <c r="K829" s="50">
        <f t="shared" si="141"/>
        <v>2209.5693516077827</v>
      </c>
      <c r="L829" s="50">
        <f t="shared" si="142"/>
        <v>2056162.8727037585</v>
      </c>
      <c r="M829" s="50"/>
      <c r="N829" s="94">
        <f t="shared" ref="N829:N892" si="144">L829+M829</f>
        <v>2056162.8727037585</v>
      </c>
      <c r="O829" s="33"/>
    </row>
    <row r="830" spans="1:15" s="31" customFormat="1" x14ac:dyDescent="0.25">
      <c r="A830" s="35"/>
      <c r="B830" s="51" t="s">
        <v>573</v>
      </c>
      <c r="C830" s="35">
        <v>4</v>
      </c>
      <c r="D830" s="55">
        <v>31.064299999999999</v>
      </c>
      <c r="E830" s="100">
        <v>2342</v>
      </c>
      <c r="F830" s="188">
        <v>2083551</v>
      </c>
      <c r="G830" s="41">
        <v>100</v>
      </c>
      <c r="H830" s="50">
        <f t="shared" si="143"/>
        <v>2083551</v>
      </c>
      <c r="I830" s="50">
        <f t="shared" si="135"/>
        <v>0</v>
      </c>
      <c r="J830" s="50">
        <f t="shared" si="140"/>
        <v>889.64602903501282</v>
      </c>
      <c r="K830" s="50">
        <f t="shared" si="141"/>
        <v>1799.8329166687108</v>
      </c>
      <c r="L830" s="50">
        <f t="shared" si="142"/>
        <v>2423909.0448934492</v>
      </c>
      <c r="M830" s="50"/>
      <c r="N830" s="94">
        <f t="shared" si="144"/>
        <v>2423909.0448934492</v>
      </c>
      <c r="O830" s="33"/>
    </row>
    <row r="831" spans="1:15" s="31" customFormat="1" x14ac:dyDescent="0.25">
      <c r="A831" s="35"/>
      <c r="B831" s="51" t="s">
        <v>574</v>
      </c>
      <c r="C831" s="35">
        <v>4</v>
      </c>
      <c r="D831" s="55">
        <v>30.640700000000002</v>
      </c>
      <c r="E831" s="100">
        <v>783</v>
      </c>
      <c r="F831" s="188">
        <v>926576</v>
      </c>
      <c r="G831" s="41">
        <v>100</v>
      </c>
      <c r="H831" s="50">
        <f t="shared" si="143"/>
        <v>926576</v>
      </c>
      <c r="I831" s="50">
        <f t="shared" ref="I831:I894" si="145">F831-H831</f>
        <v>0</v>
      </c>
      <c r="J831" s="50">
        <f t="shared" si="140"/>
        <v>1183.3665389527459</v>
      </c>
      <c r="K831" s="50">
        <f t="shared" si="141"/>
        <v>1506.1124067509777</v>
      </c>
      <c r="L831" s="50">
        <f t="shared" si="142"/>
        <v>1666229.7464740293</v>
      </c>
      <c r="M831" s="50"/>
      <c r="N831" s="94">
        <f t="shared" si="144"/>
        <v>1666229.7464740293</v>
      </c>
      <c r="O831" s="33"/>
    </row>
    <row r="832" spans="1:15" s="31" customFormat="1" x14ac:dyDescent="0.25">
      <c r="A832" s="35"/>
      <c r="B832" s="51" t="s">
        <v>575</v>
      </c>
      <c r="C832" s="35">
        <v>4</v>
      </c>
      <c r="D832" s="55">
        <v>22.068200000000001</v>
      </c>
      <c r="E832" s="100">
        <v>957</v>
      </c>
      <c r="F832" s="188">
        <v>608155</v>
      </c>
      <c r="G832" s="41">
        <v>100</v>
      </c>
      <c r="H832" s="50">
        <f t="shared" si="143"/>
        <v>608155</v>
      </c>
      <c r="I832" s="50">
        <f t="shared" si="145"/>
        <v>0</v>
      </c>
      <c r="J832" s="50">
        <f t="shared" si="140"/>
        <v>635.4806687565308</v>
      </c>
      <c r="K832" s="50">
        <f t="shared" si="141"/>
        <v>2053.9982769471926</v>
      </c>
      <c r="L832" s="50">
        <f t="shared" si="142"/>
        <v>2107795.1786803491</v>
      </c>
      <c r="M832" s="50"/>
      <c r="N832" s="94">
        <f t="shared" si="144"/>
        <v>2107795.1786803491</v>
      </c>
      <c r="O832" s="33"/>
    </row>
    <row r="833" spans="1:15" s="31" customFormat="1" x14ac:dyDescent="0.25">
      <c r="A833" s="35"/>
      <c r="B833" s="51" t="s">
        <v>828</v>
      </c>
      <c r="C833" s="35">
        <v>4</v>
      </c>
      <c r="D833" s="55">
        <v>28.941500000000001</v>
      </c>
      <c r="E833" s="100">
        <v>831</v>
      </c>
      <c r="F833" s="188">
        <v>1090994</v>
      </c>
      <c r="G833" s="41">
        <v>100</v>
      </c>
      <c r="H833" s="50">
        <f t="shared" si="143"/>
        <v>1090994</v>
      </c>
      <c r="I833" s="50">
        <f t="shared" si="145"/>
        <v>0</v>
      </c>
      <c r="J833" s="50">
        <f t="shared" si="140"/>
        <v>1312.8688327316486</v>
      </c>
      <c r="K833" s="50">
        <f t="shared" si="141"/>
        <v>1376.6101129720751</v>
      </c>
      <c r="L833" s="50">
        <f t="shared" si="142"/>
        <v>1567448.1830548907</v>
      </c>
      <c r="M833" s="50"/>
      <c r="N833" s="94">
        <f t="shared" si="144"/>
        <v>1567448.1830548907</v>
      </c>
      <c r="O833" s="33"/>
    </row>
    <row r="834" spans="1:15" s="31" customFormat="1" x14ac:dyDescent="0.25">
      <c r="A834" s="35"/>
      <c r="B834" s="51" t="s">
        <v>879</v>
      </c>
      <c r="C834" s="35">
        <v>3</v>
      </c>
      <c r="D834" s="55">
        <v>13.119700000000002</v>
      </c>
      <c r="E834" s="100">
        <v>21135</v>
      </c>
      <c r="F834" s="188">
        <v>92900359</v>
      </c>
      <c r="G834" s="41">
        <v>50</v>
      </c>
      <c r="H834" s="50">
        <f t="shared" si="143"/>
        <v>46450179.5</v>
      </c>
      <c r="I834" s="50">
        <f t="shared" si="145"/>
        <v>46450179.5</v>
      </c>
      <c r="J834" s="50">
        <f t="shared" si="140"/>
        <v>4395.5693872722968</v>
      </c>
      <c r="K834" s="50">
        <f t="shared" si="141"/>
        <v>-1706.0904415685732</v>
      </c>
      <c r="L834" s="50">
        <f t="shared" si="142"/>
        <v>7128426.7850984167</v>
      </c>
      <c r="M834" s="50"/>
      <c r="N834" s="94">
        <f t="shared" si="144"/>
        <v>7128426.7850984167</v>
      </c>
      <c r="O834" s="33"/>
    </row>
    <row r="835" spans="1:15" s="31" customFormat="1" x14ac:dyDescent="0.25">
      <c r="A835" s="35"/>
      <c r="B835" s="51" t="s">
        <v>829</v>
      </c>
      <c r="C835" s="35">
        <v>4</v>
      </c>
      <c r="D835" s="55">
        <v>19.7392</v>
      </c>
      <c r="E835" s="100">
        <v>958</v>
      </c>
      <c r="F835" s="188">
        <v>1770740</v>
      </c>
      <c r="G835" s="41">
        <v>100</v>
      </c>
      <c r="H835" s="50">
        <f t="shared" si="143"/>
        <v>1770740</v>
      </c>
      <c r="I835" s="50">
        <f t="shared" si="145"/>
        <v>0</v>
      </c>
      <c r="J835" s="50">
        <f t="shared" si="140"/>
        <v>1848.3716075156576</v>
      </c>
      <c r="K835" s="50">
        <f t="shared" si="141"/>
        <v>841.10733818806602</v>
      </c>
      <c r="L835" s="50">
        <f t="shared" si="142"/>
        <v>1121071.3265790707</v>
      </c>
      <c r="M835" s="50"/>
      <c r="N835" s="94">
        <f t="shared" si="144"/>
        <v>1121071.3265790707</v>
      </c>
      <c r="O835" s="33"/>
    </row>
    <row r="836" spans="1:15" s="31" customFormat="1" x14ac:dyDescent="0.25">
      <c r="A836" s="35"/>
      <c r="B836" s="51" t="s">
        <v>576</v>
      </c>
      <c r="C836" s="35">
        <v>4</v>
      </c>
      <c r="D836" s="55">
        <v>15.2705</v>
      </c>
      <c r="E836" s="100">
        <v>691</v>
      </c>
      <c r="F836" s="188">
        <v>854677</v>
      </c>
      <c r="G836" s="41">
        <v>100</v>
      </c>
      <c r="H836" s="50">
        <f t="shared" si="143"/>
        <v>854677</v>
      </c>
      <c r="I836" s="50">
        <f t="shared" si="145"/>
        <v>0</v>
      </c>
      <c r="J836" s="50">
        <f t="shared" si="140"/>
        <v>1236.8697539797395</v>
      </c>
      <c r="K836" s="50">
        <f t="shared" si="141"/>
        <v>1452.6091917239842</v>
      </c>
      <c r="L836" s="50">
        <f t="shared" si="142"/>
        <v>1493209.9978870081</v>
      </c>
      <c r="M836" s="50"/>
      <c r="N836" s="94">
        <f t="shared" si="144"/>
        <v>1493209.9978870081</v>
      </c>
      <c r="O836" s="33"/>
    </row>
    <row r="837" spans="1:15" s="31" customFormat="1" x14ac:dyDescent="0.25">
      <c r="A837" s="35"/>
      <c r="B837" s="51" t="s">
        <v>830</v>
      </c>
      <c r="C837" s="35">
        <v>4</v>
      </c>
      <c r="D837" s="55">
        <v>44.109200000000001</v>
      </c>
      <c r="E837" s="100">
        <v>1205</v>
      </c>
      <c r="F837" s="188">
        <v>861852</v>
      </c>
      <c r="G837" s="41">
        <v>100</v>
      </c>
      <c r="H837" s="50">
        <f t="shared" si="143"/>
        <v>861852</v>
      </c>
      <c r="I837" s="50">
        <f t="shared" si="145"/>
        <v>0</v>
      </c>
      <c r="J837" s="50">
        <f t="shared" si="140"/>
        <v>715.2298755186722</v>
      </c>
      <c r="K837" s="50">
        <f t="shared" si="141"/>
        <v>1974.2490701850516</v>
      </c>
      <c r="L837" s="50">
        <f t="shared" si="142"/>
        <v>2269195.1512248046</v>
      </c>
      <c r="M837" s="50"/>
      <c r="N837" s="94">
        <f t="shared" si="144"/>
        <v>2269195.1512248046</v>
      </c>
      <c r="O837" s="33"/>
    </row>
    <row r="838" spans="1:15" s="31" customFormat="1" x14ac:dyDescent="0.25">
      <c r="A838" s="35"/>
      <c r="B838" s="51" t="s">
        <v>577</v>
      </c>
      <c r="C838" s="35">
        <v>4</v>
      </c>
      <c r="D838" s="55">
        <v>12.614799999999999</v>
      </c>
      <c r="E838" s="100">
        <v>630</v>
      </c>
      <c r="F838" s="188">
        <v>584648</v>
      </c>
      <c r="G838" s="41">
        <v>100</v>
      </c>
      <c r="H838" s="50">
        <f t="shared" si="143"/>
        <v>584648</v>
      </c>
      <c r="I838" s="50">
        <f t="shared" si="145"/>
        <v>0</v>
      </c>
      <c r="J838" s="50">
        <f t="shared" si="140"/>
        <v>928.01269841269846</v>
      </c>
      <c r="K838" s="50">
        <f t="shared" si="141"/>
        <v>1761.4662472910252</v>
      </c>
      <c r="L838" s="50">
        <f t="shared" si="142"/>
        <v>1703202.8879345991</v>
      </c>
      <c r="M838" s="50"/>
      <c r="N838" s="94">
        <f t="shared" si="144"/>
        <v>1703202.8879345991</v>
      </c>
      <c r="O838" s="33"/>
    </row>
    <row r="839" spans="1:15" s="31" customFormat="1" x14ac:dyDescent="0.25">
      <c r="A839" s="35"/>
      <c r="B839" s="51" t="s">
        <v>578</v>
      </c>
      <c r="C839" s="35">
        <v>4</v>
      </c>
      <c r="D839" s="55">
        <v>34.076799999999999</v>
      </c>
      <c r="E839" s="100">
        <v>1638</v>
      </c>
      <c r="F839" s="188">
        <v>2757334</v>
      </c>
      <c r="G839" s="41">
        <v>100</v>
      </c>
      <c r="H839" s="50">
        <f t="shared" si="143"/>
        <v>2757334</v>
      </c>
      <c r="I839" s="50">
        <f t="shared" si="145"/>
        <v>0</v>
      </c>
      <c r="J839" s="50">
        <f t="shared" si="140"/>
        <v>1683.3540903540904</v>
      </c>
      <c r="K839" s="50">
        <f t="shared" si="141"/>
        <v>1006.1248553496332</v>
      </c>
      <c r="L839" s="50">
        <f t="shared" si="142"/>
        <v>1572731.1100776966</v>
      </c>
      <c r="M839" s="50"/>
      <c r="N839" s="94">
        <f t="shared" si="144"/>
        <v>1572731.1100776966</v>
      </c>
      <c r="O839" s="33"/>
    </row>
    <row r="840" spans="1:15" s="31" customFormat="1" x14ac:dyDescent="0.25">
      <c r="A840" s="35"/>
      <c r="B840" s="51" t="s">
        <v>579</v>
      </c>
      <c r="C840" s="35">
        <v>4</v>
      </c>
      <c r="D840" s="55">
        <v>44.233499999999999</v>
      </c>
      <c r="E840" s="100">
        <v>1194</v>
      </c>
      <c r="F840" s="188">
        <v>754543</v>
      </c>
      <c r="G840" s="41">
        <v>100</v>
      </c>
      <c r="H840" s="50">
        <f t="shared" si="143"/>
        <v>754543</v>
      </c>
      <c r="I840" s="50">
        <f t="shared" si="145"/>
        <v>0</v>
      </c>
      <c r="J840" s="50">
        <f t="shared" si="140"/>
        <v>631.94556113902843</v>
      </c>
      <c r="K840" s="50">
        <f t="shared" si="141"/>
        <v>2057.5333845646951</v>
      </c>
      <c r="L840" s="50">
        <f t="shared" si="142"/>
        <v>2333075.9101504139</v>
      </c>
      <c r="M840" s="50"/>
      <c r="N840" s="94">
        <f t="shared" si="144"/>
        <v>2333075.9101504139</v>
      </c>
      <c r="O840" s="33"/>
    </row>
    <row r="841" spans="1:15" s="31" customFormat="1" x14ac:dyDescent="0.25">
      <c r="A841" s="35"/>
      <c r="B841" s="51" t="s">
        <v>580</v>
      </c>
      <c r="C841" s="35">
        <v>4</v>
      </c>
      <c r="D841" s="55">
        <v>59.642499999999998</v>
      </c>
      <c r="E841" s="100">
        <v>2135</v>
      </c>
      <c r="F841" s="188">
        <v>2749190</v>
      </c>
      <c r="G841" s="41">
        <v>100</v>
      </c>
      <c r="H841" s="50">
        <f t="shared" si="143"/>
        <v>2749190</v>
      </c>
      <c r="I841" s="50">
        <f t="shared" si="145"/>
        <v>0</v>
      </c>
      <c r="J841" s="50">
        <f t="shared" si="140"/>
        <v>1287.6768149882903</v>
      </c>
      <c r="K841" s="50">
        <f t="shared" si="141"/>
        <v>1401.8021307154333</v>
      </c>
      <c r="L841" s="50">
        <f t="shared" si="142"/>
        <v>2220922.8515917202</v>
      </c>
      <c r="M841" s="50"/>
      <c r="N841" s="94">
        <f t="shared" si="144"/>
        <v>2220922.8515917202</v>
      </c>
      <c r="O841" s="33"/>
    </row>
    <row r="842" spans="1:15" s="31" customFormat="1" x14ac:dyDescent="0.25">
      <c r="A842" s="35"/>
      <c r="B842" s="51" t="s">
        <v>581</v>
      </c>
      <c r="C842" s="35">
        <v>4</v>
      </c>
      <c r="D842" s="55">
        <v>41.119700000000002</v>
      </c>
      <c r="E842" s="100">
        <v>1165</v>
      </c>
      <c r="F842" s="188">
        <v>1390052</v>
      </c>
      <c r="G842" s="41">
        <v>100</v>
      </c>
      <c r="H842" s="50">
        <f t="shared" si="143"/>
        <v>1390052</v>
      </c>
      <c r="I842" s="50">
        <f t="shared" si="145"/>
        <v>0</v>
      </c>
      <c r="J842" s="50">
        <f t="shared" si="140"/>
        <v>1193.1776824034334</v>
      </c>
      <c r="K842" s="50">
        <f t="shared" si="141"/>
        <v>1496.3012633002902</v>
      </c>
      <c r="L842" s="50">
        <f t="shared" si="142"/>
        <v>1853498.853056551</v>
      </c>
      <c r="M842" s="50"/>
      <c r="N842" s="94">
        <f t="shared" si="144"/>
        <v>1853498.853056551</v>
      </c>
      <c r="O842" s="33"/>
    </row>
    <row r="843" spans="1:15" s="31" customFormat="1" x14ac:dyDescent="0.25">
      <c r="A843" s="35"/>
      <c r="B843" s="51" t="s">
        <v>582</v>
      </c>
      <c r="C843" s="35">
        <v>4</v>
      </c>
      <c r="D843" s="55">
        <v>15.3706</v>
      </c>
      <c r="E843" s="100">
        <v>1399</v>
      </c>
      <c r="F843" s="188">
        <v>1300817</v>
      </c>
      <c r="G843" s="41">
        <v>100</v>
      </c>
      <c r="H843" s="50">
        <f t="shared" si="143"/>
        <v>1300817</v>
      </c>
      <c r="I843" s="50">
        <f t="shared" si="145"/>
        <v>0</v>
      </c>
      <c r="J843" s="50">
        <f t="shared" si="140"/>
        <v>929.81915654038596</v>
      </c>
      <c r="K843" s="50">
        <f t="shared" si="141"/>
        <v>1759.6597891633378</v>
      </c>
      <c r="L843" s="50">
        <f t="shared" si="142"/>
        <v>1975871.2092963005</v>
      </c>
      <c r="M843" s="50"/>
      <c r="N843" s="94">
        <f t="shared" si="144"/>
        <v>1975871.2092963005</v>
      </c>
      <c r="O843" s="33"/>
    </row>
    <row r="844" spans="1:15" s="31" customFormat="1" x14ac:dyDescent="0.25">
      <c r="A844" s="35"/>
      <c r="B844" s="51" t="s">
        <v>831</v>
      </c>
      <c r="C844" s="35">
        <v>4</v>
      </c>
      <c r="D844" s="55">
        <v>18.966699999999999</v>
      </c>
      <c r="E844" s="100">
        <v>1507</v>
      </c>
      <c r="F844" s="188">
        <v>1056411</v>
      </c>
      <c r="G844" s="41">
        <v>100</v>
      </c>
      <c r="H844" s="50">
        <f t="shared" si="143"/>
        <v>1056411</v>
      </c>
      <c r="I844" s="50">
        <f t="shared" si="145"/>
        <v>0</v>
      </c>
      <c r="J844" s="50">
        <f t="shared" si="140"/>
        <v>701.00265428002649</v>
      </c>
      <c r="K844" s="50">
        <f t="shared" si="141"/>
        <v>1988.4762914236971</v>
      </c>
      <c r="L844" s="50">
        <f t="shared" si="142"/>
        <v>2218507.5292961691</v>
      </c>
      <c r="M844" s="50"/>
      <c r="N844" s="94">
        <f t="shared" si="144"/>
        <v>2218507.5292961691</v>
      </c>
      <c r="O844" s="33"/>
    </row>
    <row r="845" spans="1:15" s="31" customFormat="1" x14ac:dyDescent="0.25">
      <c r="A845" s="35"/>
      <c r="B845" s="4"/>
      <c r="C845" s="4"/>
      <c r="D845" s="55">
        <v>0</v>
      </c>
      <c r="E845" s="102"/>
      <c r="F845" s="32"/>
      <c r="G845" s="41"/>
      <c r="H845" s="42"/>
      <c r="I845" s="50"/>
      <c r="J845" s="50"/>
      <c r="K845" s="50"/>
      <c r="L845" s="50"/>
      <c r="M845" s="50"/>
      <c r="N845" s="94"/>
      <c r="O845" s="33"/>
    </row>
    <row r="846" spans="1:15" s="31" customFormat="1" x14ac:dyDescent="0.25">
      <c r="A846" s="30" t="s">
        <v>583</v>
      </c>
      <c r="B846" s="43" t="s">
        <v>2</v>
      </c>
      <c r="C846" s="44"/>
      <c r="D846" s="3">
        <v>729.1185999999999</v>
      </c>
      <c r="E846" s="103">
        <f>E847</f>
        <v>61362</v>
      </c>
      <c r="F846" s="37"/>
      <c r="G846" s="41"/>
      <c r="H846" s="37">
        <f>H848</f>
        <v>16917801.25</v>
      </c>
      <c r="I846" s="37">
        <f>I848</f>
        <v>-16917801.25</v>
      </c>
      <c r="J846" s="50"/>
      <c r="K846" s="50"/>
      <c r="L846" s="50"/>
      <c r="M846" s="46">
        <f>M848</f>
        <v>27075313.53071117</v>
      </c>
      <c r="N846" s="92">
        <f t="shared" si="144"/>
        <v>27075313.53071117</v>
      </c>
      <c r="O846" s="33"/>
    </row>
    <row r="847" spans="1:15" s="31" customFormat="1" x14ac:dyDescent="0.25">
      <c r="A847" s="30" t="s">
        <v>583</v>
      </c>
      <c r="B847" s="43" t="s">
        <v>3</v>
      </c>
      <c r="C847" s="44"/>
      <c r="D847" s="3">
        <v>729.1185999999999</v>
      </c>
      <c r="E847" s="103">
        <f>SUM(E849:E875)</f>
        <v>61362</v>
      </c>
      <c r="F847" s="37">
        <f>SUM(F849:F875)</f>
        <v>127030147</v>
      </c>
      <c r="G847" s="41"/>
      <c r="H847" s="37">
        <f>SUM(H849:H875)</f>
        <v>93194544.5</v>
      </c>
      <c r="I847" s="37">
        <f>SUM(I849:I875)</f>
        <v>33835602.5</v>
      </c>
      <c r="J847" s="50"/>
      <c r="K847" s="50"/>
      <c r="L847" s="37">
        <f>SUM(L849:L875)</f>
        <v>57528221.03088107</v>
      </c>
      <c r="M847" s="50"/>
      <c r="N847" s="92">
        <f t="shared" si="144"/>
        <v>57528221.03088107</v>
      </c>
      <c r="O847" s="33"/>
    </row>
    <row r="848" spans="1:15" s="31" customFormat="1" x14ac:dyDescent="0.25">
      <c r="A848" s="35"/>
      <c r="B848" s="51" t="s">
        <v>26</v>
      </c>
      <c r="C848" s="35">
        <v>2</v>
      </c>
      <c r="D848" s="55">
        <v>0</v>
      </c>
      <c r="E848" s="106"/>
      <c r="F848" s="50"/>
      <c r="G848" s="41">
        <v>25</v>
      </c>
      <c r="H848" s="50">
        <f>F869*G848/100</f>
        <v>16917801.25</v>
      </c>
      <c r="I848" s="50">
        <f t="shared" si="145"/>
        <v>-16917801.25</v>
      </c>
      <c r="J848" s="50"/>
      <c r="K848" s="50"/>
      <c r="L848" s="50"/>
      <c r="M848" s="50">
        <f>($L$7*$L$8*E846/$L$10)+($L$7*$L$9*D846/$L$11)</f>
        <v>27075313.53071117</v>
      </c>
      <c r="N848" s="94">
        <f t="shared" si="144"/>
        <v>27075313.53071117</v>
      </c>
      <c r="O848" s="33"/>
    </row>
    <row r="849" spans="1:15" s="31" customFormat="1" x14ac:dyDescent="0.25">
      <c r="A849" s="35"/>
      <c r="B849" s="51" t="s">
        <v>584</v>
      </c>
      <c r="C849" s="35">
        <v>4</v>
      </c>
      <c r="D849" s="55">
        <v>6.8285999999999998</v>
      </c>
      <c r="E849" s="100">
        <v>1064</v>
      </c>
      <c r="F849" s="189">
        <v>1845713</v>
      </c>
      <c r="G849" s="41">
        <v>100</v>
      </c>
      <c r="H849" s="50">
        <f>F849*G849/100</f>
        <v>1845713</v>
      </c>
      <c r="I849" s="50">
        <f t="shared" si="145"/>
        <v>0</v>
      </c>
      <c r="J849" s="50">
        <f t="shared" ref="J849:J875" si="146">F849/E849</f>
        <v>1734.6926691729323</v>
      </c>
      <c r="K849" s="50">
        <f t="shared" ref="K849:K875" si="147">$J$11*$J$19-J849</f>
        <v>954.78627653079138</v>
      </c>
      <c r="L849" s="50">
        <f t="shared" ref="L849:L875" si="148">IF(K849&gt;0,$J$7*$J$8*(K849/$K$19),0)+$J$7*$J$9*(E849/$E$19)+$J$7*$J$10*(D849/$D$19)</f>
        <v>1163933.2374793068</v>
      </c>
      <c r="M849" s="50"/>
      <c r="N849" s="94">
        <f t="shared" si="144"/>
        <v>1163933.2374793068</v>
      </c>
      <c r="O849" s="33"/>
    </row>
    <row r="850" spans="1:15" s="31" customFormat="1" x14ac:dyDescent="0.25">
      <c r="A850" s="35"/>
      <c r="B850" s="51" t="s">
        <v>585</v>
      </c>
      <c r="C850" s="35">
        <v>4</v>
      </c>
      <c r="D850" s="55">
        <v>62.403199999999998</v>
      </c>
      <c r="E850" s="100">
        <v>1560</v>
      </c>
      <c r="F850" s="189">
        <v>1832643</v>
      </c>
      <c r="G850" s="41">
        <v>100</v>
      </c>
      <c r="H850" s="50">
        <f t="shared" ref="H850:H875" si="149">F850*G850/100</f>
        <v>1832643</v>
      </c>
      <c r="I850" s="50">
        <f t="shared" si="145"/>
        <v>0</v>
      </c>
      <c r="J850" s="50">
        <f t="shared" si="146"/>
        <v>1174.7711538461538</v>
      </c>
      <c r="K850" s="50">
        <f t="shared" si="147"/>
        <v>1514.7077918575699</v>
      </c>
      <c r="L850" s="50">
        <f t="shared" si="148"/>
        <v>2137645.2889442737</v>
      </c>
      <c r="M850" s="50"/>
      <c r="N850" s="94">
        <f t="shared" si="144"/>
        <v>2137645.2889442737</v>
      </c>
      <c r="O850" s="33"/>
    </row>
    <row r="851" spans="1:15" s="31" customFormat="1" x14ac:dyDescent="0.25">
      <c r="A851" s="35"/>
      <c r="B851" s="51" t="s">
        <v>586</v>
      </c>
      <c r="C851" s="35">
        <v>4</v>
      </c>
      <c r="D851" s="55">
        <v>7.9661999999999997</v>
      </c>
      <c r="E851" s="100">
        <v>660</v>
      </c>
      <c r="F851" s="189">
        <v>174347</v>
      </c>
      <c r="G851" s="41">
        <v>100</v>
      </c>
      <c r="H851" s="50">
        <f t="shared" si="149"/>
        <v>174347</v>
      </c>
      <c r="I851" s="50">
        <f t="shared" si="145"/>
        <v>0</v>
      </c>
      <c r="J851" s="50">
        <f t="shared" si="146"/>
        <v>264.16212121212124</v>
      </c>
      <c r="K851" s="50">
        <f t="shared" si="147"/>
        <v>2425.3168244916023</v>
      </c>
      <c r="L851" s="50">
        <f t="shared" si="148"/>
        <v>2215107.2730892031</v>
      </c>
      <c r="M851" s="50"/>
      <c r="N851" s="94">
        <f t="shared" si="144"/>
        <v>2215107.2730892031</v>
      </c>
      <c r="O851" s="33"/>
    </row>
    <row r="852" spans="1:15" s="31" customFormat="1" x14ac:dyDescent="0.25">
      <c r="A852" s="35"/>
      <c r="B852" s="51" t="s">
        <v>587</v>
      </c>
      <c r="C852" s="35">
        <v>4</v>
      </c>
      <c r="D852" s="55">
        <v>47.315699999999993</v>
      </c>
      <c r="E852" s="100">
        <v>1765</v>
      </c>
      <c r="F852" s="189">
        <v>1201322</v>
      </c>
      <c r="G852" s="41">
        <v>100</v>
      </c>
      <c r="H852" s="50">
        <f t="shared" si="149"/>
        <v>1201322</v>
      </c>
      <c r="I852" s="50">
        <f t="shared" si="145"/>
        <v>0</v>
      </c>
      <c r="J852" s="50">
        <f t="shared" si="146"/>
        <v>680.63569405099145</v>
      </c>
      <c r="K852" s="50">
        <f t="shared" si="147"/>
        <v>2008.8432516527323</v>
      </c>
      <c r="L852" s="50">
        <f t="shared" si="148"/>
        <v>2504299.3192821965</v>
      </c>
      <c r="M852" s="50"/>
      <c r="N852" s="94">
        <f t="shared" si="144"/>
        <v>2504299.3192821965</v>
      </c>
      <c r="O852" s="33"/>
    </row>
    <row r="853" spans="1:15" s="31" customFormat="1" x14ac:dyDescent="0.25">
      <c r="A853" s="35"/>
      <c r="B853" s="51" t="s">
        <v>832</v>
      </c>
      <c r="C853" s="35">
        <v>4</v>
      </c>
      <c r="D853" s="55">
        <v>29.9498</v>
      </c>
      <c r="E853" s="100">
        <v>5235</v>
      </c>
      <c r="F853" s="189">
        <v>14300920</v>
      </c>
      <c r="G853" s="41">
        <v>100</v>
      </c>
      <c r="H853" s="50">
        <f t="shared" si="149"/>
        <v>14300920</v>
      </c>
      <c r="I853" s="50">
        <f t="shared" si="145"/>
        <v>0</v>
      </c>
      <c r="J853" s="50">
        <f t="shared" si="146"/>
        <v>2731.789875835721</v>
      </c>
      <c r="K853" s="50">
        <f t="shared" si="147"/>
        <v>-42.310930131997338</v>
      </c>
      <c r="L853" s="50">
        <f t="shared" si="148"/>
        <v>1938480.3998790116</v>
      </c>
      <c r="M853" s="50"/>
      <c r="N853" s="94">
        <f t="shared" si="144"/>
        <v>1938480.3998790116</v>
      </c>
      <c r="O853" s="33"/>
    </row>
    <row r="854" spans="1:15" s="31" customFormat="1" x14ac:dyDescent="0.25">
      <c r="A854" s="35"/>
      <c r="B854" s="51" t="s">
        <v>588</v>
      </c>
      <c r="C854" s="35">
        <v>4</v>
      </c>
      <c r="D854" s="55">
        <v>18.782299999999999</v>
      </c>
      <c r="E854" s="100">
        <v>699</v>
      </c>
      <c r="F854" s="189">
        <v>770655</v>
      </c>
      <c r="G854" s="41">
        <v>100</v>
      </c>
      <c r="H854" s="50">
        <f t="shared" si="149"/>
        <v>770655</v>
      </c>
      <c r="I854" s="50">
        <f t="shared" si="145"/>
        <v>0</v>
      </c>
      <c r="J854" s="50">
        <f t="shared" si="146"/>
        <v>1102.5107296137339</v>
      </c>
      <c r="K854" s="50">
        <f t="shared" si="147"/>
        <v>1586.9682160899897</v>
      </c>
      <c r="L854" s="50">
        <f t="shared" si="148"/>
        <v>1626278.3703593751</v>
      </c>
      <c r="M854" s="50"/>
      <c r="N854" s="94">
        <f t="shared" si="144"/>
        <v>1626278.3703593751</v>
      </c>
      <c r="O854" s="33"/>
    </row>
    <row r="855" spans="1:15" s="31" customFormat="1" x14ac:dyDescent="0.25">
      <c r="A855" s="35"/>
      <c r="B855" s="51" t="s">
        <v>589</v>
      </c>
      <c r="C855" s="35">
        <v>4</v>
      </c>
      <c r="D855" s="55">
        <v>19.1768</v>
      </c>
      <c r="E855" s="100">
        <v>1673</v>
      </c>
      <c r="F855" s="189">
        <v>834410</v>
      </c>
      <c r="G855" s="41">
        <v>100</v>
      </c>
      <c r="H855" s="50">
        <f t="shared" si="149"/>
        <v>834410</v>
      </c>
      <c r="I855" s="50">
        <f t="shared" si="145"/>
        <v>0</v>
      </c>
      <c r="J855" s="50">
        <f t="shared" si="146"/>
        <v>498.75074716078899</v>
      </c>
      <c r="K855" s="50">
        <f t="shared" si="147"/>
        <v>2190.7281985429345</v>
      </c>
      <c r="L855" s="50">
        <f t="shared" si="148"/>
        <v>2437269.0202215882</v>
      </c>
      <c r="M855" s="50"/>
      <c r="N855" s="94">
        <f t="shared" si="144"/>
        <v>2437269.0202215882</v>
      </c>
      <c r="O855" s="33"/>
    </row>
    <row r="856" spans="1:15" s="31" customFormat="1" x14ac:dyDescent="0.25">
      <c r="A856" s="35"/>
      <c r="B856" s="51" t="s">
        <v>590</v>
      </c>
      <c r="C856" s="35">
        <v>4</v>
      </c>
      <c r="D856" s="55">
        <v>12.482899999999999</v>
      </c>
      <c r="E856" s="100">
        <v>810</v>
      </c>
      <c r="F856" s="189">
        <v>452256</v>
      </c>
      <c r="G856" s="41">
        <v>100</v>
      </c>
      <c r="H856" s="50">
        <f t="shared" si="149"/>
        <v>452256</v>
      </c>
      <c r="I856" s="50">
        <f t="shared" si="145"/>
        <v>0</v>
      </c>
      <c r="J856" s="50">
        <f t="shared" si="146"/>
        <v>558.34074074074078</v>
      </c>
      <c r="K856" s="50">
        <f t="shared" si="147"/>
        <v>2131.1382049629829</v>
      </c>
      <c r="L856" s="50">
        <f t="shared" si="148"/>
        <v>2058583.0206245417</v>
      </c>
      <c r="M856" s="50"/>
      <c r="N856" s="94">
        <f t="shared" si="144"/>
        <v>2058583.0206245417</v>
      </c>
      <c r="O856" s="33"/>
    </row>
    <row r="857" spans="1:15" s="31" customFormat="1" x14ac:dyDescent="0.25">
      <c r="A857" s="35"/>
      <c r="B857" s="51" t="s">
        <v>591</v>
      </c>
      <c r="C857" s="35">
        <v>4</v>
      </c>
      <c r="D857" s="55">
        <v>7.8385999999999996</v>
      </c>
      <c r="E857" s="100">
        <v>536</v>
      </c>
      <c r="F857" s="189">
        <v>834278</v>
      </c>
      <c r="G857" s="41">
        <v>100</v>
      </c>
      <c r="H857" s="50">
        <f t="shared" si="149"/>
        <v>834278</v>
      </c>
      <c r="I857" s="50">
        <f t="shared" si="145"/>
        <v>0</v>
      </c>
      <c r="J857" s="50">
        <f t="shared" si="146"/>
        <v>1556.4888059701493</v>
      </c>
      <c r="K857" s="50">
        <f t="shared" si="147"/>
        <v>1132.9901397335743</v>
      </c>
      <c r="L857" s="50">
        <f t="shared" si="148"/>
        <v>1137316.121316544</v>
      </c>
      <c r="M857" s="50"/>
      <c r="N857" s="94">
        <f t="shared" si="144"/>
        <v>1137316.121316544</v>
      </c>
      <c r="O857" s="33"/>
    </row>
    <row r="858" spans="1:15" s="31" customFormat="1" x14ac:dyDescent="0.25">
      <c r="A858" s="35"/>
      <c r="B858" s="51" t="s">
        <v>592</v>
      </c>
      <c r="C858" s="35">
        <v>4</v>
      </c>
      <c r="D858" s="55">
        <v>92.682900000000004</v>
      </c>
      <c r="E858" s="100">
        <v>3857</v>
      </c>
      <c r="F858" s="189">
        <v>4940435</v>
      </c>
      <c r="G858" s="41">
        <v>100</v>
      </c>
      <c r="H858" s="50">
        <f t="shared" si="149"/>
        <v>4940435</v>
      </c>
      <c r="I858" s="50">
        <f t="shared" si="145"/>
        <v>0</v>
      </c>
      <c r="J858" s="50">
        <f t="shared" si="146"/>
        <v>1280.9009592947887</v>
      </c>
      <c r="K858" s="50">
        <f t="shared" si="147"/>
        <v>1408.577986408935</v>
      </c>
      <c r="L858" s="50">
        <f t="shared" si="148"/>
        <v>3014084.8172577787</v>
      </c>
      <c r="M858" s="50"/>
      <c r="N858" s="94">
        <f t="shared" si="144"/>
        <v>3014084.8172577787</v>
      </c>
      <c r="O858" s="33"/>
    </row>
    <row r="859" spans="1:15" s="31" customFormat="1" x14ac:dyDescent="0.25">
      <c r="A859" s="35"/>
      <c r="B859" s="51" t="s">
        <v>593</v>
      </c>
      <c r="C859" s="35">
        <v>4</v>
      </c>
      <c r="D859" s="55">
        <v>22.4682</v>
      </c>
      <c r="E859" s="100">
        <v>2302</v>
      </c>
      <c r="F859" s="189">
        <v>3791186</v>
      </c>
      <c r="G859" s="41">
        <v>100</v>
      </c>
      <c r="H859" s="50">
        <f t="shared" si="149"/>
        <v>3791186</v>
      </c>
      <c r="I859" s="50">
        <f t="shared" si="145"/>
        <v>0</v>
      </c>
      <c r="J859" s="50">
        <f t="shared" si="146"/>
        <v>1646.9096437880105</v>
      </c>
      <c r="K859" s="50">
        <f t="shared" si="147"/>
        <v>1042.5693019157131</v>
      </c>
      <c r="L859" s="50">
        <f t="shared" si="148"/>
        <v>1748086.914192982</v>
      </c>
      <c r="M859" s="50"/>
      <c r="N859" s="94">
        <f t="shared" si="144"/>
        <v>1748086.914192982</v>
      </c>
      <c r="O859" s="33"/>
    </row>
    <row r="860" spans="1:15" s="31" customFormat="1" x14ac:dyDescent="0.25">
      <c r="A860" s="35"/>
      <c r="B860" s="51" t="s">
        <v>594</v>
      </c>
      <c r="C860" s="35">
        <v>4</v>
      </c>
      <c r="D860" s="55">
        <v>20.2746</v>
      </c>
      <c r="E860" s="100">
        <v>1465</v>
      </c>
      <c r="F860" s="189">
        <v>948496</v>
      </c>
      <c r="G860" s="41">
        <v>100</v>
      </c>
      <c r="H860" s="50">
        <f t="shared" si="149"/>
        <v>948496</v>
      </c>
      <c r="I860" s="50">
        <f t="shared" si="145"/>
        <v>0</v>
      </c>
      <c r="J860" s="50">
        <f t="shared" si="146"/>
        <v>647.43754266211602</v>
      </c>
      <c r="K860" s="50">
        <f t="shared" si="147"/>
        <v>2042.0414030416077</v>
      </c>
      <c r="L860" s="50">
        <f t="shared" si="148"/>
        <v>2255901.6887653498</v>
      </c>
      <c r="M860" s="50"/>
      <c r="N860" s="94">
        <f t="shared" si="144"/>
        <v>2255901.6887653498</v>
      </c>
      <c r="O860" s="33"/>
    </row>
    <row r="861" spans="1:15" s="31" customFormat="1" x14ac:dyDescent="0.25">
      <c r="A861" s="35"/>
      <c r="B861" s="51" t="s">
        <v>595</v>
      </c>
      <c r="C861" s="35">
        <v>4</v>
      </c>
      <c r="D861" s="55">
        <v>10.432699999999999</v>
      </c>
      <c r="E861" s="100">
        <v>1136</v>
      </c>
      <c r="F861" s="189">
        <v>1586606</v>
      </c>
      <c r="G861" s="41">
        <v>100</v>
      </c>
      <c r="H861" s="50">
        <f t="shared" si="149"/>
        <v>1586606</v>
      </c>
      <c r="I861" s="50">
        <f t="shared" si="145"/>
        <v>0</v>
      </c>
      <c r="J861" s="50">
        <f t="shared" si="146"/>
        <v>1396.6602112676057</v>
      </c>
      <c r="K861" s="50">
        <f t="shared" si="147"/>
        <v>1292.8187344361179</v>
      </c>
      <c r="L861" s="50">
        <f t="shared" si="148"/>
        <v>1482147.0129454248</v>
      </c>
      <c r="M861" s="50"/>
      <c r="N861" s="94">
        <f t="shared" si="144"/>
        <v>1482147.0129454248</v>
      </c>
      <c r="O861" s="33"/>
    </row>
    <row r="862" spans="1:15" s="31" customFormat="1" x14ac:dyDescent="0.25">
      <c r="A862" s="35"/>
      <c r="B862" s="51" t="s">
        <v>389</v>
      </c>
      <c r="C862" s="35">
        <v>4</v>
      </c>
      <c r="D862" s="55">
        <v>14.2333</v>
      </c>
      <c r="E862" s="100">
        <v>532</v>
      </c>
      <c r="F862" s="189">
        <v>1150869</v>
      </c>
      <c r="G862" s="41">
        <v>100</v>
      </c>
      <c r="H862" s="50">
        <f t="shared" si="149"/>
        <v>1150869</v>
      </c>
      <c r="I862" s="50">
        <f t="shared" si="145"/>
        <v>0</v>
      </c>
      <c r="J862" s="50">
        <f t="shared" si="146"/>
        <v>2163.2875939849623</v>
      </c>
      <c r="K862" s="50">
        <f t="shared" si="147"/>
        <v>526.19135171876133</v>
      </c>
      <c r="L862" s="50">
        <f t="shared" si="148"/>
        <v>691098.15155896905</v>
      </c>
      <c r="M862" s="50"/>
      <c r="N862" s="94">
        <f t="shared" si="144"/>
        <v>691098.15155896905</v>
      </c>
      <c r="O862" s="33"/>
    </row>
    <row r="863" spans="1:15" s="31" customFormat="1" x14ac:dyDescent="0.25">
      <c r="A863" s="35"/>
      <c r="B863" s="51" t="s">
        <v>596</v>
      </c>
      <c r="C863" s="35">
        <v>4</v>
      </c>
      <c r="D863" s="55">
        <v>18.4329</v>
      </c>
      <c r="E863" s="100">
        <v>2327</v>
      </c>
      <c r="F863" s="189">
        <v>3404723</v>
      </c>
      <c r="G863" s="41">
        <v>100</v>
      </c>
      <c r="H863" s="50">
        <f t="shared" si="149"/>
        <v>3404723</v>
      </c>
      <c r="I863" s="50">
        <f t="shared" si="145"/>
        <v>0</v>
      </c>
      <c r="J863" s="50">
        <f t="shared" si="146"/>
        <v>1463.1383755908896</v>
      </c>
      <c r="K863" s="50">
        <f t="shared" si="147"/>
        <v>1226.340570112834</v>
      </c>
      <c r="L863" s="50">
        <f t="shared" si="148"/>
        <v>1877570.1190663874</v>
      </c>
      <c r="M863" s="50"/>
      <c r="N863" s="94">
        <f t="shared" si="144"/>
        <v>1877570.1190663874</v>
      </c>
      <c r="O863" s="33"/>
    </row>
    <row r="864" spans="1:15" s="31" customFormat="1" x14ac:dyDescent="0.25">
      <c r="A864" s="35"/>
      <c r="B864" s="51" t="s">
        <v>140</v>
      </c>
      <c r="C864" s="35">
        <v>4</v>
      </c>
      <c r="D864" s="55">
        <v>42.294499999999999</v>
      </c>
      <c r="E864" s="100">
        <v>1935</v>
      </c>
      <c r="F864" s="189">
        <v>2668552</v>
      </c>
      <c r="G864" s="41">
        <v>100</v>
      </c>
      <c r="H864" s="50">
        <f t="shared" si="149"/>
        <v>2668552</v>
      </c>
      <c r="I864" s="50">
        <f t="shared" si="145"/>
        <v>0</v>
      </c>
      <c r="J864" s="50">
        <f t="shared" si="146"/>
        <v>1379.0966408268735</v>
      </c>
      <c r="K864" s="50">
        <f t="shared" si="147"/>
        <v>1310.3823048768502</v>
      </c>
      <c r="L864" s="50">
        <f t="shared" si="148"/>
        <v>1968723.9509310641</v>
      </c>
      <c r="M864" s="50"/>
      <c r="N864" s="94">
        <f t="shared" si="144"/>
        <v>1968723.9509310641</v>
      </c>
      <c r="O864" s="33"/>
    </row>
    <row r="865" spans="1:15" s="31" customFormat="1" x14ac:dyDescent="0.25">
      <c r="A865" s="35"/>
      <c r="B865" s="51" t="s">
        <v>528</v>
      </c>
      <c r="C865" s="35">
        <v>4</v>
      </c>
      <c r="D865" s="55">
        <v>26.699400000000001</v>
      </c>
      <c r="E865" s="100">
        <v>1483</v>
      </c>
      <c r="F865" s="189">
        <v>1072678</v>
      </c>
      <c r="G865" s="41">
        <v>100</v>
      </c>
      <c r="H865" s="50">
        <f t="shared" si="149"/>
        <v>1072678</v>
      </c>
      <c r="I865" s="50">
        <f t="shared" si="145"/>
        <v>0</v>
      </c>
      <c r="J865" s="50">
        <f t="shared" si="146"/>
        <v>723.31625084288601</v>
      </c>
      <c r="K865" s="50">
        <f t="shared" si="147"/>
        <v>1966.1626948608377</v>
      </c>
      <c r="L865" s="50">
        <f t="shared" si="148"/>
        <v>2242677.3779318491</v>
      </c>
      <c r="M865" s="50"/>
      <c r="N865" s="94">
        <f t="shared" si="144"/>
        <v>2242677.3779318491</v>
      </c>
      <c r="O865" s="33"/>
    </row>
    <row r="866" spans="1:15" s="31" customFormat="1" x14ac:dyDescent="0.25">
      <c r="A866" s="35"/>
      <c r="B866" s="51" t="s">
        <v>833</v>
      </c>
      <c r="C866" s="35">
        <v>4</v>
      </c>
      <c r="D866" s="55">
        <v>8.2538999999999998</v>
      </c>
      <c r="E866" s="100">
        <v>972</v>
      </c>
      <c r="F866" s="189">
        <v>1719218</v>
      </c>
      <c r="G866" s="41">
        <v>100</v>
      </c>
      <c r="H866" s="50">
        <f t="shared" si="149"/>
        <v>1719218</v>
      </c>
      <c r="I866" s="50">
        <f t="shared" si="145"/>
        <v>0</v>
      </c>
      <c r="J866" s="50">
        <f t="shared" si="146"/>
        <v>1768.7427983539094</v>
      </c>
      <c r="K866" s="50">
        <f t="shared" si="147"/>
        <v>920.73614734981425</v>
      </c>
      <c r="L866" s="50">
        <f t="shared" si="148"/>
        <v>1115211.3003946079</v>
      </c>
      <c r="M866" s="50"/>
      <c r="N866" s="94">
        <f t="shared" si="144"/>
        <v>1115211.3003946079</v>
      </c>
      <c r="O866" s="33"/>
    </row>
    <row r="867" spans="1:15" s="31" customFormat="1" x14ac:dyDescent="0.25">
      <c r="A867" s="35"/>
      <c r="B867" s="51" t="s">
        <v>42</v>
      </c>
      <c r="C867" s="35">
        <v>4</v>
      </c>
      <c r="D867" s="55">
        <v>11.6883</v>
      </c>
      <c r="E867" s="100">
        <v>1254</v>
      </c>
      <c r="F867" s="189">
        <v>835788</v>
      </c>
      <c r="G867" s="41">
        <v>100</v>
      </c>
      <c r="H867" s="50">
        <f t="shared" si="149"/>
        <v>835788</v>
      </c>
      <c r="I867" s="50">
        <f t="shared" si="145"/>
        <v>0</v>
      </c>
      <c r="J867" s="50">
        <f t="shared" si="146"/>
        <v>666.49760765550241</v>
      </c>
      <c r="K867" s="50">
        <f t="shared" si="147"/>
        <v>2022.9813380482212</v>
      </c>
      <c r="L867" s="50">
        <f t="shared" si="148"/>
        <v>2114734.2725237724</v>
      </c>
      <c r="M867" s="50"/>
      <c r="N867" s="94">
        <f t="shared" si="144"/>
        <v>2114734.2725237724</v>
      </c>
      <c r="O867" s="33"/>
    </row>
    <row r="868" spans="1:15" s="31" customFormat="1" x14ac:dyDescent="0.25">
      <c r="A868" s="35"/>
      <c r="B868" s="51" t="s">
        <v>597</v>
      </c>
      <c r="C868" s="35">
        <v>4</v>
      </c>
      <c r="D868" s="55">
        <v>63.86</v>
      </c>
      <c r="E868" s="100">
        <v>2658</v>
      </c>
      <c r="F868" s="189">
        <v>1782466</v>
      </c>
      <c r="G868" s="41">
        <v>100</v>
      </c>
      <c r="H868" s="50">
        <f t="shared" si="149"/>
        <v>1782466</v>
      </c>
      <c r="I868" s="50">
        <f t="shared" si="145"/>
        <v>0</v>
      </c>
      <c r="J868" s="50">
        <f t="shared" si="146"/>
        <v>670.60421369450717</v>
      </c>
      <c r="K868" s="50">
        <f t="shared" si="147"/>
        <v>2018.8747320092166</v>
      </c>
      <c r="L868" s="50">
        <f t="shared" si="148"/>
        <v>2917024.6883699177</v>
      </c>
      <c r="M868" s="50"/>
      <c r="N868" s="94">
        <f t="shared" si="144"/>
        <v>2917024.6883699177</v>
      </c>
      <c r="O868" s="33"/>
    </row>
    <row r="869" spans="1:15" s="31" customFormat="1" x14ac:dyDescent="0.25">
      <c r="A869" s="35"/>
      <c r="B869" s="51" t="s">
        <v>896</v>
      </c>
      <c r="C869" s="35">
        <v>3</v>
      </c>
      <c r="D869" s="55">
        <v>60.826599999999999</v>
      </c>
      <c r="E869" s="100">
        <v>14497</v>
      </c>
      <c r="F869" s="189">
        <v>67671205</v>
      </c>
      <c r="G869" s="41">
        <v>50</v>
      </c>
      <c r="H869" s="50">
        <f t="shared" si="149"/>
        <v>33835602.5</v>
      </c>
      <c r="I869" s="50">
        <f t="shared" si="145"/>
        <v>33835602.5</v>
      </c>
      <c r="J869" s="50">
        <f t="shared" si="146"/>
        <v>4667.9454369869627</v>
      </c>
      <c r="K869" s="50">
        <f t="shared" si="147"/>
        <v>-1978.4664912832391</v>
      </c>
      <c r="L869" s="50">
        <f t="shared" si="148"/>
        <v>5225010.1797409421</v>
      </c>
      <c r="M869" s="50"/>
      <c r="N869" s="94">
        <f t="shared" si="144"/>
        <v>5225010.1797409421</v>
      </c>
      <c r="O869" s="33"/>
    </row>
    <row r="870" spans="1:15" s="31" customFormat="1" x14ac:dyDescent="0.25">
      <c r="A870" s="35"/>
      <c r="B870" s="51" t="s">
        <v>834</v>
      </c>
      <c r="C870" s="35">
        <v>4</v>
      </c>
      <c r="D870" s="55">
        <v>27.288999999999998</v>
      </c>
      <c r="E870" s="100">
        <v>4824</v>
      </c>
      <c r="F870" s="189">
        <v>4203801</v>
      </c>
      <c r="G870" s="41">
        <v>100</v>
      </c>
      <c r="H870" s="50">
        <f t="shared" si="149"/>
        <v>4203801</v>
      </c>
      <c r="I870" s="50">
        <f t="shared" si="145"/>
        <v>0</v>
      </c>
      <c r="J870" s="50">
        <f t="shared" si="146"/>
        <v>871.43470149253733</v>
      </c>
      <c r="K870" s="50">
        <f t="shared" si="147"/>
        <v>1818.0442442111862</v>
      </c>
      <c r="L870" s="50">
        <f t="shared" si="148"/>
        <v>3241225.9501616657</v>
      </c>
      <c r="M870" s="50"/>
      <c r="N870" s="94">
        <f t="shared" si="144"/>
        <v>3241225.9501616657</v>
      </c>
      <c r="O870" s="33"/>
    </row>
    <row r="871" spans="1:15" s="31" customFormat="1" x14ac:dyDescent="0.25">
      <c r="A871" s="35"/>
      <c r="B871" s="51" t="s">
        <v>100</v>
      </c>
      <c r="C871" s="35">
        <v>4</v>
      </c>
      <c r="D871" s="55">
        <v>14.374500000000001</v>
      </c>
      <c r="E871" s="100">
        <v>985</v>
      </c>
      <c r="F871" s="189">
        <v>637746</v>
      </c>
      <c r="G871" s="41">
        <v>100</v>
      </c>
      <c r="H871" s="50">
        <f t="shared" si="149"/>
        <v>637746</v>
      </c>
      <c r="I871" s="50">
        <f t="shared" si="145"/>
        <v>0</v>
      </c>
      <c r="J871" s="50">
        <f t="shared" si="146"/>
        <v>647.45786802030455</v>
      </c>
      <c r="K871" s="50">
        <f t="shared" si="147"/>
        <v>2042.0210776834192</v>
      </c>
      <c r="L871" s="50">
        <f t="shared" si="148"/>
        <v>2057730.9585551801</v>
      </c>
      <c r="M871" s="50"/>
      <c r="N871" s="94">
        <f t="shared" si="144"/>
        <v>2057730.9585551801</v>
      </c>
      <c r="O871" s="33"/>
    </row>
    <row r="872" spans="1:15" s="31" customFormat="1" x14ac:dyDescent="0.25">
      <c r="A872" s="35"/>
      <c r="B872" s="51" t="s">
        <v>598</v>
      </c>
      <c r="C872" s="35">
        <v>4</v>
      </c>
      <c r="D872" s="55">
        <v>10.2719</v>
      </c>
      <c r="E872" s="100">
        <v>982</v>
      </c>
      <c r="F872" s="189">
        <v>696486</v>
      </c>
      <c r="G872" s="41">
        <v>100</v>
      </c>
      <c r="H872" s="50">
        <f t="shared" si="149"/>
        <v>696486</v>
      </c>
      <c r="I872" s="50">
        <f t="shared" si="145"/>
        <v>0</v>
      </c>
      <c r="J872" s="50">
        <f t="shared" si="146"/>
        <v>709.25254582484729</v>
      </c>
      <c r="K872" s="50">
        <f t="shared" si="147"/>
        <v>1980.2263998788762</v>
      </c>
      <c r="L872" s="50">
        <f t="shared" si="148"/>
        <v>1980656.3449112007</v>
      </c>
      <c r="M872" s="50"/>
      <c r="N872" s="94">
        <f t="shared" si="144"/>
        <v>1980656.3449112007</v>
      </c>
      <c r="O872" s="33"/>
    </row>
    <row r="873" spans="1:15" s="31" customFormat="1" x14ac:dyDescent="0.25">
      <c r="A873" s="35"/>
      <c r="B873" s="51" t="s">
        <v>599</v>
      </c>
      <c r="C873" s="35">
        <v>4</v>
      </c>
      <c r="D873" s="55">
        <v>15.514700000000001</v>
      </c>
      <c r="E873" s="100">
        <v>985</v>
      </c>
      <c r="F873" s="189">
        <v>630538</v>
      </c>
      <c r="G873" s="41">
        <v>100</v>
      </c>
      <c r="H873" s="50">
        <f t="shared" si="149"/>
        <v>630538</v>
      </c>
      <c r="I873" s="50">
        <f t="shared" si="145"/>
        <v>0</v>
      </c>
      <c r="J873" s="50">
        <f t="shared" si="146"/>
        <v>640.14010152284266</v>
      </c>
      <c r="K873" s="50">
        <f t="shared" si="147"/>
        <v>2049.3388441808811</v>
      </c>
      <c r="L873" s="50">
        <f t="shared" si="148"/>
        <v>2070975.1702734656</v>
      </c>
      <c r="M873" s="50"/>
      <c r="N873" s="94">
        <f t="shared" si="144"/>
        <v>2070975.1702734656</v>
      </c>
      <c r="O873" s="33"/>
    </row>
    <row r="874" spans="1:15" s="31" customFormat="1" x14ac:dyDescent="0.25">
      <c r="A874" s="35"/>
      <c r="B874" s="51" t="s">
        <v>600</v>
      </c>
      <c r="C874" s="35">
        <v>4</v>
      </c>
      <c r="D874" s="55">
        <v>32.592500000000001</v>
      </c>
      <c r="E874" s="100">
        <v>3073</v>
      </c>
      <c r="F874" s="189">
        <v>4941141</v>
      </c>
      <c r="G874" s="41">
        <v>100</v>
      </c>
      <c r="H874" s="50">
        <f t="shared" si="149"/>
        <v>4941141</v>
      </c>
      <c r="I874" s="50">
        <f t="shared" si="145"/>
        <v>0</v>
      </c>
      <c r="J874" s="50">
        <f t="shared" si="146"/>
        <v>1607.9209241783274</v>
      </c>
      <c r="K874" s="50">
        <f t="shared" si="147"/>
        <v>1081.5580215253963</v>
      </c>
      <c r="L874" s="50">
        <f t="shared" si="148"/>
        <v>2101806.5499588326</v>
      </c>
      <c r="M874" s="50"/>
      <c r="N874" s="94">
        <f t="shared" si="144"/>
        <v>2101806.5499588326</v>
      </c>
      <c r="O874" s="33"/>
    </row>
    <row r="875" spans="1:15" s="31" customFormat="1" x14ac:dyDescent="0.25">
      <c r="A875" s="35"/>
      <c r="B875" s="51" t="s">
        <v>601</v>
      </c>
      <c r="C875" s="35">
        <v>4</v>
      </c>
      <c r="D875" s="55">
        <v>24.1846</v>
      </c>
      <c r="E875" s="100">
        <v>2093</v>
      </c>
      <c r="F875" s="189">
        <v>2101669</v>
      </c>
      <c r="G875" s="41">
        <v>100</v>
      </c>
      <c r="H875" s="50">
        <f t="shared" si="149"/>
        <v>2101669</v>
      </c>
      <c r="I875" s="50">
        <f t="shared" si="145"/>
        <v>0</v>
      </c>
      <c r="J875" s="50">
        <f t="shared" si="146"/>
        <v>1004.1419015766842</v>
      </c>
      <c r="K875" s="50">
        <f t="shared" si="147"/>
        <v>1685.3370441270395</v>
      </c>
      <c r="L875" s="50">
        <f t="shared" si="148"/>
        <v>2204643.5321456422</v>
      </c>
      <c r="M875" s="50"/>
      <c r="N875" s="94">
        <f t="shared" si="144"/>
        <v>2204643.5321456422</v>
      </c>
      <c r="O875" s="33"/>
    </row>
    <row r="876" spans="1:15" s="31" customFormat="1" x14ac:dyDescent="0.25">
      <c r="A876" s="35"/>
      <c r="B876" s="4"/>
      <c r="C876" s="4"/>
      <c r="D876" s="55">
        <v>0</v>
      </c>
      <c r="E876" s="102"/>
      <c r="F876" s="32"/>
      <c r="G876" s="41"/>
      <c r="H876" s="42"/>
      <c r="I876" s="50"/>
      <c r="J876" s="50"/>
      <c r="K876" s="50"/>
      <c r="L876" s="50"/>
      <c r="M876" s="50"/>
      <c r="N876" s="94"/>
      <c r="O876" s="33"/>
    </row>
    <row r="877" spans="1:15" s="31" customFormat="1" x14ac:dyDescent="0.25">
      <c r="A877" s="30" t="s">
        <v>602</v>
      </c>
      <c r="B877" s="43" t="s">
        <v>2</v>
      </c>
      <c r="C877" s="44"/>
      <c r="D877" s="3">
        <v>598.36670000000004</v>
      </c>
      <c r="E877" s="103">
        <f>E878</f>
        <v>25394</v>
      </c>
      <c r="F877" s="37"/>
      <c r="G877" s="41"/>
      <c r="H877" s="37">
        <f>H879</f>
        <v>5634789</v>
      </c>
      <c r="I877" s="37">
        <f>I879</f>
        <v>-5634789</v>
      </c>
      <c r="J877" s="50"/>
      <c r="K877" s="50"/>
      <c r="L877" s="50"/>
      <c r="M877" s="46">
        <f>M879</f>
        <v>14490065.073519815</v>
      </c>
      <c r="N877" s="92">
        <f t="shared" si="144"/>
        <v>14490065.073519815</v>
      </c>
      <c r="O877" s="33"/>
    </row>
    <row r="878" spans="1:15" s="31" customFormat="1" x14ac:dyDescent="0.25">
      <c r="A878" s="30" t="s">
        <v>602</v>
      </c>
      <c r="B878" s="43" t="s">
        <v>3</v>
      </c>
      <c r="C878" s="44"/>
      <c r="D878" s="3">
        <v>598.36670000000004</v>
      </c>
      <c r="E878" s="103">
        <f>SUM(E880:E902)</f>
        <v>25394</v>
      </c>
      <c r="F878" s="37">
        <f>SUM(F880:F902)</f>
        <v>41739559</v>
      </c>
      <c r="G878" s="41"/>
      <c r="H878" s="37">
        <f>SUM(H880:H902)</f>
        <v>30469981</v>
      </c>
      <c r="I878" s="37">
        <f>SUM(I880:I902)</f>
        <v>11269578</v>
      </c>
      <c r="J878" s="50"/>
      <c r="K878" s="50"/>
      <c r="L878" s="37">
        <f>SUM(L880:L902)</f>
        <v>43046813.09688136</v>
      </c>
      <c r="M878" s="50"/>
      <c r="N878" s="92">
        <f t="shared" si="144"/>
        <v>43046813.09688136</v>
      </c>
      <c r="O878" s="33"/>
    </row>
    <row r="879" spans="1:15" s="31" customFormat="1" x14ac:dyDescent="0.25">
      <c r="A879" s="35"/>
      <c r="B879" s="51" t="s">
        <v>26</v>
      </c>
      <c r="C879" s="35">
        <v>2</v>
      </c>
      <c r="D879" s="55">
        <v>0</v>
      </c>
      <c r="E879" s="106"/>
      <c r="F879" s="50"/>
      <c r="G879" s="41">
        <v>25</v>
      </c>
      <c r="H879" s="50">
        <f>F901*G879/100</f>
        <v>5634789</v>
      </c>
      <c r="I879" s="50">
        <f t="shared" si="145"/>
        <v>-5634789</v>
      </c>
      <c r="J879" s="50"/>
      <c r="K879" s="50"/>
      <c r="L879" s="50"/>
      <c r="M879" s="50">
        <f>($L$7*$L$8*E877/$L$10)+($L$7*$L$9*D877/$L$11)</f>
        <v>14490065.073519815</v>
      </c>
      <c r="N879" s="94">
        <f t="shared" si="144"/>
        <v>14490065.073519815</v>
      </c>
      <c r="O879" s="33"/>
    </row>
    <row r="880" spans="1:15" s="31" customFormat="1" x14ac:dyDescent="0.25">
      <c r="A880" s="35"/>
      <c r="B880" s="51" t="s">
        <v>603</v>
      </c>
      <c r="C880" s="35">
        <v>4</v>
      </c>
      <c r="D880" s="55">
        <v>26.591699999999999</v>
      </c>
      <c r="E880" s="100">
        <v>803</v>
      </c>
      <c r="F880" s="190">
        <v>1115581</v>
      </c>
      <c r="G880" s="41">
        <v>100</v>
      </c>
      <c r="H880" s="50">
        <f>F880*G880/100</f>
        <v>1115581</v>
      </c>
      <c r="I880" s="50">
        <f t="shared" si="145"/>
        <v>0</v>
      </c>
      <c r="J880" s="50">
        <f t="shared" ref="J880:J902" si="150">F880/E880</f>
        <v>1389.266500622665</v>
      </c>
      <c r="K880" s="50">
        <f t="shared" ref="K880:K902" si="151">$J$11*$J$19-J880</f>
        <v>1300.2124450810586</v>
      </c>
      <c r="L880" s="50">
        <f t="shared" ref="L880:L902" si="152">IF(K880&gt;0,$J$7*$J$8*(K880/$K$19),0)+$J$7*$J$9*(E880/$E$19)+$J$7*$J$10*(D880/$D$19)</f>
        <v>1481684.4659554702</v>
      </c>
      <c r="M880" s="50"/>
      <c r="N880" s="94">
        <f t="shared" si="144"/>
        <v>1481684.4659554702</v>
      </c>
      <c r="O880" s="33"/>
    </row>
    <row r="881" spans="1:15" s="31" customFormat="1" x14ac:dyDescent="0.25">
      <c r="A881" s="35"/>
      <c r="B881" s="51" t="s">
        <v>604</v>
      </c>
      <c r="C881" s="35">
        <v>4</v>
      </c>
      <c r="D881" s="55">
        <v>21.4466</v>
      </c>
      <c r="E881" s="100">
        <v>776</v>
      </c>
      <c r="F881" s="190">
        <v>508330</v>
      </c>
      <c r="G881" s="41">
        <v>100</v>
      </c>
      <c r="H881" s="50">
        <f t="shared" ref="H881:H902" si="153">F881*G881/100</f>
        <v>508330</v>
      </c>
      <c r="I881" s="50">
        <f t="shared" si="145"/>
        <v>0</v>
      </c>
      <c r="J881" s="50">
        <f t="shared" si="150"/>
        <v>655.06443298969077</v>
      </c>
      <c r="K881" s="50">
        <f t="shared" si="151"/>
        <v>2034.4145127140328</v>
      </c>
      <c r="L881" s="50">
        <f t="shared" si="152"/>
        <v>2027757.3382215642</v>
      </c>
      <c r="M881" s="50"/>
      <c r="N881" s="94">
        <f t="shared" si="144"/>
        <v>2027757.3382215642</v>
      </c>
      <c r="O881" s="33"/>
    </row>
    <row r="882" spans="1:15" s="31" customFormat="1" x14ac:dyDescent="0.25">
      <c r="A882" s="35"/>
      <c r="B882" s="51" t="s">
        <v>835</v>
      </c>
      <c r="C882" s="35">
        <v>4</v>
      </c>
      <c r="D882" s="55">
        <v>20.6798</v>
      </c>
      <c r="E882" s="100">
        <v>901</v>
      </c>
      <c r="F882" s="190">
        <v>1991065</v>
      </c>
      <c r="G882" s="41">
        <v>100</v>
      </c>
      <c r="H882" s="50">
        <f t="shared" si="153"/>
        <v>1991065</v>
      </c>
      <c r="I882" s="50">
        <f t="shared" si="145"/>
        <v>0</v>
      </c>
      <c r="J882" s="50">
        <f t="shared" si="150"/>
        <v>2209.8390677025527</v>
      </c>
      <c r="K882" s="50">
        <f t="shared" si="151"/>
        <v>479.63987800117093</v>
      </c>
      <c r="L882" s="50">
        <f t="shared" si="152"/>
        <v>818491.71102278749</v>
      </c>
      <c r="M882" s="50"/>
      <c r="N882" s="94">
        <f t="shared" si="144"/>
        <v>818491.71102278749</v>
      </c>
      <c r="O882" s="33"/>
    </row>
    <row r="883" spans="1:15" s="31" customFormat="1" x14ac:dyDescent="0.25">
      <c r="A883" s="35"/>
      <c r="B883" s="51" t="s">
        <v>836</v>
      </c>
      <c r="C883" s="35">
        <v>4</v>
      </c>
      <c r="D883" s="55">
        <v>48.986699999999999</v>
      </c>
      <c r="E883" s="100">
        <v>1514</v>
      </c>
      <c r="F883" s="190">
        <v>826156</v>
      </c>
      <c r="G883" s="41">
        <v>100</v>
      </c>
      <c r="H883" s="50">
        <f t="shared" si="153"/>
        <v>826156</v>
      </c>
      <c r="I883" s="50">
        <f t="shared" si="145"/>
        <v>0</v>
      </c>
      <c r="J883" s="50">
        <f t="shared" si="150"/>
        <v>545.67767503302514</v>
      </c>
      <c r="K883" s="50">
        <f t="shared" si="151"/>
        <v>2143.8012706706986</v>
      </c>
      <c r="L883" s="50">
        <f t="shared" si="152"/>
        <v>2539618.0974228238</v>
      </c>
      <c r="M883" s="50"/>
      <c r="N883" s="94">
        <f t="shared" si="144"/>
        <v>2539618.0974228238</v>
      </c>
      <c r="O883" s="33"/>
    </row>
    <row r="884" spans="1:15" s="31" customFormat="1" x14ac:dyDescent="0.25">
      <c r="A884" s="35"/>
      <c r="B884" s="51" t="s">
        <v>605</v>
      </c>
      <c r="C884" s="35">
        <v>4</v>
      </c>
      <c r="D884" s="55">
        <v>62.897199999999998</v>
      </c>
      <c r="E884" s="100">
        <v>2169</v>
      </c>
      <c r="F884" s="190">
        <v>2550840</v>
      </c>
      <c r="G884" s="41">
        <v>100</v>
      </c>
      <c r="H884" s="50">
        <f t="shared" si="153"/>
        <v>2550840</v>
      </c>
      <c r="I884" s="50">
        <f t="shared" si="145"/>
        <v>0</v>
      </c>
      <c r="J884" s="50">
        <f t="shared" si="150"/>
        <v>1176.0442600276626</v>
      </c>
      <c r="K884" s="50">
        <f t="shared" si="151"/>
        <v>1513.434685676061</v>
      </c>
      <c r="L884" s="50">
        <f t="shared" si="152"/>
        <v>2342779.5163352205</v>
      </c>
      <c r="M884" s="50"/>
      <c r="N884" s="94">
        <f t="shared" si="144"/>
        <v>2342779.5163352205</v>
      </c>
      <c r="O884" s="33"/>
    </row>
    <row r="885" spans="1:15" s="31" customFormat="1" x14ac:dyDescent="0.25">
      <c r="A885" s="35"/>
      <c r="B885" s="51" t="s">
        <v>606</v>
      </c>
      <c r="C885" s="35">
        <v>4</v>
      </c>
      <c r="D885" s="55">
        <v>33.687600000000003</v>
      </c>
      <c r="E885" s="100">
        <v>1359</v>
      </c>
      <c r="F885" s="190">
        <v>893790</v>
      </c>
      <c r="G885" s="41">
        <v>100</v>
      </c>
      <c r="H885" s="50">
        <f t="shared" si="153"/>
        <v>893790</v>
      </c>
      <c r="I885" s="50">
        <f t="shared" si="145"/>
        <v>0</v>
      </c>
      <c r="J885" s="50">
        <f t="shared" si="150"/>
        <v>657.68211920529802</v>
      </c>
      <c r="K885" s="50">
        <f t="shared" si="151"/>
        <v>2031.7968264984256</v>
      </c>
      <c r="L885" s="50">
        <f t="shared" si="152"/>
        <v>2299181.4543128842</v>
      </c>
      <c r="M885" s="50"/>
      <c r="N885" s="94">
        <f t="shared" si="144"/>
        <v>2299181.4543128842</v>
      </c>
      <c r="O885" s="33"/>
    </row>
    <row r="886" spans="1:15" s="31" customFormat="1" x14ac:dyDescent="0.25">
      <c r="A886" s="35"/>
      <c r="B886" s="51" t="s">
        <v>607</v>
      </c>
      <c r="C886" s="35">
        <v>4</v>
      </c>
      <c r="D886" s="55">
        <v>36.413200000000003</v>
      </c>
      <c r="E886" s="100">
        <v>881</v>
      </c>
      <c r="F886" s="190">
        <v>631122</v>
      </c>
      <c r="G886" s="41">
        <v>100</v>
      </c>
      <c r="H886" s="50">
        <f t="shared" si="153"/>
        <v>631122</v>
      </c>
      <c r="I886" s="50">
        <f t="shared" si="145"/>
        <v>0</v>
      </c>
      <c r="J886" s="50">
        <f t="shared" si="150"/>
        <v>716.37003405221344</v>
      </c>
      <c r="K886" s="50">
        <f t="shared" si="151"/>
        <v>1973.1089116515102</v>
      </c>
      <c r="L886" s="50">
        <f t="shared" si="152"/>
        <v>2110492.0839943183</v>
      </c>
      <c r="M886" s="50"/>
      <c r="N886" s="94">
        <f t="shared" si="144"/>
        <v>2110492.0839943183</v>
      </c>
      <c r="O886" s="33"/>
    </row>
    <row r="887" spans="1:15" s="31" customFormat="1" x14ac:dyDescent="0.25">
      <c r="A887" s="35"/>
      <c r="B887" s="51" t="s">
        <v>608</v>
      </c>
      <c r="C887" s="35">
        <v>4</v>
      </c>
      <c r="D887" s="55">
        <v>17.424600000000002</v>
      </c>
      <c r="E887" s="100">
        <v>464</v>
      </c>
      <c r="F887" s="190">
        <v>200929</v>
      </c>
      <c r="G887" s="41">
        <v>100</v>
      </c>
      <c r="H887" s="50">
        <f t="shared" si="153"/>
        <v>200929</v>
      </c>
      <c r="I887" s="50">
        <f t="shared" si="145"/>
        <v>0</v>
      </c>
      <c r="J887" s="50">
        <f t="shared" si="150"/>
        <v>433.03663793103448</v>
      </c>
      <c r="K887" s="50">
        <f t="shared" si="151"/>
        <v>2256.4423077726892</v>
      </c>
      <c r="L887" s="50">
        <f t="shared" si="152"/>
        <v>2075674.9501601981</v>
      </c>
      <c r="M887" s="50"/>
      <c r="N887" s="94">
        <f t="shared" si="144"/>
        <v>2075674.9501601981</v>
      </c>
      <c r="O887" s="33"/>
    </row>
    <row r="888" spans="1:15" s="31" customFormat="1" x14ac:dyDescent="0.25">
      <c r="A888" s="35"/>
      <c r="B888" s="51" t="s">
        <v>609</v>
      </c>
      <c r="C888" s="35">
        <v>4</v>
      </c>
      <c r="D888" s="55">
        <v>18.459800000000001</v>
      </c>
      <c r="E888" s="100">
        <v>908</v>
      </c>
      <c r="F888" s="190">
        <v>440938</v>
      </c>
      <c r="G888" s="41">
        <v>100</v>
      </c>
      <c r="H888" s="50">
        <f t="shared" si="153"/>
        <v>440938</v>
      </c>
      <c r="I888" s="50">
        <f t="shared" si="145"/>
        <v>0</v>
      </c>
      <c r="J888" s="50">
        <f t="shared" si="150"/>
        <v>485.61453744493394</v>
      </c>
      <c r="K888" s="50">
        <f t="shared" si="151"/>
        <v>2203.8644082587898</v>
      </c>
      <c r="L888" s="50">
        <f t="shared" si="152"/>
        <v>2188209.2454639156</v>
      </c>
      <c r="M888" s="50"/>
      <c r="N888" s="94">
        <f t="shared" si="144"/>
        <v>2188209.2454639156</v>
      </c>
      <c r="O888" s="33"/>
    </row>
    <row r="889" spans="1:15" s="31" customFormat="1" x14ac:dyDescent="0.25">
      <c r="A889" s="35"/>
      <c r="B889" s="51" t="s">
        <v>295</v>
      </c>
      <c r="C889" s="35">
        <v>4</v>
      </c>
      <c r="D889" s="55">
        <v>17.335699999999999</v>
      </c>
      <c r="E889" s="100">
        <v>507</v>
      </c>
      <c r="F889" s="190">
        <v>347846</v>
      </c>
      <c r="G889" s="41">
        <v>100</v>
      </c>
      <c r="H889" s="50">
        <f t="shared" si="153"/>
        <v>347846</v>
      </c>
      <c r="I889" s="50">
        <f t="shared" si="145"/>
        <v>0</v>
      </c>
      <c r="J889" s="50">
        <f t="shared" si="150"/>
        <v>686.08678500986196</v>
      </c>
      <c r="K889" s="50">
        <f t="shared" si="151"/>
        <v>2003.3921606938616</v>
      </c>
      <c r="L889" s="50">
        <f t="shared" si="152"/>
        <v>1886641.3211106458</v>
      </c>
      <c r="M889" s="50"/>
      <c r="N889" s="94">
        <f t="shared" si="144"/>
        <v>1886641.3211106458</v>
      </c>
      <c r="O889" s="33"/>
    </row>
    <row r="890" spans="1:15" s="31" customFormat="1" x14ac:dyDescent="0.25">
      <c r="A890" s="35"/>
      <c r="B890" s="51" t="s">
        <v>610</v>
      </c>
      <c r="C890" s="35">
        <v>4</v>
      </c>
      <c r="D890" s="55">
        <v>9.4989999999999988</v>
      </c>
      <c r="E890" s="100">
        <v>348</v>
      </c>
      <c r="F890" s="190">
        <v>201029</v>
      </c>
      <c r="G890" s="41">
        <v>100</v>
      </c>
      <c r="H890" s="50">
        <f t="shared" si="153"/>
        <v>201029</v>
      </c>
      <c r="I890" s="50">
        <f t="shared" si="145"/>
        <v>0</v>
      </c>
      <c r="J890" s="50">
        <f t="shared" si="150"/>
        <v>577.669540229885</v>
      </c>
      <c r="K890" s="50">
        <f t="shared" si="151"/>
        <v>2111.8094054738385</v>
      </c>
      <c r="L890" s="50">
        <f t="shared" si="152"/>
        <v>1869812.7071400275</v>
      </c>
      <c r="M890" s="50"/>
      <c r="N890" s="94">
        <f t="shared" si="144"/>
        <v>1869812.7071400275</v>
      </c>
      <c r="O890" s="33"/>
    </row>
    <row r="891" spans="1:15" s="31" customFormat="1" x14ac:dyDescent="0.25">
      <c r="A891" s="35"/>
      <c r="B891" s="51" t="s">
        <v>611</v>
      </c>
      <c r="C891" s="35">
        <v>4</v>
      </c>
      <c r="D891" s="55">
        <v>50.374799999999993</v>
      </c>
      <c r="E891" s="100">
        <v>1691</v>
      </c>
      <c r="F891" s="190">
        <v>1816905</v>
      </c>
      <c r="G891" s="41">
        <v>100</v>
      </c>
      <c r="H891" s="50">
        <f t="shared" si="153"/>
        <v>1816905</v>
      </c>
      <c r="I891" s="50">
        <f t="shared" si="145"/>
        <v>0</v>
      </c>
      <c r="J891" s="50">
        <f t="shared" si="150"/>
        <v>1074.4559432288586</v>
      </c>
      <c r="K891" s="50">
        <f t="shared" si="151"/>
        <v>1615.0230024748651</v>
      </c>
      <c r="L891" s="50">
        <f t="shared" si="152"/>
        <v>2183839.4115241286</v>
      </c>
      <c r="M891" s="50"/>
      <c r="N891" s="94">
        <f t="shared" si="144"/>
        <v>2183839.4115241286</v>
      </c>
      <c r="O891" s="33"/>
    </row>
    <row r="892" spans="1:15" s="31" customFormat="1" x14ac:dyDescent="0.25">
      <c r="A892" s="35"/>
      <c r="B892" s="51" t="s">
        <v>570</v>
      </c>
      <c r="C892" s="35">
        <v>4</v>
      </c>
      <c r="D892" s="55">
        <v>12.6898</v>
      </c>
      <c r="E892" s="100">
        <v>541</v>
      </c>
      <c r="F892" s="190">
        <v>340374</v>
      </c>
      <c r="G892" s="41">
        <v>100</v>
      </c>
      <c r="H892" s="50">
        <f t="shared" si="153"/>
        <v>340374</v>
      </c>
      <c r="I892" s="50">
        <f t="shared" si="145"/>
        <v>0</v>
      </c>
      <c r="J892" s="50">
        <f t="shared" si="150"/>
        <v>629.15711645101669</v>
      </c>
      <c r="K892" s="50">
        <f t="shared" si="151"/>
        <v>2060.3218292527072</v>
      </c>
      <c r="L892" s="50">
        <f t="shared" si="152"/>
        <v>1913523.8742147756</v>
      </c>
      <c r="M892" s="50"/>
      <c r="N892" s="94">
        <f t="shared" si="144"/>
        <v>1913523.8742147756</v>
      </c>
      <c r="O892" s="33"/>
    </row>
    <row r="893" spans="1:15" s="31" customFormat="1" x14ac:dyDescent="0.25">
      <c r="A893" s="35"/>
      <c r="B893" s="51" t="s">
        <v>612</v>
      </c>
      <c r="C893" s="35">
        <v>4</v>
      </c>
      <c r="D893" s="55">
        <v>34.032299999999999</v>
      </c>
      <c r="E893" s="100">
        <v>1123</v>
      </c>
      <c r="F893" s="190">
        <v>961413</v>
      </c>
      <c r="G893" s="41">
        <v>100</v>
      </c>
      <c r="H893" s="50">
        <f t="shared" si="153"/>
        <v>961413</v>
      </c>
      <c r="I893" s="50">
        <f t="shared" si="145"/>
        <v>0</v>
      </c>
      <c r="J893" s="50">
        <f t="shared" si="150"/>
        <v>856.11130899376667</v>
      </c>
      <c r="K893" s="50">
        <f t="shared" si="151"/>
        <v>1833.367636709957</v>
      </c>
      <c r="L893" s="50">
        <f t="shared" si="152"/>
        <v>2063745.9354836487</v>
      </c>
      <c r="M893" s="50"/>
      <c r="N893" s="94">
        <f t="shared" ref="N893:N956" si="154">L893+M893</f>
        <v>2063745.9354836487</v>
      </c>
      <c r="O893" s="33"/>
    </row>
    <row r="894" spans="1:15" s="31" customFormat="1" x14ac:dyDescent="0.25">
      <c r="A894" s="35"/>
      <c r="B894" s="51" t="s">
        <v>613</v>
      </c>
      <c r="C894" s="35">
        <v>4</v>
      </c>
      <c r="D894" s="55">
        <v>17.230599999999999</v>
      </c>
      <c r="E894" s="100">
        <v>528</v>
      </c>
      <c r="F894" s="190">
        <v>484260</v>
      </c>
      <c r="G894" s="41">
        <v>100</v>
      </c>
      <c r="H894" s="50">
        <f t="shared" si="153"/>
        <v>484260</v>
      </c>
      <c r="I894" s="50">
        <f t="shared" si="145"/>
        <v>0</v>
      </c>
      <c r="J894" s="50">
        <f t="shared" si="150"/>
        <v>917.15909090909088</v>
      </c>
      <c r="K894" s="50">
        <f t="shared" si="151"/>
        <v>1772.3198547946326</v>
      </c>
      <c r="L894" s="50">
        <f t="shared" si="152"/>
        <v>1707783.5886333261</v>
      </c>
      <c r="M894" s="50"/>
      <c r="N894" s="94">
        <f t="shared" si="154"/>
        <v>1707783.5886333261</v>
      </c>
      <c r="O894" s="33"/>
    </row>
    <row r="895" spans="1:15" s="31" customFormat="1" x14ac:dyDescent="0.25">
      <c r="A895" s="35"/>
      <c r="B895" s="51" t="s">
        <v>614</v>
      </c>
      <c r="C895" s="35">
        <v>4</v>
      </c>
      <c r="D895" s="55">
        <v>31.044899999999998</v>
      </c>
      <c r="E895" s="100">
        <v>1823</v>
      </c>
      <c r="F895" s="190">
        <v>1268526</v>
      </c>
      <c r="G895" s="41">
        <v>100</v>
      </c>
      <c r="H895" s="50">
        <f t="shared" si="153"/>
        <v>1268526</v>
      </c>
      <c r="I895" s="50">
        <f t="shared" ref="I895:I958" si="155">F895-H895</f>
        <v>0</v>
      </c>
      <c r="J895" s="50">
        <f t="shared" si="150"/>
        <v>695.84530992868895</v>
      </c>
      <c r="K895" s="50">
        <f t="shared" si="151"/>
        <v>1993.6336357750347</v>
      </c>
      <c r="L895" s="50">
        <f t="shared" si="152"/>
        <v>2406127.481004349</v>
      </c>
      <c r="M895" s="50"/>
      <c r="N895" s="94">
        <f t="shared" si="154"/>
        <v>2406127.481004349</v>
      </c>
      <c r="O895" s="33"/>
    </row>
    <row r="896" spans="1:15" s="31" customFormat="1" x14ac:dyDescent="0.25">
      <c r="A896" s="35"/>
      <c r="B896" s="51" t="s">
        <v>615</v>
      </c>
      <c r="C896" s="35">
        <v>4</v>
      </c>
      <c r="D896" s="55">
        <v>11.1501</v>
      </c>
      <c r="E896" s="100">
        <v>433</v>
      </c>
      <c r="F896" s="190">
        <v>874162</v>
      </c>
      <c r="G896" s="41">
        <v>100</v>
      </c>
      <c r="H896" s="50">
        <f t="shared" si="153"/>
        <v>874162</v>
      </c>
      <c r="I896" s="50">
        <f t="shared" si="155"/>
        <v>0</v>
      </c>
      <c r="J896" s="50">
        <f t="shared" si="150"/>
        <v>2018.849884526559</v>
      </c>
      <c r="K896" s="50">
        <f t="shared" si="151"/>
        <v>670.62906117716466</v>
      </c>
      <c r="L896" s="50">
        <f t="shared" si="152"/>
        <v>753898.21278877708</v>
      </c>
      <c r="M896" s="50"/>
      <c r="N896" s="94">
        <f t="shared" si="154"/>
        <v>753898.21278877708</v>
      </c>
      <c r="O896" s="33"/>
    </row>
    <row r="897" spans="1:15" s="31" customFormat="1" x14ac:dyDescent="0.25">
      <c r="A897" s="35"/>
      <c r="B897" s="51" t="s">
        <v>616</v>
      </c>
      <c r="C897" s="35">
        <v>4</v>
      </c>
      <c r="D897" s="55">
        <v>10.266300000000001</v>
      </c>
      <c r="E897" s="100">
        <v>642</v>
      </c>
      <c r="F897" s="190">
        <v>502037</v>
      </c>
      <c r="G897" s="41">
        <v>100</v>
      </c>
      <c r="H897" s="50">
        <f t="shared" si="153"/>
        <v>502037</v>
      </c>
      <c r="I897" s="50">
        <f t="shared" si="155"/>
        <v>0</v>
      </c>
      <c r="J897" s="50">
        <f t="shared" si="150"/>
        <v>781.98909657320871</v>
      </c>
      <c r="K897" s="50">
        <f t="shared" si="151"/>
        <v>1907.4898491305148</v>
      </c>
      <c r="L897" s="50">
        <f t="shared" si="152"/>
        <v>1809021.3519695648</v>
      </c>
      <c r="M897" s="50"/>
      <c r="N897" s="94">
        <f t="shared" si="154"/>
        <v>1809021.3519695648</v>
      </c>
      <c r="O897" s="33"/>
    </row>
    <row r="898" spans="1:15" s="31" customFormat="1" x14ac:dyDescent="0.25">
      <c r="A898" s="35"/>
      <c r="B898" s="51" t="s">
        <v>617</v>
      </c>
      <c r="C898" s="35">
        <v>4</v>
      </c>
      <c r="D898" s="55">
        <v>27.482099999999999</v>
      </c>
      <c r="E898" s="100">
        <v>808</v>
      </c>
      <c r="F898" s="190">
        <v>555697</v>
      </c>
      <c r="G898" s="41">
        <v>100</v>
      </c>
      <c r="H898" s="50">
        <f t="shared" si="153"/>
        <v>555697</v>
      </c>
      <c r="I898" s="50">
        <f t="shared" si="155"/>
        <v>0</v>
      </c>
      <c r="J898" s="50">
        <f t="shared" si="150"/>
        <v>687.74381188118809</v>
      </c>
      <c r="K898" s="50">
        <f t="shared" si="151"/>
        <v>2001.7351338225355</v>
      </c>
      <c r="L898" s="50">
        <f t="shared" si="152"/>
        <v>2051297.911894924</v>
      </c>
      <c r="M898" s="50"/>
      <c r="N898" s="94">
        <f t="shared" si="154"/>
        <v>2051297.911894924</v>
      </c>
      <c r="O898" s="33"/>
    </row>
    <row r="899" spans="1:15" s="31" customFormat="1" x14ac:dyDescent="0.25">
      <c r="A899" s="35"/>
      <c r="B899" s="51" t="s">
        <v>837</v>
      </c>
      <c r="C899" s="35">
        <v>4</v>
      </c>
      <c r="D899" s="55">
        <v>24.450700000000005</v>
      </c>
      <c r="E899" s="100">
        <v>740</v>
      </c>
      <c r="F899" s="190">
        <v>1125555</v>
      </c>
      <c r="G899" s="41">
        <v>100</v>
      </c>
      <c r="H899" s="50">
        <f t="shared" si="153"/>
        <v>1125555</v>
      </c>
      <c r="I899" s="50">
        <f t="shared" si="155"/>
        <v>0</v>
      </c>
      <c r="J899" s="50">
        <f t="shared" si="150"/>
        <v>1521.0202702702702</v>
      </c>
      <c r="K899" s="50">
        <f t="shared" si="151"/>
        <v>1168.4586754334534</v>
      </c>
      <c r="L899" s="50">
        <f t="shared" si="152"/>
        <v>1341246.9063022155</v>
      </c>
      <c r="M899" s="50"/>
      <c r="N899" s="94">
        <f t="shared" si="154"/>
        <v>1341246.9063022155</v>
      </c>
      <c r="O899" s="33"/>
    </row>
    <row r="900" spans="1:15" s="31" customFormat="1" x14ac:dyDescent="0.25">
      <c r="A900" s="35"/>
      <c r="B900" s="51" t="s">
        <v>618</v>
      </c>
      <c r="C900" s="35">
        <v>4</v>
      </c>
      <c r="D900" s="55">
        <v>14.500899999999998</v>
      </c>
      <c r="E900" s="100">
        <v>491</v>
      </c>
      <c r="F900" s="190">
        <v>658994</v>
      </c>
      <c r="G900" s="41">
        <v>100</v>
      </c>
      <c r="H900" s="50">
        <f t="shared" si="153"/>
        <v>658994</v>
      </c>
      <c r="I900" s="50">
        <f t="shared" si="155"/>
        <v>0</v>
      </c>
      <c r="J900" s="50">
        <f t="shared" si="150"/>
        <v>1342.1466395112016</v>
      </c>
      <c r="K900" s="50">
        <f t="shared" si="151"/>
        <v>1347.3323061925221</v>
      </c>
      <c r="L900" s="50">
        <f t="shared" si="152"/>
        <v>1337209.7539212594</v>
      </c>
      <c r="M900" s="50"/>
      <c r="N900" s="94">
        <f t="shared" si="154"/>
        <v>1337209.7539212594</v>
      </c>
      <c r="O900" s="33"/>
    </row>
    <row r="901" spans="1:15" s="31" customFormat="1" x14ac:dyDescent="0.25">
      <c r="A901" s="35"/>
      <c r="B901" s="51" t="s">
        <v>860</v>
      </c>
      <c r="C901" s="35">
        <v>3</v>
      </c>
      <c r="D901" s="55">
        <v>19.206800000000001</v>
      </c>
      <c r="E901" s="100">
        <v>4797</v>
      </c>
      <c r="F901" s="190">
        <v>22539156</v>
      </c>
      <c r="G901" s="41">
        <v>50</v>
      </c>
      <c r="H901" s="50">
        <f t="shared" si="153"/>
        <v>11269578</v>
      </c>
      <c r="I901" s="50">
        <f t="shared" si="155"/>
        <v>11269578</v>
      </c>
      <c r="J901" s="50">
        <f t="shared" si="150"/>
        <v>4698.5941213258284</v>
      </c>
      <c r="K901" s="50">
        <f t="shared" si="151"/>
        <v>-2009.1151756221047</v>
      </c>
      <c r="L901" s="50">
        <f t="shared" si="152"/>
        <v>1722977.4170106766</v>
      </c>
      <c r="M901" s="50"/>
      <c r="N901" s="94">
        <f t="shared" si="154"/>
        <v>1722977.4170106766</v>
      </c>
      <c r="O901" s="33"/>
    </row>
    <row r="902" spans="1:15" s="31" customFormat="1" x14ac:dyDescent="0.25">
      <c r="A902" s="35"/>
      <c r="B902" s="51" t="s">
        <v>838</v>
      </c>
      <c r="C902" s="35">
        <v>4</v>
      </c>
      <c r="D902" s="55">
        <v>32.515500000000003</v>
      </c>
      <c r="E902" s="100">
        <v>1147</v>
      </c>
      <c r="F902" s="190">
        <v>904854</v>
      </c>
      <c r="G902" s="41">
        <v>100</v>
      </c>
      <c r="H902" s="50">
        <f t="shared" si="153"/>
        <v>904854</v>
      </c>
      <c r="I902" s="50">
        <f t="shared" si="155"/>
        <v>0</v>
      </c>
      <c r="J902" s="50">
        <f t="shared" si="150"/>
        <v>788.88753269398433</v>
      </c>
      <c r="K902" s="50">
        <f t="shared" si="151"/>
        <v>1900.5914130097394</v>
      </c>
      <c r="L902" s="50">
        <f t="shared" si="152"/>
        <v>2115798.3609938584</v>
      </c>
      <c r="M902" s="50"/>
      <c r="N902" s="94">
        <f t="shared" si="154"/>
        <v>2115798.3609938584</v>
      </c>
      <c r="O902" s="33"/>
    </row>
    <row r="903" spans="1:15" s="31" customFormat="1" x14ac:dyDescent="0.25">
      <c r="A903" s="35"/>
      <c r="B903" s="4"/>
      <c r="C903" s="4"/>
      <c r="D903" s="55">
        <v>0</v>
      </c>
      <c r="E903" s="102"/>
      <c r="F903" s="32"/>
      <c r="G903" s="41"/>
      <c r="H903" s="42"/>
      <c r="I903" s="50"/>
      <c r="J903" s="50"/>
      <c r="K903" s="50"/>
      <c r="L903" s="50"/>
      <c r="M903" s="50"/>
      <c r="N903" s="94"/>
      <c r="O903" s="33"/>
    </row>
    <row r="904" spans="1:15" s="31" customFormat="1" x14ac:dyDescent="0.25">
      <c r="A904" s="30" t="s">
        <v>619</v>
      </c>
      <c r="B904" s="43" t="s">
        <v>2</v>
      </c>
      <c r="C904" s="44"/>
      <c r="D904" s="3">
        <v>998.38089999999977</v>
      </c>
      <c r="E904" s="103">
        <f>E905</f>
        <v>42285</v>
      </c>
      <c r="F904" s="37"/>
      <c r="G904" s="41"/>
      <c r="H904" s="37">
        <f>H906</f>
        <v>9544194.25</v>
      </c>
      <c r="I904" s="37">
        <f>I906</f>
        <v>-9544194.25</v>
      </c>
      <c r="J904" s="50"/>
      <c r="K904" s="50"/>
      <c r="L904" s="50"/>
      <c r="M904" s="46">
        <f>M906</f>
        <v>24150455.657184068</v>
      </c>
      <c r="N904" s="92">
        <f t="shared" si="154"/>
        <v>24150455.657184068</v>
      </c>
      <c r="O904" s="33"/>
    </row>
    <row r="905" spans="1:15" s="31" customFormat="1" x14ac:dyDescent="0.25">
      <c r="A905" s="30" t="s">
        <v>619</v>
      </c>
      <c r="B905" s="43" t="s">
        <v>3</v>
      </c>
      <c r="C905" s="44"/>
      <c r="D905" s="3">
        <v>998.38089999999977</v>
      </c>
      <c r="E905" s="103">
        <f>SUM(E907:E929)</f>
        <v>42285</v>
      </c>
      <c r="F905" s="37">
        <f>SUM(F907:F929)</f>
        <v>86973704</v>
      </c>
      <c r="G905" s="41"/>
      <c r="H905" s="37">
        <f>SUM(H907:H929)</f>
        <v>67885315.5</v>
      </c>
      <c r="I905" s="37">
        <f>SUM(I907:I929)</f>
        <v>19088388.5</v>
      </c>
      <c r="J905" s="50"/>
      <c r="K905" s="50"/>
      <c r="L905" s="37">
        <f>SUM(L907:L929)</f>
        <v>44511446.379993893</v>
      </c>
      <c r="M905" s="50"/>
      <c r="N905" s="92">
        <f t="shared" si="154"/>
        <v>44511446.379993893</v>
      </c>
      <c r="O905" s="33"/>
    </row>
    <row r="906" spans="1:15" s="31" customFormat="1" x14ac:dyDescent="0.25">
      <c r="A906" s="35"/>
      <c r="B906" s="51" t="s">
        <v>26</v>
      </c>
      <c r="C906" s="35">
        <v>2</v>
      </c>
      <c r="D906" s="55">
        <v>0</v>
      </c>
      <c r="E906" s="106"/>
      <c r="F906" s="50"/>
      <c r="G906" s="41">
        <v>25</v>
      </c>
      <c r="H906" s="50">
        <f>F925*G906/100</f>
        <v>9544194.25</v>
      </c>
      <c r="I906" s="50">
        <f t="shared" si="155"/>
        <v>-9544194.25</v>
      </c>
      <c r="J906" s="50"/>
      <c r="K906" s="50"/>
      <c r="L906" s="50"/>
      <c r="M906" s="50">
        <f>($L$7*$L$8*E904/$L$10)+($L$7*$L$9*D904/$L$11)</f>
        <v>24150455.657184068</v>
      </c>
      <c r="N906" s="94">
        <f t="shared" si="154"/>
        <v>24150455.657184068</v>
      </c>
      <c r="O906" s="33"/>
    </row>
    <row r="907" spans="1:15" s="31" customFormat="1" x14ac:dyDescent="0.25">
      <c r="A907" s="35"/>
      <c r="B907" s="51" t="s">
        <v>620</v>
      </c>
      <c r="C907" s="35">
        <v>4</v>
      </c>
      <c r="D907" s="55">
        <v>17.226600000000001</v>
      </c>
      <c r="E907" s="100">
        <v>307</v>
      </c>
      <c r="F907" s="121">
        <v>373018</v>
      </c>
      <c r="G907" s="41">
        <v>100</v>
      </c>
      <c r="H907" s="50">
        <f>F907*G907/100</f>
        <v>373018</v>
      </c>
      <c r="I907" s="50">
        <f t="shared" si="155"/>
        <v>0</v>
      </c>
      <c r="J907" s="50">
        <f t="shared" ref="J907:J929" si="156">F907/E907</f>
        <v>1215.042345276873</v>
      </c>
      <c r="K907" s="50">
        <f t="shared" ref="K907:K929" si="157">$J$11*$J$19-J907</f>
        <v>1474.4366004268506</v>
      </c>
      <c r="L907" s="50">
        <f t="shared" ref="L907:L929" si="158">IF(K907&gt;0,$J$7*$J$8*(K907/$K$19),0)+$J$7*$J$9*(E907/$E$19)+$J$7*$J$10*(D907/$D$19)</f>
        <v>1395389.8740806489</v>
      </c>
      <c r="M907" s="50"/>
      <c r="N907" s="94">
        <f t="shared" si="154"/>
        <v>1395389.8740806489</v>
      </c>
      <c r="O907" s="33"/>
    </row>
    <row r="908" spans="1:15" s="31" customFormat="1" x14ac:dyDescent="0.25">
      <c r="A908" s="35"/>
      <c r="B908" s="51" t="s">
        <v>105</v>
      </c>
      <c r="C908" s="35">
        <v>4</v>
      </c>
      <c r="D908" s="55">
        <v>25.498499999999996</v>
      </c>
      <c r="E908" s="100">
        <v>1745</v>
      </c>
      <c r="F908" s="121">
        <v>1107492</v>
      </c>
      <c r="G908" s="41">
        <v>100</v>
      </c>
      <c r="H908" s="50">
        <f t="shared" ref="H908:H929" si="159">F908*G908/100</f>
        <v>1107492</v>
      </c>
      <c r="I908" s="50">
        <f t="shared" si="155"/>
        <v>0</v>
      </c>
      <c r="J908" s="50">
        <f t="shared" si="156"/>
        <v>634.66590257879659</v>
      </c>
      <c r="K908" s="50">
        <f t="shared" si="157"/>
        <v>2054.8130431249269</v>
      </c>
      <c r="L908" s="50">
        <f t="shared" si="158"/>
        <v>2393261.7707462995</v>
      </c>
      <c r="M908" s="50"/>
      <c r="N908" s="94">
        <f t="shared" si="154"/>
        <v>2393261.7707462995</v>
      </c>
      <c r="O908" s="33"/>
    </row>
    <row r="909" spans="1:15" s="31" customFormat="1" x14ac:dyDescent="0.25">
      <c r="A909" s="35"/>
      <c r="B909" s="51" t="s">
        <v>621</v>
      </c>
      <c r="C909" s="35">
        <v>4</v>
      </c>
      <c r="D909" s="55">
        <v>35.809699999999999</v>
      </c>
      <c r="E909" s="100">
        <v>542</v>
      </c>
      <c r="F909" s="121">
        <v>663226</v>
      </c>
      <c r="G909" s="41">
        <v>100</v>
      </c>
      <c r="H909" s="50">
        <f t="shared" si="159"/>
        <v>663226</v>
      </c>
      <c r="I909" s="50">
        <f t="shared" si="155"/>
        <v>0</v>
      </c>
      <c r="J909" s="50">
        <f t="shared" si="156"/>
        <v>1223.6642066420663</v>
      </c>
      <c r="K909" s="50">
        <f t="shared" si="157"/>
        <v>1465.8147390616573</v>
      </c>
      <c r="L909" s="50">
        <f t="shared" si="158"/>
        <v>1587076.0441504887</v>
      </c>
      <c r="M909" s="50"/>
      <c r="N909" s="94">
        <f t="shared" si="154"/>
        <v>1587076.0441504887</v>
      </c>
      <c r="O909" s="33"/>
    </row>
    <row r="910" spans="1:15" s="31" customFormat="1" x14ac:dyDescent="0.25">
      <c r="A910" s="35"/>
      <c r="B910" s="51" t="s">
        <v>839</v>
      </c>
      <c r="C910" s="35">
        <v>4</v>
      </c>
      <c r="D910" s="55">
        <v>39.009399999999999</v>
      </c>
      <c r="E910" s="100">
        <v>1609</v>
      </c>
      <c r="F910" s="121">
        <v>1411906</v>
      </c>
      <c r="G910" s="41">
        <v>100</v>
      </c>
      <c r="H910" s="50">
        <f t="shared" si="159"/>
        <v>1411906</v>
      </c>
      <c r="I910" s="50">
        <f t="shared" si="155"/>
        <v>0</v>
      </c>
      <c r="J910" s="50">
        <f t="shared" si="156"/>
        <v>877.50528278433808</v>
      </c>
      <c r="K910" s="50">
        <f t="shared" si="157"/>
        <v>1811.9736629193856</v>
      </c>
      <c r="L910" s="50">
        <f t="shared" si="158"/>
        <v>2240781.2190752346</v>
      </c>
      <c r="M910" s="50"/>
      <c r="N910" s="94">
        <f t="shared" si="154"/>
        <v>2240781.2190752346</v>
      </c>
      <c r="O910" s="33"/>
    </row>
    <row r="911" spans="1:15" s="31" customFormat="1" x14ac:dyDescent="0.25">
      <c r="A911" s="35"/>
      <c r="B911" s="51" t="s">
        <v>622</v>
      </c>
      <c r="C911" s="35">
        <v>4</v>
      </c>
      <c r="D911" s="55">
        <v>53.113700000000001</v>
      </c>
      <c r="E911" s="100">
        <v>1956</v>
      </c>
      <c r="F911" s="121">
        <v>1516547</v>
      </c>
      <c r="G911" s="41">
        <v>100</v>
      </c>
      <c r="H911" s="50">
        <f t="shared" si="159"/>
        <v>1516547</v>
      </c>
      <c r="I911" s="50">
        <f t="shared" si="155"/>
        <v>0</v>
      </c>
      <c r="J911" s="50">
        <f t="shared" si="156"/>
        <v>775.3307770961145</v>
      </c>
      <c r="K911" s="50">
        <f t="shared" si="157"/>
        <v>1914.148168607609</v>
      </c>
      <c r="L911" s="50">
        <f t="shared" si="158"/>
        <v>2529593.5186390043</v>
      </c>
      <c r="M911" s="50"/>
      <c r="N911" s="94">
        <f t="shared" si="154"/>
        <v>2529593.5186390043</v>
      </c>
      <c r="O911" s="33"/>
    </row>
    <row r="912" spans="1:15" s="31" customFormat="1" x14ac:dyDescent="0.25">
      <c r="A912" s="35"/>
      <c r="B912" s="51" t="s">
        <v>623</v>
      </c>
      <c r="C912" s="35">
        <v>4</v>
      </c>
      <c r="D912" s="55">
        <v>54.958999999999996</v>
      </c>
      <c r="E912" s="100">
        <v>1688</v>
      </c>
      <c r="F912" s="121">
        <v>1816365</v>
      </c>
      <c r="G912" s="41">
        <v>100</v>
      </c>
      <c r="H912" s="50">
        <f t="shared" si="159"/>
        <v>1816365</v>
      </c>
      <c r="I912" s="50">
        <f t="shared" si="155"/>
        <v>0</v>
      </c>
      <c r="J912" s="50">
        <f t="shared" si="156"/>
        <v>1076.045616113744</v>
      </c>
      <c r="K912" s="50">
        <f t="shared" si="157"/>
        <v>1613.4333295899796</v>
      </c>
      <c r="L912" s="50">
        <f t="shared" si="158"/>
        <v>2211236.8446325404</v>
      </c>
      <c r="M912" s="50"/>
      <c r="N912" s="94">
        <f t="shared" si="154"/>
        <v>2211236.8446325404</v>
      </c>
      <c r="O912" s="33"/>
    </row>
    <row r="913" spans="1:15" s="31" customFormat="1" x14ac:dyDescent="0.25">
      <c r="A913" s="35"/>
      <c r="B913" s="51" t="s">
        <v>171</v>
      </c>
      <c r="C913" s="35">
        <v>4</v>
      </c>
      <c r="D913" s="55">
        <v>50.674500000000002</v>
      </c>
      <c r="E913" s="100">
        <v>1637</v>
      </c>
      <c r="F913" s="121">
        <v>1856921</v>
      </c>
      <c r="G913" s="41">
        <v>100</v>
      </c>
      <c r="H913" s="50">
        <f t="shared" si="159"/>
        <v>1856921</v>
      </c>
      <c r="I913" s="50">
        <f t="shared" si="155"/>
        <v>0</v>
      </c>
      <c r="J913" s="50">
        <f t="shared" si="156"/>
        <v>1134.3439218081858</v>
      </c>
      <c r="K913" s="50">
        <f t="shared" si="157"/>
        <v>1555.1350238955379</v>
      </c>
      <c r="L913" s="50">
        <f t="shared" si="158"/>
        <v>2119790.1827513804</v>
      </c>
      <c r="M913" s="50"/>
      <c r="N913" s="94">
        <f t="shared" si="154"/>
        <v>2119790.1827513804</v>
      </c>
      <c r="O913" s="33"/>
    </row>
    <row r="914" spans="1:15" s="31" customFormat="1" x14ac:dyDescent="0.25">
      <c r="A914" s="35"/>
      <c r="B914" s="51" t="s">
        <v>624</v>
      </c>
      <c r="C914" s="35">
        <v>4</v>
      </c>
      <c r="D914" s="55">
        <v>47.912499999999994</v>
      </c>
      <c r="E914" s="100">
        <v>1769</v>
      </c>
      <c r="F914" s="121">
        <v>2223525</v>
      </c>
      <c r="G914" s="41">
        <v>100</v>
      </c>
      <c r="H914" s="50">
        <f t="shared" si="159"/>
        <v>2223525</v>
      </c>
      <c r="I914" s="50">
        <f t="shared" si="155"/>
        <v>0</v>
      </c>
      <c r="J914" s="50">
        <f t="shared" si="156"/>
        <v>1256.9389485585077</v>
      </c>
      <c r="K914" s="50">
        <f t="shared" si="157"/>
        <v>1432.5399971452159</v>
      </c>
      <c r="L914" s="50">
        <f t="shared" si="158"/>
        <v>2047659.0672257675</v>
      </c>
      <c r="M914" s="50"/>
      <c r="N914" s="94">
        <f t="shared" si="154"/>
        <v>2047659.0672257675</v>
      </c>
      <c r="O914" s="33"/>
    </row>
    <row r="915" spans="1:15" s="31" customFormat="1" x14ac:dyDescent="0.25">
      <c r="A915" s="35"/>
      <c r="B915" s="51" t="s">
        <v>625</v>
      </c>
      <c r="C915" s="35">
        <v>4</v>
      </c>
      <c r="D915" s="55">
        <v>55.839199999999998</v>
      </c>
      <c r="E915" s="100">
        <v>2524</v>
      </c>
      <c r="F915" s="121">
        <v>3160659</v>
      </c>
      <c r="G915" s="41">
        <v>100</v>
      </c>
      <c r="H915" s="50">
        <f t="shared" si="159"/>
        <v>3160659</v>
      </c>
      <c r="I915" s="50">
        <f t="shared" si="155"/>
        <v>0</v>
      </c>
      <c r="J915" s="50">
        <f t="shared" si="156"/>
        <v>1252.2420760697305</v>
      </c>
      <c r="K915" s="50">
        <f t="shared" si="157"/>
        <v>1437.2368696339931</v>
      </c>
      <c r="L915" s="50">
        <f t="shared" si="158"/>
        <v>2354341.8809565352</v>
      </c>
      <c r="M915" s="50"/>
      <c r="N915" s="94">
        <f t="shared" si="154"/>
        <v>2354341.8809565352</v>
      </c>
      <c r="O915" s="33"/>
    </row>
    <row r="916" spans="1:15" s="31" customFormat="1" x14ac:dyDescent="0.25">
      <c r="A916" s="35"/>
      <c r="B916" s="51" t="s">
        <v>626</v>
      </c>
      <c r="C916" s="35">
        <v>4</v>
      </c>
      <c r="D916" s="55">
        <v>30.313600000000001</v>
      </c>
      <c r="E916" s="100">
        <v>1838</v>
      </c>
      <c r="F916" s="121">
        <v>1187546</v>
      </c>
      <c r="G916" s="41">
        <v>100</v>
      </c>
      <c r="H916" s="50">
        <f t="shared" si="159"/>
        <v>1187546</v>
      </c>
      <c r="I916" s="50">
        <f t="shared" si="155"/>
        <v>0</v>
      </c>
      <c r="J916" s="50">
        <f t="shared" si="156"/>
        <v>646.10772578890101</v>
      </c>
      <c r="K916" s="50">
        <f t="shared" si="157"/>
        <v>2043.3712199148226</v>
      </c>
      <c r="L916" s="50">
        <f t="shared" si="158"/>
        <v>2446251.6457444187</v>
      </c>
      <c r="M916" s="50"/>
      <c r="N916" s="94">
        <f t="shared" si="154"/>
        <v>2446251.6457444187</v>
      </c>
      <c r="O916" s="33"/>
    </row>
    <row r="917" spans="1:15" s="31" customFormat="1" x14ac:dyDescent="0.25">
      <c r="A917" s="35"/>
      <c r="B917" s="51" t="s">
        <v>627</v>
      </c>
      <c r="C917" s="35">
        <v>4</v>
      </c>
      <c r="D917" s="55">
        <v>12.9727</v>
      </c>
      <c r="E917" s="100">
        <v>377</v>
      </c>
      <c r="F917" s="121">
        <v>510776</v>
      </c>
      <c r="G917" s="41">
        <v>100</v>
      </c>
      <c r="H917" s="50">
        <f t="shared" si="159"/>
        <v>510776</v>
      </c>
      <c r="I917" s="50">
        <f t="shared" si="155"/>
        <v>0</v>
      </c>
      <c r="J917" s="50">
        <f t="shared" si="156"/>
        <v>1354.8435013262599</v>
      </c>
      <c r="K917" s="50">
        <f t="shared" si="157"/>
        <v>1334.6354443774637</v>
      </c>
      <c r="L917" s="50">
        <f t="shared" si="158"/>
        <v>1279151.5752043582</v>
      </c>
      <c r="M917" s="50"/>
      <c r="N917" s="94">
        <f t="shared" si="154"/>
        <v>1279151.5752043582</v>
      </c>
      <c r="O917" s="33"/>
    </row>
    <row r="918" spans="1:15" s="31" customFormat="1" x14ac:dyDescent="0.25">
      <c r="A918" s="35"/>
      <c r="B918" s="51" t="s">
        <v>628</v>
      </c>
      <c r="C918" s="35">
        <v>4</v>
      </c>
      <c r="D918" s="55">
        <v>53.3904</v>
      </c>
      <c r="E918" s="100">
        <v>3027</v>
      </c>
      <c r="F918" s="121">
        <v>4946750</v>
      </c>
      <c r="G918" s="41">
        <v>100</v>
      </c>
      <c r="H918" s="50">
        <f t="shared" si="159"/>
        <v>4946750</v>
      </c>
      <c r="I918" s="50">
        <f t="shared" si="155"/>
        <v>0</v>
      </c>
      <c r="J918" s="50">
        <f t="shared" si="156"/>
        <v>1634.2087875784605</v>
      </c>
      <c r="K918" s="50">
        <f t="shared" si="157"/>
        <v>1055.2701581252632</v>
      </c>
      <c r="L918" s="50">
        <f t="shared" si="158"/>
        <v>2200023.9932936272</v>
      </c>
      <c r="M918" s="50"/>
      <c r="N918" s="94">
        <f t="shared" si="154"/>
        <v>2200023.9932936272</v>
      </c>
      <c r="O918" s="33"/>
    </row>
    <row r="919" spans="1:15" s="31" customFormat="1" x14ac:dyDescent="0.25">
      <c r="A919" s="35"/>
      <c r="B919" s="51" t="s">
        <v>244</v>
      </c>
      <c r="C919" s="35">
        <v>4</v>
      </c>
      <c r="D919" s="55">
        <v>38.387099999999997</v>
      </c>
      <c r="E919" s="100">
        <v>1207</v>
      </c>
      <c r="F919" s="121">
        <v>3624785</v>
      </c>
      <c r="G919" s="41">
        <v>100</v>
      </c>
      <c r="H919" s="50">
        <f t="shared" si="159"/>
        <v>3624785</v>
      </c>
      <c r="I919" s="50">
        <f t="shared" si="155"/>
        <v>0</v>
      </c>
      <c r="J919" s="50">
        <f t="shared" si="156"/>
        <v>3003.135874067937</v>
      </c>
      <c r="K919" s="50">
        <f t="shared" si="157"/>
        <v>-313.6569283642134</v>
      </c>
      <c r="L919" s="50">
        <f t="shared" si="158"/>
        <v>650708.01337129297</v>
      </c>
      <c r="M919" s="50"/>
      <c r="N919" s="94">
        <f t="shared" si="154"/>
        <v>650708.01337129297</v>
      </c>
      <c r="O919" s="33"/>
    </row>
    <row r="920" spans="1:15" s="31" customFormat="1" x14ac:dyDescent="0.25">
      <c r="A920" s="35"/>
      <c r="B920" s="51" t="s">
        <v>629</v>
      </c>
      <c r="C920" s="35">
        <v>4</v>
      </c>
      <c r="D920" s="55">
        <v>37.928000000000004</v>
      </c>
      <c r="E920" s="100">
        <v>1775</v>
      </c>
      <c r="F920" s="121">
        <v>2805517</v>
      </c>
      <c r="G920" s="41">
        <v>100</v>
      </c>
      <c r="H920" s="50">
        <f t="shared" si="159"/>
        <v>2805517</v>
      </c>
      <c r="I920" s="50">
        <f t="shared" si="155"/>
        <v>0</v>
      </c>
      <c r="J920" s="50">
        <f t="shared" si="156"/>
        <v>1580.5729577464788</v>
      </c>
      <c r="K920" s="50">
        <f t="shared" si="157"/>
        <v>1108.9059879572449</v>
      </c>
      <c r="L920" s="50">
        <f t="shared" si="158"/>
        <v>1725681.3558434402</v>
      </c>
      <c r="M920" s="50"/>
      <c r="N920" s="94">
        <f t="shared" si="154"/>
        <v>1725681.3558434402</v>
      </c>
      <c r="O920" s="33"/>
    </row>
    <row r="921" spans="1:15" s="31" customFormat="1" x14ac:dyDescent="0.25">
      <c r="A921" s="35"/>
      <c r="B921" s="51" t="s">
        <v>630</v>
      </c>
      <c r="C921" s="35">
        <v>4</v>
      </c>
      <c r="D921" s="55">
        <v>42.626199999999997</v>
      </c>
      <c r="E921" s="100">
        <v>1586</v>
      </c>
      <c r="F921" s="121">
        <v>5730366</v>
      </c>
      <c r="G921" s="41">
        <v>100</v>
      </c>
      <c r="H921" s="50">
        <f t="shared" si="159"/>
        <v>5730366</v>
      </c>
      <c r="I921" s="50">
        <f t="shared" si="155"/>
        <v>0</v>
      </c>
      <c r="J921" s="50">
        <f t="shared" si="156"/>
        <v>3613.0933165195461</v>
      </c>
      <c r="K921" s="50">
        <f t="shared" si="157"/>
        <v>-923.61437081582244</v>
      </c>
      <c r="L921" s="50">
        <f t="shared" si="158"/>
        <v>804452.11876711063</v>
      </c>
      <c r="M921" s="50"/>
      <c r="N921" s="94">
        <f t="shared" si="154"/>
        <v>804452.11876711063</v>
      </c>
      <c r="O921" s="33"/>
    </row>
    <row r="922" spans="1:15" s="31" customFormat="1" x14ac:dyDescent="0.25">
      <c r="A922" s="35"/>
      <c r="B922" s="51" t="s">
        <v>840</v>
      </c>
      <c r="C922" s="35">
        <v>4</v>
      </c>
      <c r="D922" s="55">
        <v>47.831499999999998</v>
      </c>
      <c r="E922" s="100">
        <v>2108</v>
      </c>
      <c r="F922" s="121">
        <v>2626067</v>
      </c>
      <c r="G922" s="41">
        <v>100</v>
      </c>
      <c r="H922" s="50">
        <f t="shared" si="159"/>
        <v>2626067</v>
      </c>
      <c r="I922" s="50">
        <f t="shared" si="155"/>
        <v>0</v>
      </c>
      <c r="J922" s="50">
        <f t="shared" si="156"/>
        <v>1245.7623339658444</v>
      </c>
      <c r="K922" s="50">
        <f t="shared" si="157"/>
        <v>1443.7166117378792</v>
      </c>
      <c r="L922" s="50">
        <f t="shared" si="158"/>
        <v>2169067.5734460927</v>
      </c>
      <c r="M922" s="50"/>
      <c r="N922" s="94">
        <f t="shared" si="154"/>
        <v>2169067.5734460927</v>
      </c>
      <c r="O922" s="33"/>
    </row>
    <row r="923" spans="1:15" s="31" customFormat="1" x14ac:dyDescent="0.25">
      <c r="A923" s="35"/>
      <c r="B923" s="51" t="s">
        <v>631</v>
      </c>
      <c r="C923" s="35">
        <v>4</v>
      </c>
      <c r="D923" s="55">
        <v>31.9847</v>
      </c>
      <c r="E923" s="100">
        <v>410</v>
      </c>
      <c r="F923" s="121">
        <v>1819649</v>
      </c>
      <c r="G923" s="41">
        <v>100</v>
      </c>
      <c r="H923" s="50">
        <f t="shared" si="159"/>
        <v>1819649</v>
      </c>
      <c r="I923" s="50">
        <f t="shared" si="155"/>
        <v>0</v>
      </c>
      <c r="J923" s="50">
        <f t="shared" si="156"/>
        <v>4438.1682926829271</v>
      </c>
      <c r="K923" s="50">
        <f t="shared" si="157"/>
        <v>-1748.6893469792035</v>
      </c>
      <c r="L923" s="50">
        <f t="shared" si="158"/>
        <v>343658.12907426414</v>
      </c>
      <c r="M923" s="50"/>
      <c r="N923" s="94">
        <f t="shared" si="154"/>
        <v>343658.12907426414</v>
      </c>
      <c r="O923" s="33"/>
    </row>
    <row r="924" spans="1:15" s="31" customFormat="1" x14ac:dyDescent="0.25">
      <c r="A924" s="35"/>
      <c r="B924" s="51" t="s">
        <v>632</v>
      </c>
      <c r="C924" s="35">
        <v>4</v>
      </c>
      <c r="D924" s="55">
        <v>42.980699999999999</v>
      </c>
      <c r="E924" s="100">
        <v>2161</v>
      </c>
      <c r="F924" s="121">
        <v>2101647</v>
      </c>
      <c r="G924" s="41">
        <v>100</v>
      </c>
      <c r="H924" s="50">
        <f t="shared" si="159"/>
        <v>2101647</v>
      </c>
      <c r="I924" s="50">
        <f t="shared" si="155"/>
        <v>0</v>
      </c>
      <c r="J924" s="50">
        <f t="shared" si="156"/>
        <v>972.53447478019439</v>
      </c>
      <c r="K924" s="50">
        <f t="shared" si="157"/>
        <v>1716.9444709235293</v>
      </c>
      <c r="L924" s="50">
        <f t="shared" si="158"/>
        <v>2374292.2689819289</v>
      </c>
      <c r="M924" s="50"/>
      <c r="N924" s="94">
        <f t="shared" si="154"/>
        <v>2374292.2689819289</v>
      </c>
      <c r="O924" s="33"/>
    </row>
    <row r="925" spans="1:15" s="31" customFormat="1" x14ac:dyDescent="0.25">
      <c r="A925" s="35"/>
      <c r="B925" s="51" t="s">
        <v>897</v>
      </c>
      <c r="C925" s="35">
        <v>3</v>
      </c>
      <c r="D925" s="55">
        <v>22.766300000000001</v>
      </c>
      <c r="E925" s="100">
        <v>5436</v>
      </c>
      <c r="F925" s="121">
        <v>38176777</v>
      </c>
      <c r="G925" s="41">
        <v>50</v>
      </c>
      <c r="H925" s="50">
        <f t="shared" si="159"/>
        <v>19088388.5</v>
      </c>
      <c r="I925" s="50">
        <f t="shared" si="155"/>
        <v>19088388.5</v>
      </c>
      <c r="J925" s="50">
        <f t="shared" si="156"/>
        <v>7022.9538263428994</v>
      </c>
      <c r="K925" s="50">
        <f t="shared" si="157"/>
        <v>-4333.4748806391763</v>
      </c>
      <c r="L925" s="50">
        <f t="shared" si="158"/>
        <v>1958971.1582248795</v>
      </c>
      <c r="M925" s="50"/>
      <c r="N925" s="94">
        <f t="shared" si="154"/>
        <v>1958971.1582248795</v>
      </c>
      <c r="O925" s="33"/>
    </row>
    <row r="926" spans="1:15" s="31" customFormat="1" x14ac:dyDescent="0.25">
      <c r="A926" s="35"/>
      <c r="B926" s="51" t="s">
        <v>343</v>
      </c>
      <c r="C926" s="35">
        <v>4</v>
      </c>
      <c r="D926" s="55">
        <v>24.2531</v>
      </c>
      <c r="E926" s="100">
        <v>740</v>
      </c>
      <c r="F926" s="121">
        <v>610348</v>
      </c>
      <c r="G926" s="41">
        <v>100</v>
      </c>
      <c r="H926" s="50">
        <f t="shared" si="159"/>
        <v>610348</v>
      </c>
      <c r="I926" s="50">
        <f t="shared" si="155"/>
        <v>0</v>
      </c>
      <c r="J926" s="50">
        <f t="shared" si="156"/>
        <v>824.79459459459463</v>
      </c>
      <c r="K926" s="50">
        <f t="shared" si="157"/>
        <v>1864.684351109129</v>
      </c>
      <c r="L926" s="50">
        <f t="shared" si="158"/>
        <v>1897907.0749249707</v>
      </c>
      <c r="M926" s="50"/>
      <c r="N926" s="94">
        <f t="shared" si="154"/>
        <v>1897907.0749249707</v>
      </c>
      <c r="O926" s="33"/>
    </row>
    <row r="927" spans="1:15" s="31" customFormat="1" x14ac:dyDescent="0.25">
      <c r="A927" s="35"/>
      <c r="B927" s="51" t="s">
        <v>633</v>
      </c>
      <c r="C927" s="35">
        <v>4</v>
      </c>
      <c r="D927" s="55">
        <v>111.4866</v>
      </c>
      <c r="E927" s="100">
        <v>4460</v>
      </c>
      <c r="F927" s="121">
        <v>4578185</v>
      </c>
      <c r="G927" s="41">
        <v>100</v>
      </c>
      <c r="H927" s="50">
        <f t="shared" si="159"/>
        <v>4578185</v>
      </c>
      <c r="I927" s="50">
        <f t="shared" si="155"/>
        <v>0</v>
      </c>
      <c r="J927" s="50">
        <f t="shared" si="156"/>
        <v>1026.4988789237668</v>
      </c>
      <c r="K927" s="50">
        <f t="shared" si="157"/>
        <v>1662.9800667799568</v>
      </c>
      <c r="L927" s="50">
        <f t="shared" si="158"/>
        <v>3540620.8306103274</v>
      </c>
      <c r="M927" s="50"/>
      <c r="N927" s="94">
        <f t="shared" si="154"/>
        <v>3540620.8306103274</v>
      </c>
      <c r="O927" s="33"/>
    </row>
    <row r="928" spans="1:15" s="31" customFormat="1" x14ac:dyDescent="0.25">
      <c r="A928" s="35"/>
      <c r="B928" s="51" t="s">
        <v>634</v>
      </c>
      <c r="C928" s="35">
        <v>4</v>
      </c>
      <c r="D928" s="55">
        <v>30.6875</v>
      </c>
      <c r="E928" s="100">
        <v>1317</v>
      </c>
      <c r="F928" s="121">
        <v>1731903</v>
      </c>
      <c r="G928" s="41">
        <v>100</v>
      </c>
      <c r="H928" s="50">
        <f t="shared" si="159"/>
        <v>1731903</v>
      </c>
      <c r="I928" s="50">
        <f t="shared" si="155"/>
        <v>0</v>
      </c>
      <c r="J928" s="50">
        <f t="shared" si="156"/>
        <v>1315.0364464692484</v>
      </c>
      <c r="K928" s="50">
        <f t="shared" si="157"/>
        <v>1374.4424992344752</v>
      </c>
      <c r="L928" s="50">
        <f t="shared" si="158"/>
        <v>1738977.792071919</v>
      </c>
      <c r="M928" s="50"/>
      <c r="N928" s="94">
        <f t="shared" si="154"/>
        <v>1738977.792071919</v>
      </c>
      <c r="O928" s="33"/>
    </row>
    <row r="929" spans="1:15" s="31" customFormat="1" x14ac:dyDescent="0.25">
      <c r="A929" s="35"/>
      <c r="B929" s="51" t="s">
        <v>635</v>
      </c>
      <c r="C929" s="35">
        <v>4</v>
      </c>
      <c r="D929" s="55">
        <v>90.729400000000012</v>
      </c>
      <c r="E929" s="100">
        <v>2066</v>
      </c>
      <c r="F929" s="121">
        <v>2393729</v>
      </c>
      <c r="G929" s="41">
        <v>100</v>
      </c>
      <c r="H929" s="50">
        <f t="shared" si="159"/>
        <v>2393729</v>
      </c>
      <c r="I929" s="50">
        <f t="shared" si="155"/>
        <v>0</v>
      </c>
      <c r="J929" s="50">
        <f t="shared" si="156"/>
        <v>1158.6297192642787</v>
      </c>
      <c r="K929" s="50">
        <f t="shared" si="157"/>
        <v>1530.8492264394449</v>
      </c>
      <c r="L929" s="50">
        <f t="shared" si="158"/>
        <v>2502552.4481773758</v>
      </c>
      <c r="M929" s="50"/>
      <c r="N929" s="94">
        <f t="shared" si="154"/>
        <v>2502552.4481773758</v>
      </c>
      <c r="O929" s="33"/>
    </row>
    <row r="930" spans="1:15" s="31" customFormat="1" x14ac:dyDescent="0.25">
      <c r="A930" s="35"/>
      <c r="B930" s="4"/>
      <c r="C930" s="4"/>
      <c r="D930" s="55">
        <v>0</v>
      </c>
      <c r="E930" s="102"/>
      <c r="F930" s="32"/>
      <c r="G930" s="41"/>
      <c r="H930" s="42"/>
      <c r="I930" s="50"/>
      <c r="J930" s="50"/>
      <c r="K930" s="50"/>
      <c r="L930" s="50"/>
      <c r="M930" s="50"/>
      <c r="N930" s="94"/>
      <c r="O930" s="33"/>
    </row>
    <row r="931" spans="1:15" s="31" customFormat="1" x14ac:dyDescent="0.25">
      <c r="A931" s="30" t="s">
        <v>166</v>
      </c>
      <c r="B931" s="43" t="s">
        <v>2</v>
      </c>
      <c r="C931" s="44"/>
      <c r="D931" s="3">
        <v>673.69040000000018</v>
      </c>
      <c r="E931" s="103">
        <f>E932</f>
        <v>26435</v>
      </c>
      <c r="F931" s="37"/>
      <c r="G931" s="41"/>
      <c r="H931" s="37">
        <f>H933</f>
        <v>11202059.75</v>
      </c>
      <c r="I931" s="37">
        <f>I933</f>
        <v>-11202059.75</v>
      </c>
      <c r="J931" s="50"/>
      <c r="K931" s="50"/>
      <c r="L931" s="50"/>
      <c r="M931" s="46">
        <f>M933</f>
        <v>15646629.494030599</v>
      </c>
      <c r="N931" s="92">
        <f t="shared" si="154"/>
        <v>15646629.494030599</v>
      </c>
      <c r="O931" s="33"/>
    </row>
    <row r="932" spans="1:15" s="31" customFormat="1" x14ac:dyDescent="0.25">
      <c r="A932" s="30" t="s">
        <v>166</v>
      </c>
      <c r="B932" s="43" t="s">
        <v>3</v>
      </c>
      <c r="C932" s="44"/>
      <c r="D932" s="3">
        <v>673.69040000000018</v>
      </c>
      <c r="E932" s="103">
        <f>SUM(E934:E948)</f>
        <v>26435</v>
      </c>
      <c r="F932" s="37">
        <f>SUM(F934:F948)</f>
        <v>68385402</v>
      </c>
      <c r="G932" s="41"/>
      <c r="H932" s="37">
        <f>SUM(H934:H948)</f>
        <v>45981282.5</v>
      </c>
      <c r="I932" s="37">
        <f>SUM(I934:I948)</f>
        <v>22404119.5</v>
      </c>
      <c r="J932" s="50"/>
      <c r="K932" s="50"/>
      <c r="L932" s="37">
        <f>SUM(L934:L948)</f>
        <v>28976560.295524936</v>
      </c>
      <c r="M932" s="50"/>
      <c r="N932" s="92">
        <f t="shared" si="154"/>
        <v>28976560.295524936</v>
      </c>
      <c r="O932" s="33"/>
    </row>
    <row r="933" spans="1:15" s="31" customFormat="1" x14ac:dyDescent="0.25">
      <c r="A933" s="35"/>
      <c r="B933" s="51" t="s">
        <v>26</v>
      </c>
      <c r="C933" s="35">
        <v>2</v>
      </c>
      <c r="D933" s="55">
        <v>0</v>
      </c>
      <c r="E933" s="106"/>
      <c r="F933" s="50"/>
      <c r="G933" s="41">
        <v>25</v>
      </c>
      <c r="H933" s="50">
        <f>F945*G933/100</f>
        <v>11202059.75</v>
      </c>
      <c r="I933" s="50">
        <f t="shared" si="155"/>
        <v>-11202059.75</v>
      </c>
      <c r="J933" s="50"/>
      <c r="K933" s="50"/>
      <c r="L933" s="50"/>
      <c r="M933" s="50">
        <f>($L$7*$L$8*E931/$L$10)+($L$7*$L$9*D931/$L$11)</f>
        <v>15646629.494030599</v>
      </c>
      <c r="N933" s="94">
        <f t="shared" si="154"/>
        <v>15646629.494030599</v>
      </c>
      <c r="O933" s="33"/>
    </row>
    <row r="934" spans="1:15" s="31" customFormat="1" x14ac:dyDescent="0.25">
      <c r="A934" s="35"/>
      <c r="B934" s="51" t="s">
        <v>636</v>
      </c>
      <c r="C934" s="35">
        <v>4</v>
      </c>
      <c r="D934" s="55">
        <v>35.155100000000004</v>
      </c>
      <c r="E934" s="100">
        <v>952</v>
      </c>
      <c r="F934" s="191">
        <v>1131396</v>
      </c>
      <c r="G934" s="41">
        <v>100</v>
      </c>
      <c r="H934" s="50">
        <f>F934*G934/100</f>
        <v>1131396</v>
      </c>
      <c r="I934" s="50">
        <f t="shared" si="155"/>
        <v>0</v>
      </c>
      <c r="J934" s="50">
        <f t="shared" ref="J934:J948" si="160">F934/E934</f>
        <v>1188.4411764705883</v>
      </c>
      <c r="K934" s="50">
        <f t="shared" ref="K934:K948" si="161">$J$11*$J$19-J934</f>
        <v>1501.0377692331354</v>
      </c>
      <c r="L934" s="50">
        <f t="shared" ref="L934:L948" si="162">IF(K934&gt;0,$J$7*$J$8*(K934/$K$19),0)+$J$7*$J$9*(E934/$E$19)+$J$7*$J$10*(D934/$D$19)</f>
        <v>1747703.8360756948</v>
      </c>
      <c r="M934" s="50"/>
      <c r="N934" s="94">
        <f t="shared" si="154"/>
        <v>1747703.8360756948</v>
      </c>
      <c r="O934" s="33"/>
    </row>
    <row r="935" spans="1:15" s="31" customFormat="1" x14ac:dyDescent="0.25">
      <c r="A935" s="35"/>
      <c r="B935" s="51" t="s">
        <v>637</v>
      </c>
      <c r="C935" s="35">
        <v>4</v>
      </c>
      <c r="D935" s="55">
        <v>65.399599999999992</v>
      </c>
      <c r="E935" s="100">
        <v>1304</v>
      </c>
      <c r="F935" s="191">
        <v>1807703</v>
      </c>
      <c r="G935" s="41">
        <v>100</v>
      </c>
      <c r="H935" s="50">
        <f t="shared" ref="H935:H948" si="163">F935*G935/100</f>
        <v>1807703</v>
      </c>
      <c r="I935" s="50">
        <f t="shared" si="155"/>
        <v>0</v>
      </c>
      <c r="J935" s="50">
        <f t="shared" si="160"/>
        <v>1386.2753067484662</v>
      </c>
      <c r="K935" s="50">
        <f t="shared" si="161"/>
        <v>1303.2036389552575</v>
      </c>
      <c r="L935" s="50">
        <f t="shared" si="162"/>
        <v>1902229.6196092637</v>
      </c>
      <c r="M935" s="50"/>
      <c r="N935" s="94">
        <f t="shared" si="154"/>
        <v>1902229.6196092637</v>
      </c>
      <c r="O935" s="33"/>
    </row>
    <row r="936" spans="1:15" s="31" customFormat="1" x14ac:dyDescent="0.25">
      <c r="A936" s="35"/>
      <c r="B936" s="51" t="s">
        <v>638</v>
      </c>
      <c r="C936" s="35">
        <v>4</v>
      </c>
      <c r="D936" s="55">
        <v>20.309100000000001</v>
      </c>
      <c r="E936" s="100">
        <v>497</v>
      </c>
      <c r="F936" s="191">
        <v>606811</v>
      </c>
      <c r="G936" s="41">
        <v>100</v>
      </c>
      <c r="H936" s="50">
        <f t="shared" si="163"/>
        <v>606811</v>
      </c>
      <c r="I936" s="50">
        <f t="shared" si="155"/>
        <v>0</v>
      </c>
      <c r="J936" s="50">
        <f t="shared" si="160"/>
        <v>1220.9476861167002</v>
      </c>
      <c r="K936" s="50">
        <f t="shared" si="161"/>
        <v>1468.5312595870234</v>
      </c>
      <c r="L936" s="50">
        <f t="shared" si="162"/>
        <v>1473928.8306501997</v>
      </c>
      <c r="M936" s="50"/>
      <c r="N936" s="94">
        <f t="shared" si="154"/>
        <v>1473928.8306501997</v>
      </c>
      <c r="O936" s="33"/>
    </row>
    <row r="937" spans="1:15" s="31" customFormat="1" x14ac:dyDescent="0.25">
      <c r="A937" s="35"/>
      <c r="B937" s="51" t="s">
        <v>639</v>
      </c>
      <c r="C937" s="35">
        <v>4</v>
      </c>
      <c r="D937" s="55">
        <v>22.101399999999998</v>
      </c>
      <c r="E937" s="100">
        <v>604</v>
      </c>
      <c r="F937" s="191">
        <v>663633</v>
      </c>
      <c r="G937" s="41">
        <v>100</v>
      </c>
      <c r="H937" s="50">
        <f t="shared" si="163"/>
        <v>663633</v>
      </c>
      <c r="I937" s="50">
        <f t="shared" si="155"/>
        <v>0</v>
      </c>
      <c r="J937" s="50">
        <f t="shared" si="160"/>
        <v>1098.7301324503312</v>
      </c>
      <c r="K937" s="50">
        <f t="shared" si="161"/>
        <v>1590.7488132533924</v>
      </c>
      <c r="L937" s="50">
        <f t="shared" si="162"/>
        <v>1619130.8977013952</v>
      </c>
      <c r="M937" s="50"/>
      <c r="N937" s="94">
        <f t="shared" si="154"/>
        <v>1619130.8977013952</v>
      </c>
      <c r="O937" s="33"/>
    </row>
    <row r="938" spans="1:15" s="31" customFormat="1" x14ac:dyDescent="0.25">
      <c r="A938" s="35"/>
      <c r="B938" s="51" t="s">
        <v>841</v>
      </c>
      <c r="C938" s="35">
        <v>4</v>
      </c>
      <c r="D938" s="55">
        <v>31.037700000000001</v>
      </c>
      <c r="E938" s="100">
        <v>591</v>
      </c>
      <c r="F938" s="191">
        <v>430490</v>
      </c>
      <c r="G938" s="41">
        <v>100</v>
      </c>
      <c r="H938" s="50">
        <f t="shared" si="163"/>
        <v>430490</v>
      </c>
      <c r="I938" s="50">
        <f t="shared" si="155"/>
        <v>0</v>
      </c>
      <c r="J938" s="50">
        <f t="shared" si="160"/>
        <v>728.40947546531299</v>
      </c>
      <c r="K938" s="50">
        <f t="shared" si="161"/>
        <v>1961.0694702384108</v>
      </c>
      <c r="L938" s="50">
        <f t="shared" si="162"/>
        <v>1969404.9126752913</v>
      </c>
      <c r="M938" s="50"/>
      <c r="N938" s="94">
        <f t="shared" si="154"/>
        <v>1969404.9126752913</v>
      </c>
      <c r="O938" s="33"/>
    </row>
    <row r="939" spans="1:15" s="31" customFormat="1" x14ac:dyDescent="0.25">
      <c r="A939" s="35"/>
      <c r="B939" s="51" t="s">
        <v>640</v>
      </c>
      <c r="C939" s="35">
        <v>4</v>
      </c>
      <c r="D939" s="55">
        <v>41.298199999999994</v>
      </c>
      <c r="E939" s="100">
        <v>1154</v>
      </c>
      <c r="F939" s="191">
        <v>918884</v>
      </c>
      <c r="G939" s="41">
        <v>100</v>
      </c>
      <c r="H939" s="50">
        <f t="shared" si="163"/>
        <v>918884</v>
      </c>
      <c r="I939" s="50">
        <f t="shared" si="155"/>
        <v>0</v>
      </c>
      <c r="J939" s="50">
        <f t="shared" si="160"/>
        <v>796.2599653379549</v>
      </c>
      <c r="K939" s="50">
        <f t="shared" si="161"/>
        <v>1893.2189803657689</v>
      </c>
      <c r="L939" s="50">
        <f t="shared" si="162"/>
        <v>2169068.9651883035</v>
      </c>
      <c r="M939" s="50"/>
      <c r="N939" s="94">
        <f t="shared" si="154"/>
        <v>2169068.9651883035</v>
      </c>
      <c r="O939" s="33"/>
    </row>
    <row r="940" spans="1:15" s="31" customFormat="1" x14ac:dyDescent="0.25">
      <c r="A940" s="35"/>
      <c r="B940" s="51" t="s">
        <v>842</v>
      </c>
      <c r="C940" s="35">
        <v>4</v>
      </c>
      <c r="D940" s="55">
        <v>13.3012</v>
      </c>
      <c r="E940" s="100">
        <v>633</v>
      </c>
      <c r="F940" s="191">
        <v>1096416</v>
      </c>
      <c r="G940" s="41">
        <v>100</v>
      </c>
      <c r="H940" s="50">
        <f t="shared" si="163"/>
        <v>1096416</v>
      </c>
      <c r="I940" s="50">
        <f t="shared" si="155"/>
        <v>0</v>
      </c>
      <c r="J940" s="50">
        <f t="shared" si="160"/>
        <v>1732.0947867298578</v>
      </c>
      <c r="K940" s="50">
        <f t="shared" si="161"/>
        <v>957.38415897386585</v>
      </c>
      <c r="L940" s="50">
        <f t="shared" si="162"/>
        <v>1064272.6256391532</v>
      </c>
      <c r="M940" s="50"/>
      <c r="N940" s="94">
        <f t="shared" si="154"/>
        <v>1064272.6256391532</v>
      </c>
      <c r="O940" s="33"/>
    </row>
    <row r="941" spans="1:15" s="31" customFormat="1" x14ac:dyDescent="0.25">
      <c r="A941" s="35"/>
      <c r="B941" s="51" t="s">
        <v>641</v>
      </c>
      <c r="C941" s="35">
        <v>4</v>
      </c>
      <c r="D941" s="55">
        <v>56.828500000000005</v>
      </c>
      <c r="E941" s="100">
        <v>1833</v>
      </c>
      <c r="F941" s="191">
        <v>2677346</v>
      </c>
      <c r="G941" s="41">
        <v>100</v>
      </c>
      <c r="H941" s="50">
        <f t="shared" si="163"/>
        <v>2677346</v>
      </c>
      <c r="I941" s="50">
        <f t="shared" si="155"/>
        <v>0</v>
      </c>
      <c r="J941" s="50">
        <f t="shared" si="160"/>
        <v>1460.6361156573923</v>
      </c>
      <c r="K941" s="50">
        <f t="shared" si="161"/>
        <v>1228.8428300463313</v>
      </c>
      <c r="L941" s="50">
        <f t="shared" si="162"/>
        <v>1963458.3390715988</v>
      </c>
      <c r="M941" s="50"/>
      <c r="N941" s="94">
        <f t="shared" si="154"/>
        <v>1963458.3390715988</v>
      </c>
      <c r="O941" s="33"/>
    </row>
    <row r="942" spans="1:15" s="31" customFormat="1" x14ac:dyDescent="0.25">
      <c r="A942" s="35"/>
      <c r="B942" s="51" t="s">
        <v>642</v>
      </c>
      <c r="C942" s="35">
        <v>4</v>
      </c>
      <c r="D942" s="55">
        <v>28.1523</v>
      </c>
      <c r="E942" s="100">
        <v>554</v>
      </c>
      <c r="F942" s="191">
        <v>420429</v>
      </c>
      <c r="G942" s="41">
        <v>100</v>
      </c>
      <c r="H942" s="50">
        <f t="shared" si="163"/>
        <v>420429</v>
      </c>
      <c r="I942" s="50">
        <f t="shared" si="155"/>
        <v>0</v>
      </c>
      <c r="J942" s="50">
        <f t="shared" si="160"/>
        <v>758.89711191335743</v>
      </c>
      <c r="K942" s="50">
        <f t="shared" si="161"/>
        <v>1930.5818337903661</v>
      </c>
      <c r="L942" s="50">
        <f t="shared" si="162"/>
        <v>1913966.4050578254</v>
      </c>
      <c r="M942" s="50"/>
      <c r="N942" s="94">
        <f t="shared" si="154"/>
        <v>1913966.4050578254</v>
      </c>
      <c r="O942" s="33"/>
    </row>
    <row r="943" spans="1:15" s="31" customFormat="1" x14ac:dyDescent="0.25">
      <c r="A943" s="35"/>
      <c r="B943" s="51" t="s">
        <v>643</v>
      </c>
      <c r="C943" s="35">
        <v>4</v>
      </c>
      <c r="D943" s="55">
        <v>25.659999999999997</v>
      </c>
      <c r="E943" s="100">
        <v>842</v>
      </c>
      <c r="F943" s="191">
        <v>851988</v>
      </c>
      <c r="G943" s="41">
        <v>100</v>
      </c>
      <c r="H943" s="50">
        <f t="shared" si="163"/>
        <v>851988</v>
      </c>
      <c r="I943" s="50">
        <f t="shared" si="155"/>
        <v>0</v>
      </c>
      <c r="J943" s="50">
        <f t="shared" si="160"/>
        <v>1011.8622327790974</v>
      </c>
      <c r="K943" s="50">
        <f t="shared" si="161"/>
        <v>1677.6167129246262</v>
      </c>
      <c r="L943" s="50">
        <f t="shared" si="162"/>
        <v>1791094.3443108881</v>
      </c>
      <c r="M943" s="50"/>
      <c r="N943" s="94">
        <f t="shared" si="154"/>
        <v>1791094.3443108881</v>
      </c>
      <c r="O943" s="33"/>
    </row>
    <row r="944" spans="1:15" s="31" customFormat="1" x14ac:dyDescent="0.25">
      <c r="A944" s="35"/>
      <c r="B944" s="51" t="s">
        <v>616</v>
      </c>
      <c r="C944" s="35">
        <v>4</v>
      </c>
      <c r="D944" s="55">
        <v>21.178100000000001</v>
      </c>
      <c r="E944" s="100">
        <v>182</v>
      </c>
      <c r="F944" s="191">
        <v>185743</v>
      </c>
      <c r="G944" s="41">
        <v>100</v>
      </c>
      <c r="H944" s="50">
        <f t="shared" si="163"/>
        <v>185743</v>
      </c>
      <c r="I944" s="50">
        <f t="shared" si="155"/>
        <v>0</v>
      </c>
      <c r="J944" s="50">
        <f t="shared" si="160"/>
        <v>1020.565934065934</v>
      </c>
      <c r="K944" s="50">
        <f t="shared" si="161"/>
        <v>1668.9130116377896</v>
      </c>
      <c r="L944" s="50">
        <f t="shared" si="162"/>
        <v>1535156.9224661477</v>
      </c>
      <c r="M944" s="50"/>
      <c r="N944" s="94">
        <f t="shared" si="154"/>
        <v>1535156.9224661477</v>
      </c>
      <c r="O944" s="33"/>
    </row>
    <row r="945" spans="1:15" s="31" customFormat="1" x14ac:dyDescent="0.25">
      <c r="A945" s="35"/>
      <c r="B945" s="51" t="s">
        <v>859</v>
      </c>
      <c r="C945" s="35">
        <v>3</v>
      </c>
      <c r="D945" s="55">
        <v>112.4183</v>
      </c>
      <c r="E945" s="100">
        <v>10021</v>
      </c>
      <c r="F945" s="191">
        <v>44808239</v>
      </c>
      <c r="G945" s="41">
        <v>50</v>
      </c>
      <c r="H945" s="50">
        <f t="shared" si="163"/>
        <v>22404119.5</v>
      </c>
      <c r="I945" s="50">
        <f t="shared" si="155"/>
        <v>22404119.5</v>
      </c>
      <c r="J945" s="50">
        <f t="shared" si="160"/>
        <v>4471.4338888334496</v>
      </c>
      <c r="K945" s="50">
        <f t="shared" si="161"/>
        <v>-1781.954943129726</v>
      </c>
      <c r="L945" s="50">
        <f t="shared" si="162"/>
        <v>4067252.0937983855</v>
      </c>
      <c r="M945" s="50"/>
      <c r="N945" s="94">
        <f t="shared" si="154"/>
        <v>4067252.0937983855</v>
      </c>
      <c r="O945" s="33"/>
    </row>
    <row r="946" spans="1:15" s="31" customFormat="1" x14ac:dyDescent="0.25">
      <c r="A946" s="35"/>
      <c r="B946" s="51" t="s">
        <v>644</v>
      </c>
      <c r="C946" s="35">
        <v>4</v>
      </c>
      <c r="D946" s="55">
        <v>81.494199999999992</v>
      </c>
      <c r="E946" s="100">
        <v>3503</v>
      </c>
      <c r="F946" s="191">
        <v>5505874</v>
      </c>
      <c r="G946" s="41">
        <v>100</v>
      </c>
      <c r="H946" s="50">
        <f t="shared" si="163"/>
        <v>5505874</v>
      </c>
      <c r="I946" s="50">
        <f t="shared" si="155"/>
        <v>0</v>
      </c>
      <c r="J946" s="50">
        <f t="shared" si="160"/>
        <v>1571.7596345989152</v>
      </c>
      <c r="K946" s="50">
        <f t="shared" si="161"/>
        <v>1117.7193111048084</v>
      </c>
      <c r="L946" s="50">
        <f t="shared" si="162"/>
        <v>2590603.7209635098</v>
      </c>
      <c r="M946" s="50"/>
      <c r="N946" s="94">
        <f t="shared" si="154"/>
        <v>2590603.7209635098</v>
      </c>
      <c r="O946" s="33"/>
    </row>
    <row r="947" spans="1:15" s="31" customFormat="1" x14ac:dyDescent="0.25">
      <c r="A947" s="35"/>
      <c r="B947" s="51" t="s">
        <v>191</v>
      </c>
      <c r="C947" s="35">
        <v>4</v>
      </c>
      <c r="D947" s="55">
        <v>86.251200000000011</v>
      </c>
      <c r="E947" s="100">
        <v>2637</v>
      </c>
      <c r="F947" s="191">
        <v>4928809</v>
      </c>
      <c r="G947" s="41">
        <v>100</v>
      </c>
      <c r="H947" s="50">
        <f t="shared" si="163"/>
        <v>4928809</v>
      </c>
      <c r="I947" s="50">
        <f t="shared" si="155"/>
        <v>0</v>
      </c>
      <c r="J947" s="50">
        <f t="shared" si="160"/>
        <v>1869.0970800151688</v>
      </c>
      <c r="K947" s="50">
        <f t="shared" si="161"/>
        <v>820.38186568855485</v>
      </c>
      <c r="L947" s="50">
        <f t="shared" si="162"/>
        <v>2094508.3672637017</v>
      </c>
      <c r="M947" s="50"/>
      <c r="N947" s="94">
        <f t="shared" si="154"/>
        <v>2094508.3672637017</v>
      </c>
      <c r="O947" s="33"/>
    </row>
    <row r="948" spans="1:15" s="31" customFormat="1" x14ac:dyDescent="0.25">
      <c r="A948" s="35"/>
      <c r="B948" s="51" t="s">
        <v>645</v>
      </c>
      <c r="C948" s="35">
        <v>4</v>
      </c>
      <c r="D948" s="55">
        <v>33.105499999999999</v>
      </c>
      <c r="E948" s="100">
        <v>1128</v>
      </c>
      <c r="F948" s="191">
        <v>2351641</v>
      </c>
      <c r="G948" s="41">
        <v>100</v>
      </c>
      <c r="H948" s="50">
        <f t="shared" si="163"/>
        <v>2351641</v>
      </c>
      <c r="I948" s="50">
        <f t="shared" si="155"/>
        <v>0</v>
      </c>
      <c r="J948" s="50">
        <f t="shared" si="160"/>
        <v>2084.7881205673757</v>
      </c>
      <c r="K948" s="50">
        <f t="shared" si="161"/>
        <v>604.69082513634794</v>
      </c>
      <c r="L948" s="50">
        <f t="shared" si="162"/>
        <v>1074780.4150535839</v>
      </c>
      <c r="M948" s="50"/>
      <c r="N948" s="94">
        <f t="shared" si="154"/>
        <v>1074780.4150535839</v>
      </c>
      <c r="O948" s="33"/>
    </row>
    <row r="949" spans="1:15" s="31" customFormat="1" x14ac:dyDescent="0.25">
      <c r="A949" s="35"/>
      <c r="B949" s="4"/>
      <c r="C949" s="4"/>
      <c r="D949" s="55">
        <v>0</v>
      </c>
      <c r="E949" s="102"/>
      <c r="F949" s="32"/>
      <c r="G949" s="41"/>
      <c r="H949" s="42"/>
      <c r="I949" s="50"/>
      <c r="J949" s="50"/>
      <c r="K949" s="50"/>
      <c r="L949" s="50"/>
      <c r="M949" s="50"/>
      <c r="N949" s="94"/>
      <c r="O949" s="33"/>
    </row>
    <row r="950" spans="1:15" s="31" customFormat="1" x14ac:dyDescent="0.25">
      <c r="A950" s="30" t="s">
        <v>646</v>
      </c>
      <c r="B950" s="43" t="s">
        <v>2</v>
      </c>
      <c r="C950" s="44"/>
      <c r="D950" s="3">
        <v>848.61710000000016</v>
      </c>
      <c r="E950" s="103">
        <f>E951</f>
        <v>41452</v>
      </c>
      <c r="F950" s="37"/>
      <c r="G950" s="41"/>
      <c r="H950" s="37">
        <f>H952</f>
        <v>6217877.5</v>
      </c>
      <c r="I950" s="37">
        <f>I952</f>
        <v>-6217877.5</v>
      </c>
      <c r="J950" s="50"/>
      <c r="K950" s="50"/>
      <c r="L950" s="50"/>
      <c r="M950" s="46">
        <f>M952</f>
        <v>22233853.499909032</v>
      </c>
      <c r="N950" s="92">
        <f t="shared" si="154"/>
        <v>22233853.499909032</v>
      </c>
      <c r="O950" s="33"/>
    </row>
    <row r="951" spans="1:15" s="31" customFormat="1" x14ac:dyDescent="0.25">
      <c r="A951" s="30" t="s">
        <v>646</v>
      </c>
      <c r="B951" s="43" t="s">
        <v>3</v>
      </c>
      <c r="C951" s="44"/>
      <c r="D951" s="3">
        <v>848.61710000000016</v>
      </c>
      <c r="E951" s="103">
        <f>SUM(E953:E983)</f>
        <v>41452</v>
      </c>
      <c r="F951" s="37">
        <f>SUM(F953:F983)</f>
        <v>55269175</v>
      </c>
      <c r="G951" s="41"/>
      <c r="H951" s="37">
        <f>SUM(H953:H983)</f>
        <v>42833420</v>
      </c>
      <c r="I951" s="37">
        <f>SUM(I953:I983)</f>
        <v>12435755</v>
      </c>
      <c r="J951" s="50"/>
      <c r="K951" s="50"/>
      <c r="L951" s="37">
        <f>SUM(L953:L983)</f>
        <v>64788947.972350247</v>
      </c>
      <c r="M951" s="50"/>
      <c r="N951" s="92">
        <f t="shared" si="154"/>
        <v>64788947.972350247</v>
      </c>
      <c r="O951" s="33"/>
    </row>
    <row r="952" spans="1:15" s="31" customFormat="1" x14ac:dyDescent="0.25">
      <c r="A952" s="35"/>
      <c r="B952" s="51" t="s">
        <v>26</v>
      </c>
      <c r="C952" s="35">
        <v>2</v>
      </c>
      <c r="D952" s="55">
        <v>0</v>
      </c>
      <c r="E952" s="106"/>
      <c r="F952" s="50"/>
      <c r="G952" s="41">
        <v>25</v>
      </c>
      <c r="H952" s="50">
        <f>F978*G952/100</f>
        <v>6217877.5</v>
      </c>
      <c r="I952" s="50">
        <f t="shared" si="155"/>
        <v>-6217877.5</v>
      </c>
      <c r="J952" s="50"/>
      <c r="K952" s="50"/>
      <c r="L952" s="50"/>
      <c r="M952" s="50">
        <f>($L$7*$L$8*E950/$L$10)+($L$7*$L$9*D950/$L$11)</f>
        <v>22233853.499909032</v>
      </c>
      <c r="N952" s="94">
        <f t="shared" si="154"/>
        <v>22233853.499909032</v>
      </c>
      <c r="O952" s="33"/>
    </row>
    <row r="953" spans="1:15" s="31" customFormat="1" x14ac:dyDescent="0.25">
      <c r="A953" s="35"/>
      <c r="B953" s="51" t="s">
        <v>647</v>
      </c>
      <c r="C953" s="35">
        <v>4</v>
      </c>
      <c r="D953" s="55">
        <v>30.130800000000001</v>
      </c>
      <c r="E953" s="100">
        <v>2185</v>
      </c>
      <c r="F953" s="192">
        <v>1787204</v>
      </c>
      <c r="G953" s="41">
        <v>100</v>
      </c>
      <c r="H953" s="50">
        <f t="shared" ref="H953:H983" si="164">F953*G953/100</f>
        <v>1787204</v>
      </c>
      <c r="I953" s="50">
        <f t="shared" si="155"/>
        <v>0</v>
      </c>
      <c r="J953" s="50">
        <f t="shared" ref="J953:J983" si="165">F953/E953</f>
        <v>817.94233409610979</v>
      </c>
      <c r="K953" s="50">
        <f t="shared" ref="K953:K983" si="166">$J$11*$J$19-J953</f>
        <v>1871.5366116076138</v>
      </c>
      <c r="L953" s="50">
        <f t="shared" ref="L953:L983" si="167">IF(K953&gt;0,$J$7*$J$8*(K953/$K$19),0)+$J$7*$J$9*(E953/$E$19)+$J$7*$J$10*(D953/$D$19)</f>
        <v>2423006.4007247272</v>
      </c>
      <c r="M953" s="50"/>
      <c r="N953" s="94">
        <f t="shared" si="154"/>
        <v>2423006.4007247272</v>
      </c>
      <c r="O953" s="33"/>
    </row>
    <row r="954" spans="1:15" s="31" customFormat="1" x14ac:dyDescent="0.25">
      <c r="A954" s="35"/>
      <c r="B954" s="51" t="s">
        <v>648</v>
      </c>
      <c r="C954" s="35">
        <v>4</v>
      </c>
      <c r="D954" s="55">
        <v>9.8484999999999996</v>
      </c>
      <c r="E954" s="100">
        <v>336</v>
      </c>
      <c r="F954" s="192">
        <v>147821</v>
      </c>
      <c r="G954" s="41">
        <v>100</v>
      </c>
      <c r="H954" s="50">
        <f t="shared" si="164"/>
        <v>147821</v>
      </c>
      <c r="I954" s="50">
        <f t="shared" si="155"/>
        <v>0</v>
      </c>
      <c r="J954" s="50">
        <f t="shared" si="165"/>
        <v>439.94345238095241</v>
      </c>
      <c r="K954" s="50">
        <f t="shared" si="166"/>
        <v>2249.5354933227713</v>
      </c>
      <c r="L954" s="50">
        <f t="shared" si="167"/>
        <v>1978446.1823330731</v>
      </c>
      <c r="M954" s="50"/>
      <c r="N954" s="94">
        <f t="shared" si="154"/>
        <v>1978446.1823330731</v>
      </c>
      <c r="O954" s="33"/>
    </row>
    <row r="955" spans="1:15" s="31" customFormat="1" x14ac:dyDescent="0.25">
      <c r="A955" s="35"/>
      <c r="B955" s="51" t="s">
        <v>649</v>
      </c>
      <c r="C955" s="35">
        <v>4</v>
      </c>
      <c r="D955" s="55">
        <v>38.0657</v>
      </c>
      <c r="E955" s="100">
        <v>1634</v>
      </c>
      <c r="F955" s="192">
        <v>1923806</v>
      </c>
      <c r="G955" s="41">
        <v>100</v>
      </c>
      <c r="H955" s="50">
        <f t="shared" si="164"/>
        <v>1923806</v>
      </c>
      <c r="I955" s="50">
        <f t="shared" si="155"/>
        <v>0</v>
      </c>
      <c r="J955" s="50">
        <f t="shared" si="165"/>
        <v>1177.3598531211751</v>
      </c>
      <c r="K955" s="50">
        <f t="shared" si="166"/>
        <v>1512.1190925825485</v>
      </c>
      <c r="L955" s="50">
        <f t="shared" si="167"/>
        <v>2002708.2014774103</v>
      </c>
      <c r="M955" s="50"/>
      <c r="N955" s="94">
        <f t="shared" si="154"/>
        <v>2002708.2014774103</v>
      </c>
      <c r="O955" s="33"/>
    </row>
    <row r="956" spans="1:15" s="31" customFormat="1" x14ac:dyDescent="0.25">
      <c r="A956" s="35"/>
      <c r="B956" s="51" t="s">
        <v>841</v>
      </c>
      <c r="C956" s="35">
        <v>4</v>
      </c>
      <c r="D956" s="55">
        <v>24.287399999999998</v>
      </c>
      <c r="E956" s="100">
        <v>1087</v>
      </c>
      <c r="F956" s="192">
        <v>1615623</v>
      </c>
      <c r="G956" s="41">
        <v>100</v>
      </c>
      <c r="H956" s="50">
        <f t="shared" si="164"/>
        <v>1615623</v>
      </c>
      <c r="I956" s="50">
        <f t="shared" si="155"/>
        <v>0</v>
      </c>
      <c r="J956" s="50">
        <f t="shared" si="165"/>
        <v>1486.3137074517019</v>
      </c>
      <c r="K956" s="50">
        <f t="shared" si="166"/>
        <v>1203.1652382520217</v>
      </c>
      <c r="L956" s="50">
        <f t="shared" si="167"/>
        <v>1483645.1854233088</v>
      </c>
      <c r="M956" s="50"/>
      <c r="N956" s="94">
        <f t="shared" si="154"/>
        <v>1483645.1854233088</v>
      </c>
      <c r="O956" s="33"/>
    </row>
    <row r="957" spans="1:15" s="31" customFormat="1" x14ac:dyDescent="0.25">
      <c r="A957" s="35"/>
      <c r="B957" s="51" t="s">
        <v>650</v>
      </c>
      <c r="C957" s="35">
        <v>4</v>
      </c>
      <c r="D957" s="55">
        <v>42.367100000000008</v>
      </c>
      <c r="E957" s="100">
        <v>1933</v>
      </c>
      <c r="F957" s="192">
        <v>2331936</v>
      </c>
      <c r="G957" s="41">
        <v>100</v>
      </c>
      <c r="H957" s="50">
        <f t="shared" si="164"/>
        <v>2331936</v>
      </c>
      <c r="I957" s="50">
        <f t="shared" si="155"/>
        <v>0</v>
      </c>
      <c r="J957" s="50">
        <f t="shared" si="165"/>
        <v>1206.3817899637868</v>
      </c>
      <c r="K957" s="50">
        <f t="shared" si="166"/>
        <v>1483.0971557399369</v>
      </c>
      <c r="L957" s="50">
        <f t="shared" si="167"/>
        <v>2106937.0085867862</v>
      </c>
      <c r="M957" s="50"/>
      <c r="N957" s="94">
        <f t="shared" ref="N957:N1020" si="168">L957+M957</f>
        <v>2106937.0085867862</v>
      </c>
      <c r="O957" s="33"/>
    </row>
    <row r="958" spans="1:15" s="31" customFormat="1" x14ac:dyDescent="0.25">
      <c r="A958" s="35"/>
      <c r="B958" s="51" t="s">
        <v>742</v>
      </c>
      <c r="C958" s="35">
        <v>4</v>
      </c>
      <c r="D958" s="55">
        <v>11.079700000000001</v>
      </c>
      <c r="E958" s="100">
        <v>558</v>
      </c>
      <c r="F958" s="192">
        <v>359165</v>
      </c>
      <c r="G958" s="41">
        <v>100</v>
      </c>
      <c r="H958" s="50">
        <f t="shared" si="164"/>
        <v>359165</v>
      </c>
      <c r="I958" s="50">
        <f t="shared" si="155"/>
        <v>0</v>
      </c>
      <c r="J958" s="50">
        <f t="shared" si="165"/>
        <v>643.66487455197137</v>
      </c>
      <c r="K958" s="50">
        <f t="shared" si="166"/>
        <v>2045.8140711517522</v>
      </c>
      <c r="L958" s="50">
        <f t="shared" si="167"/>
        <v>1897141.8188077935</v>
      </c>
      <c r="M958" s="50"/>
      <c r="N958" s="94">
        <f t="shared" si="168"/>
        <v>1897141.8188077935</v>
      </c>
      <c r="O958" s="33"/>
    </row>
    <row r="959" spans="1:15" s="31" customFormat="1" x14ac:dyDescent="0.25">
      <c r="A959" s="35"/>
      <c r="B959" s="51" t="s">
        <v>651</v>
      </c>
      <c r="C959" s="35">
        <v>4</v>
      </c>
      <c r="D959" s="55">
        <v>28.427099999999999</v>
      </c>
      <c r="E959" s="100">
        <v>1498</v>
      </c>
      <c r="F959" s="192">
        <v>859152</v>
      </c>
      <c r="G959" s="41">
        <v>100</v>
      </c>
      <c r="H959" s="50">
        <f t="shared" si="164"/>
        <v>859152</v>
      </c>
      <c r="I959" s="50">
        <f t="shared" ref="I959:I1020" si="169">F959-H959</f>
        <v>0</v>
      </c>
      <c r="J959" s="50">
        <f t="shared" si="165"/>
        <v>573.53271028037386</v>
      </c>
      <c r="K959" s="50">
        <f t="shared" si="166"/>
        <v>2115.9462354233497</v>
      </c>
      <c r="L959" s="50">
        <f t="shared" si="167"/>
        <v>2378891.8863716922</v>
      </c>
      <c r="M959" s="50"/>
      <c r="N959" s="94">
        <f t="shared" si="168"/>
        <v>2378891.8863716922</v>
      </c>
      <c r="O959" s="33"/>
    </row>
    <row r="960" spans="1:15" s="31" customFormat="1" x14ac:dyDescent="0.25">
      <c r="A960" s="35"/>
      <c r="B960" s="51" t="s">
        <v>652</v>
      </c>
      <c r="C960" s="35">
        <v>4</v>
      </c>
      <c r="D960" s="55">
        <v>43.249399999999994</v>
      </c>
      <c r="E960" s="100">
        <v>1928</v>
      </c>
      <c r="F960" s="192">
        <v>1446643</v>
      </c>
      <c r="G960" s="41">
        <v>100</v>
      </c>
      <c r="H960" s="50">
        <f t="shared" si="164"/>
        <v>1446643</v>
      </c>
      <c r="I960" s="50">
        <f t="shared" si="169"/>
        <v>0</v>
      </c>
      <c r="J960" s="50">
        <f t="shared" si="165"/>
        <v>750.33350622406635</v>
      </c>
      <c r="K960" s="50">
        <f t="shared" si="166"/>
        <v>1939.1454394796574</v>
      </c>
      <c r="L960" s="50">
        <f t="shared" si="167"/>
        <v>2476447.8965580668</v>
      </c>
      <c r="M960" s="50"/>
      <c r="N960" s="94">
        <f t="shared" si="168"/>
        <v>2476447.8965580668</v>
      </c>
      <c r="O960" s="33"/>
    </row>
    <row r="961" spans="1:15" s="31" customFormat="1" x14ac:dyDescent="0.25">
      <c r="A961" s="35"/>
      <c r="B961" s="51" t="s">
        <v>653</v>
      </c>
      <c r="C961" s="35">
        <v>4</v>
      </c>
      <c r="D961" s="55">
        <v>18.318599999999996</v>
      </c>
      <c r="E961" s="100">
        <v>1010</v>
      </c>
      <c r="F961" s="192">
        <v>864860</v>
      </c>
      <c r="G961" s="41">
        <v>100</v>
      </c>
      <c r="H961" s="50">
        <f t="shared" si="164"/>
        <v>864860</v>
      </c>
      <c r="I961" s="50">
        <f t="shared" si="169"/>
        <v>0</v>
      </c>
      <c r="J961" s="50">
        <f t="shared" si="165"/>
        <v>856.29702970297035</v>
      </c>
      <c r="K961" s="50">
        <f t="shared" si="166"/>
        <v>1833.1819160007533</v>
      </c>
      <c r="L961" s="50">
        <f t="shared" si="167"/>
        <v>1924231.7753291186</v>
      </c>
      <c r="M961" s="50"/>
      <c r="N961" s="94">
        <f t="shared" si="168"/>
        <v>1924231.7753291186</v>
      </c>
      <c r="O961" s="33"/>
    </row>
    <row r="962" spans="1:15" s="31" customFormat="1" x14ac:dyDescent="0.25">
      <c r="A962" s="35"/>
      <c r="B962" s="51" t="s">
        <v>654</v>
      </c>
      <c r="C962" s="35">
        <v>4</v>
      </c>
      <c r="D962" s="55">
        <v>7.3487</v>
      </c>
      <c r="E962" s="100">
        <v>395</v>
      </c>
      <c r="F962" s="192">
        <v>174259</v>
      </c>
      <c r="G962" s="41">
        <v>100</v>
      </c>
      <c r="H962" s="50">
        <f t="shared" si="164"/>
        <v>174259</v>
      </c>
      <c r="I962" s="50">
        <f t="shared" si="169"/>
        <v>0</v>
      </c>
      <c r="J962" s="50">
        <f t="shared" si="165"/>
        <v>441.1620253164557</v>
      </c>
      <c r="K962" s="50">
        <f t="shared" si="166"/>
        <v>2248.3169203872681</v>
      </c>
      <c r="L962" s="50">
        <f t="shared" si="167"/>
        <v>1980952.2441240633</v>
      </c>
      <c r="M962" s="50"/>
      <c r="N962" s="94">
        <f t="shared" si="168"/>
        <v>1980952.2441240633</v>
      </c>
      <c r="O962" s="33"/>
    </row>
    <row r="963" spans="1:15" s="31" customFormat="1" x14ac:dyDescent="0.25">
      <c r="A963" s="35"/>
      <c r="B963" s="51" t="s">
        <v>655</v>
      </c>
      <c r="C963" s="35">
        <v>4</v>
      </c>
      <c r="D963" s="55">
        <v>13.711099999999998</v>
      </c>
      <c r="E963" s="100">
        <v>919</v>
      </c>
      <c r="F963" s="192">
        <v>844318</v>
      </c>
      <c r="G963" s="41">
        <v>100</v>
      </c>
      <c r="H963" s="50">
        <f t="shared" si="164"/>
        <v>844318</v>
      </c>
      <c r="I963" s="50">
        <f t="shared" si="169"/>
        <v>0</v>
      </c>
      <c r="J963" s="50">
        <f t="shared" si="165"/>
        <v>918.73558215451578</v>
      </c>
      <c r="K963" s="50">
        <f t="shared" si="166"/>
        <v>1770.743363549208</v>
      </c>
      <c r="L963" s="50">
        <f t="shared" si="167"/>
        <v>1814046.0912063534</v>
      </c>
      <c r="M963" s="50"/>
      <c r="N963" s="94">
        <f t="shared" si="168"/>
        <v>1814046.0912063534</v>
      </c>
      <c r="O963" s="33"/>
    </row>
    <row r="964" spans="1:15" s="31" customFormat="1" x14ac:dyDescent="0.25">
      <c r="A964" s="35"/>
      <c r="B964" s="51" t="s">
        <v>656</v>
      </c>
      <c r="C964" s="35">
        <v>4</v>
      </c>
      <c r="D964" s="55">
        <v>24.288400000000003</v>
      </c>
      <c r="E964" s="100">
        <v>644</v>
      </c>
      <c r="F964" s="192">
        <v>445953</v>
      </c>
      <c r="G964" s="41">
        <v>100</v>
      </c>
      <c r="H964" s="50">
        <f t="shared" si="164"/>
        <v>445953</v>
      </c>
      <c r="I964" s="50">
        <f t="shared" si="169"/>
        <v>0</v>
      </c>
      <c r="J964" s="50">
        <f t="shared" si="165"/>
        <v>692.47360248447205</v>
      </c>
      <c r="K964" s="50">
        <f t="shared" si="166"/>
        <v>1997.0053432192517</v>
      </c>
      <c r="L964" s="50">
        <f t="shared" si="167"/>
        <v>1972181.3008034602</v>
      </c>
      <c r="M964" s="50"/>
      <c r="N964" s="94">
        <f t="shared" si="168"/>
        <v>1972181.3008034602</v>
      </c>
      <c r="O964" s="33"/>
    </row>
    <row r="965" spans="1:15" s="31" customFormat="1" x14ac:dyDescent="0.25">
      <c r="A965" s="35"/>
      <c r="B965" s="51" t="s">
        <v>657</v>
      </c>
      <c r="C965" s="35">
        <v>4</v>
      </c>
      <c r="D965" s="55">
        <v>47.174100000000003</v>
      </c>
      <c r="E965" s="100">
        <v>1637</v>
      </c>
      <c r="F965" s="192">
        <v>1018412</v>
      </c>
      <c r="G965" s="41">
        <v>100</v>
      </c>
      <c r="H965" s="50">
        <f t="shared" si="164"/>
        <v>1018412</v>
      </c>
      <c r="I965" s="50">
        <f t="shared" si="169"/>
        <v>0</v>
      </c>
      <c r="J965" s="50">
        <f t="shared" si="165"/>
        <v>622.12095296273674</v>
      </c>
      <c r="K965" s="50">
        <f t="shared" si="166"/>
        <v>2067.3579927409869</v>
      </c>
      <c r="L965" s="50">
        <f t="shared" si="167"/>
        <v>2507617.5327638327</v>
      </c>
      <c r="M965" s="50"/>
      <c r="N965" s="94">
        <f t="shared" si="168"/>
        <v>2507617.5327638327</v>
      </c>
      <c r="O965" s="33"/>
    </row>
    <row r="966" spans="1:15" s="31" customFormat="1" x14ac:dyDescent="0.25">
      <c r="A966" s="35"/>
      <c r="B966" s="51" t="s">
        <v>658</v>
      </c>
      <c r="C966" s="35">
        <v>4</v>
      </c>
      <c r="D966" s="55">
        <v>23.889099999999996</v>
      </c>
      <c r="E966" s="100">
        <v>842</v>
      </c>
      <c r="F966" s="192">
        <v>588748</v>
      </c>
      <c r="G966" s="41">
        <v>100</v>
      </c>
      <c r="H966" s="50">
        <f t="shared" si="164"/>
        <v>588748</v>
      </c>
      <c r="I966" s="50">
        <f t="shared" si="169"/>
        <v>0</v>
      </c>
      <c r="J966" s="50">
        <f t="shared" si="165"/>
        <v>699.2256532066508</v>
      </c>
      <c r="K966" s="50">
        <f t="shared" si="166"/>
        <v>1990.2532924970728</v>
      </c>
      <c r="L966" s="50">
        <f t="shared" si="167"/>
        <v>2030171.9410072255</v>
      </c>
      <c r="M966" s="50"/>
      <c r="N966" s="94">
        <f t="shared" si="168"/>
        <v>2030171.9410072255</v>
      </c>
      <c r="O966" s="33"/>
    </row>
    <row r="967" spans="1:15" s="31" customFormat="1" x14ac:dyDescent="0.25">
      <c r="A967" s="35"/>
      <c r="B967" s="51" t="s">
        <v>659</v>
      </c>
      <c r="C967" s="35">
        <v>4</v>
      </c>
      <c r="D967" s="55">
        <v>27.976399999999998</v>
      </c>
      <c r="E967" s="100">
        <v>1475</v>
      </c>
      <c r="F967" s="192">
        <v>867924</v>
      </c>
      <c r="G967" s="41">
        <v>100</v>
      </c>
      <c r="H967" s="50">
        <f t="shared" si="164"/>
        <v>867924</v>
      </c>
      <c r="I967" s="50">
        <f t="shared" si="169"/>
        <v>0</v>
      </c>
      <c r="J967" s="50">
        <f t="shared" si="165"/>
        <v>588.4230508474576</v>
      </c>
      <c r="K967" s="50">
        <f t="shared" si="166"/>
        <v>2101.0558948562661</v>
      </c>
      <c r="L967" s="50">
        <f t="shared" si="167"/>
        <v>2356376.9200785579</v>
      </c>
      <c r="M967" s="50"/>
      <c r="N967" s="94">
        <f t="shared" si="168"/>
        <v>2356376.9200785579</v>
      </c>
      <c r="O967" s="33"/>
    </row>
    <row r="968" spans="1:15" s="31" customFormat="1" x14ac:dyDescent="0.25">
      <c r="A968" s="35"/>
      <c r="B968" s="51" t="s">
        <v>381</v>
      </c>
      <c r="C968" s="35">
        <v>4</v>
      </c>
      <c r="D968" s="55">
        <v>21.558200000000003</v>
      </c>
      <c r="E968" s="100">
        <v>1166</v>
      </c>
      <c r="F968" s="192">
        <v>592109</v>
      </c>
      <c r="G968" s="41">
        <v>100</v>
      </c>
      <c r="H968" s="50">
        <f t="shared" si="164"/>
        <v>592109</v>
      </c>
      <c r="I968" s="50">
        <f t="shared" si="169"/>
        <v>0</v>
      </c>
      <c r="J968" s="50">
        <f t="shared" si="165"/>
        <v>507.81217838765008</v>
      </c>
      <c r="K968" s="50">
        <f t="shared" si="166"/>
        <v>2181.6667673160737</v>
      </c>
      <c r="L968" s="50">
        <f t="shared" si="167"/>
        <v>2276456.7145272247</v>
      </c>
      <c r="M968" s="50"/>
      <c r="N968" s="94">
        <f t="shared" si="168"/>
        <v>2276456.7145272247</v>
      </c>
      <c r="O968" s="33"/>
    </row>
    <row r="969" spans="1:15" s="31" customFormat="1" x14ac:dyDescent="0.25">
      <c r="A969" s="35"/>
      <c r="B969" s="51" t="s">
        <v>660</v>
      </c>
      <c r="C969" s="35">
        <v>4</v>
      </c>
      <c r="D969" s="55">
        <v>51.505799999999994</v>
      </c>
      <c r="E969" s="100">
        <v>2508</v>
      </c>
      <c r="F969" s="192">
        <v>2058964</v>
      </c>
      <c r="G969" s="41">
        <v>100</v>
      </c>
      <c r="H969" s="50">
        <f t="shared" si="164"/>
        <v>2058964</v>
      </c>
      <c r="I969" s="50">
        <f t="shared" si="169"/>
        <v>0</v>
      </c>
      <c r="J969" s="50">
        <f t="shared" si="165"/>
        <v>820.95853269537486</v>
      </c>
      <c r="K969" s="50">
        <f t="shared" si="166"/>
        <v>1868.5204130083489</v>
      </c>
      <c r="L969" s="50">
        <f t="shared" si="167"/>
        <v>2666582.4680001787</v>
      </c>
      <c r="M969" s="50"/>
      <c r="N969" s="94">
        <f t="shared" si="168"/>
        <v>2666582.4680001787</v>
      </c>
      <c r="O969" s="33"/>
    </row>
    <row r="970" spans="1:15" s="31" customFormat="1" x14ac:dyDescent="0.25">
      <c r="A970" s="35"/>
      <c r="B970" s="51" t="s">
        <v>661</v>
      </c>
      <c r="C970" s="35">
        <v>4</v>
      </c>
      <c r="D970" s="55">
        <v>35.780799999999999</v>
      </c>
      <c r="E970" s="100">
        <v>1840</v>
      </c>
      <c r="F970" s="192">
        <v>1305126</v>
      </c>
      <c r="G970" s="41">
        <v>100</v>
      </c>
      <c r="H970" s="50">
        <f t="shared" si="164"/>
        <v>1305126</v>
      </c>
      <c r="I970" s="50">
        <f t="shared" si="169"/>
        <v>0</v>
      </c>
      <c r="J970" s="50">
        <f t="shared" si="165"/>
        <v>709.30760869565222</v>
      </c>
      <c r="K970" s="50">
        <f t="shared" si="166"/>
        <v>1980.1713370080715</v>
      </c>
      <c r="L970" s="50">
        <f t="shared" si="167"/>
        <v>2431657.5985933952</v>
      </c>
      <c r="M970" s="50"/>
      <c r="N970" s="94">
        <f t="shared" si="168"/>
        <v>2431657.5985933952</v>
      </c>
      <c r="O970" s="33"/>
    </row>
    <row r="971" spans="1:15" s="31" customFormat="1" x14ac:dyDescent="0.25">
      <c r="A971" s="35"/>
      <c r="B971" s="51" t="s">
        <v>662</v>
      </c>
      <c r="C971" s="35">
        <v>4</v>
      </c>
      <c r="D971" s="55">
        <v>16.7667</v>
      </c>
      <c r="E971" s="100">
        <v>611</v>
      </c>
      <c r="F971" s="192">
        <v>365468</v>
      </c>
      <c r="G971" s="41">
        <v>100</v>
      </c>
      <c r="H971" s="50">
        <f t="shared" si="164"/>
        <v>365468</v>
      </c>
      <c r="I971" s="50">
        <f t="shared" si="169"/>
        <v>0</v>
      </c>
      <c r="J971" s="50">
        <f t="shared" si="165"/>
        <v>598.14729950900164</v>
      </c>
      <c r="K971" s="50">
        <f t="shared" si="166"/>
        <v>2091.331646194722</v>
      </c>
      <c r="L971" s="50">
        <f t="shared" si="167"/>
        <v>1988090.4797838531</v>
      </c>
      <c r="M971" s="50"/>
      <c r="N971" s="94">
        <f t="shared" si="168"/>
        <v>1988090.4797838531</v>
      </c>
      <c r="O971" s="33"/>
    </row>
    <row r="972" spans="1:15" s="31" customFormat="1" x14ac:dyDescent="0.25">
      <c r="A972" s="35"/>
      <c r="B972" s="51" t="s">
        <v>663</v>
      </c>
      <c r="C972" s="35">
        <v>4</v>
      </c>
      <c r="D972" s="55">
        <v>22.511600000000001</v>
      </c>
      <c r="E972" s="100">
        <v>469</v>
      </c>
      <c r="F972" s="192">
        <v>320537</v>
      </c>
      <c r="G972" s="41">
        <v>100</v>
      </c>
      <c r="H972" s="50">
        <f t="shared" si="164"/>
        <v>320537</v>
      </c>
      <c r="I972" s="50">
        <f t="shared" si="169"/>
        <v>0</v>
      </c>
      <c r="J972" s="50">
        <f t="shared" si="165"/>
        <v>683.44776119402979</v>
      </c>
      <c r="K972" s="50">
        <f t="shared" si="166"/>
        <v>2006.031184509694</v>
      </c>
      <c r="L972" s="50">
        <f t="shared" si="167"/>
        <v>1909593.1021570689</v>
      </c>
      <c r="M972" s="50"/>
      <c r="N972" s="94">
        <f t="shared" si="168"/>
        <v>1909593.1021570689</v>
      </c>
      <c r="O972" s="33"/>
    </row>
    <row r="973" spans="1:15" s="31" customFormat="1" x14ac:dyDescent="0.25">
      <c r="A973" s="35"/>
      <c r="B973" s="51" t="s">
        <v>664</v>
      </c>
      <c r="C973" s="35">
        <v>4</v>
      </c>
      <c r="D973" s="55">
        <v>19.376600000000003</v>
      </c>
      <c r="E973" s="100">
        <v>655</v>
      </c>
      <c r="F973" s="192">
        <v>475995</v>
      </c>
      <c r="G973" s="41">
        <v>100</v>
      </c>
      <c r="H973" s="50">
        <f t="shared" si="164"/>
        <v>475995</v>
      </c>
      <c r="I973" s="50">
        <f t="shared" si="169"/>
        <v>0</v>
      </c>
      <c r="J973" s="50">
        <f t="shared" si="165"/>
        <v>726.70992366412213</v>
      </c>
      <c r="K973" s="50">
        <f t="shared" si="166"/>
        <v>1962.7690220396016</v>
      </c>
      <c r="L973" s="50">
        <f t="shared" si="167"/>
        <v>1916619.4635573654</v>
      </c>
      <c r="M973" s="50"/>
      <c r="N973" s="94">
        <f t="shared" si="168"/>
        <v>1916619.4635573654</v>
      </c>
      <c r="O973" s="33"/>
    </row>
    <row r="974" spans="1:15" s="31" customFormat="1" x14ac:dyDescent="0.25">
      <c r="A974" s="35"/>
      <c r="B974" s="51" t="s">
        <v>843</v>
      </c>
      <c r="C974" s="35">
        <v>4</v>
      </c>
      <c r="D974" s="55">
        <v>21.063299999999998</v>
      </c>
      <c r="E974" s="100">
        <v>1080</v>
      </c>
      <c r="F974" s="192">
        <v>1024539</v>
      </c>
      <c r="G974" s="41">
        <v>100</v>
      </c>
      <c r="H974" s="50">
        <f t="shared" si="164"/>
        <v>1024539</v>
      </c>
      <c r="I974" s="50">
        <f t="shared" si="169"/>
        <v>0</v>
      </c>
      <c r="J974" s="50">
        <f t="shared" si="165"/>
        <v>948.64722222222224</v>
      </c>
      <c r="K974" s="50">
        <f t="shared" si="166"/>
        <v>1740.8317234815013</v>
      </c>
      <c r="L974" s="50">
        <f t="shared" si="167"/>
        <v>1891317.8869676474</v>
      </c>
      <c r="M974" s="50"/>
      <c r="N974" s="94">
        <f t="shared" si="168"/>
        <v>1891317.8869676474</v>
      </c>
      <c r="O974" s="33"/>
    </row>
    <row r="975" spans="1:15" s="31" customFormat="1" x14ac:dyDescent="0.25">
      <c r="A975" s="35"/>
      <c r="B975" s="51" t="s">
        <v>844</v>
      </c>
      <c r="C975" s="35">
        <v>4</v>
      </c>
      <c r="D975" s="55">
        <v>34.643000000000001</v>
      </c>
      <c r="E975" s="100">
        <v>1709</v>
      </c>
      <c r="F975" s="192">
        <v>3337144</v>
      </c>
      <c r="G975" s="41">
        <v>100</v>
      </c>
      <c r="H975" s="50">
        <f t="shared" si="164"/>
        <v>3337144</v>
      </c>
      <c r="I975" s="50">
        <f t="shared" si="169"/>
        <v>0</v>
      </c>
      <c r="J975" s="50">
        <f t="shared" si="165"/>
        <v>1952.6881217086016</v>
      </c>
      <c r="K975" s="50">
        <f t="shared" si="166"/>
        <v>736.79082399512208</v>
      </c>
      <c r="L975" s="50">
        <f t="shared" si="167"/>
        <v>1384219.4348585287</v>
      </c>
      <c r="M975" s="50"/>
      <c r="N975" s="94">
        <f t="shared" si="168"/>
        <v>1384219.4348585287</v>
      </c>
      <c r="O975" s="33"/>
    </row>
    <row r="976" spans="1:15" s="31" customFormat="1" x14ac:dyDescent="0.25">
      <c r="A976" s="35"/>
      <c r="B976" s="51" t="s">
        <v>665</v>
      </c>
      <c r="C976" s="35">
        <v>4</v>
      </c>
      <c r="D976" s="55">
        <v>29.909899999999997</v>
      </c>
      <c r="E976" s="100">
        <v>1459</v>
      </c>
      <c r="F976" s="192">
        <v>1394228</v>
      </c>
      <c r="G976" s="41">
        <v>100</v>
      </c>
      <c r="H976" s="50">
        <f t="shared" si="164"/>
        <v>1394228</v>
      </c>
      <c r="I976" s="50">
        <f t="shared" si="169"/>
        <v>0</v>
      </c>
      <c r="J976" s="50">
        <f t="shared" si="165"/>
        <v>955.60520904729265</v>
      </c>
      <c r="K976" s="50">
        <f t="shared" si="166"/>
        <v>1733.873736656431</v>
      </c>
      <c r="L976" s="50">
        <f t="shared" si="167"/>
        <v>2069307.980301576</v>
      </c>
      <c r="M976" s="50"/>
      <c r="N976" s="94">
        <f t="shared" si="168"/>
        <v>2069307.980301576</v>
      </c>
      <c r="O976" s="33"/>
    </row>
    <row r="977" spans="1:15" s="31" customFormat="1" x14ac:dyDescent="0.25">
      <c r="A977" s="35"/>
      <c r="B977" s="51" t="s">
        <v>909</v>
      </c>
      <c r="C977" s="35">
        <v>4</v>
      </c>
      <c r="D977" s="55">
        <v>22.201699999999999</v>
      </c>
      <c r="E977" s="100">
        <v>1111</v>
      </c>
      <c r="F977" s="192">
        <v>604430</v>
      </c>
      <c r="G977" s="41">
        <v>100</v>
      </c>
      <c r="H977" s="50">
        <f t="shared" si="164"/>
        <v>604430</v>
      </c>
      <c r="I977" s="50">
        <f t="shared" si="169"/>
        <v>0</v>
      </c>
      <c r="J977" s="50">
        <f t="shared" si="165"/>
        <v>544.04140414041399</v>
      </c>
      <c r="K977" s="50">
        <f t="shared" si="166"/>
        <v>2145.4375415633094</v>
      </c>
      <c r="L977" s="50">
        <f t="shared" si="167"/>
        <v>2233259.0385347782</v>
      </c>
      <c r="M977" s="50"/>
      <c r="N977" s="94">
        <f t="shared" si="168"/>
        <v>2233259.0385347782</v>
      </c>
      <c r="O977" s="33"/>
    </row>
    <row r="978" spans="1:15" s="31" customFormat="1" x14ac:dyDescent="0.25">
      <c r="A978" s="35"/>
      <c r="B978" s="51" t="s">
        <v>858</v>
      </c>
      <c r="C978" s="35">
        <v>3</v>
      </c>
      <c r="D978" s="55">
        <v>46.934199999999997</v>
      </c>
      <c r="E978" s="100">
        <v>5670</v>
      </c>
      <c r="F978" s="192">
        <v>24871510</v>
      </c>
      <c r="G978" s="41">
        <v>50</v>
      </c>
      <c r="H978" s="50">
        <f t="shared" si="164"/>
        <v>12435755</v>
      </c>
      <c r="I978" s="50">
        <f t="shared" si="169"/>
        <v>12435755</v>
      </c>
      <c r="J978" s="50">
        <f t="shared" si="165"/>
        <v>4386.509700176367</v>
      </c>
      <c r="K978" s="50">
        <f t="shared" si="166"/>
        <v>-1697.0307544726434</v>
      </c>
      <c r="L978" s="50">
        <f t="shared" si="167"/>
        <v>2193380.9388370146</v>
      </c>
      <c r="M978" s="50"/>
      <c r="N978" s="94">
        <f t="shared" si="168"/>
        <v>2193380.9388370146</v>
      </c>
      <c r="O978" s="33"/>
    </row>
    <row r="979" spans="1:15" s="31" customFormat="1" x14ac:dyDescent="0.25">
      <c r="A979" s="35"/>
      <c r="B979" s="51" t="s">
        <v>667</v>
      </c>
      <c r="C979" s="35">
        <v>4</v>
      </c>
      <c r="D979" s="55">
        <v>35.431699999999999</v>
      </c>
      <c r="E979" s="100">
        <v>1022</v>
      </c>
      <c r="F979" s="192">
        <v>768088</v>
      </c>
      <c r="G979" s="41">
        <v>100</v>
      </c>
      <c r="H979" s="50">
        <f t="shared" si="164"/>
        <v>768088</v>
      </c>
      <c r="I979" s="50">
        <f t="shared" si="169"/>
        <v>0</v>
      </c>
      <c r="J979" s="50">
        <f t="shared" si="165"/>
        <v>751.55381604696674</v>
      </c>
      <c r="K979" s="50">
        <f t="shared" si="166"/>
        <v>1937.9251296567568</v>
      </c>
      <c r="L979" s="50">
        <f t="shared" si="167"/>
        <v>2122933.9337492716</v>
      </c>
      <c r="M979" s="50"/>
      <c r="N979" s="94">
        <f t="shared" si="168"/>
        <v>2122933.9337492716</v>
      </c>
      <c r="O979" s="33"/>
    </row>
    <row r="980" spans="1:15" s="31" customFormat="1" x14ac:dyDescent="0.25">
      <c r="A980" s="35"/>
      <c r="B980" s="51" t="s">
        <v>668</v>
      </c>
      <c r="C980" s="35">
        <v>4</v>
      </c>
      <c r="D980" s="55">
        <v>23.691500000000005</v>
      </c>
      <c r="E980" s="100">
        <v>988</v>
      </c>
      <c r="F980" s="192">
        <v>642430</v>
      </c>
      <c r="G980" s="41">
        <v>100</v>
      </c>
      <c r="H980" s="50">
        <f t="shared" si="164"/>
        <v>642430</v>
      </c>
      <c r="I980" s="50">
        <f t="shared" si="169"/>
        <v>0</v>
      </c>
      <c r="J980" s="50">
        <f t="shared" si="165"/>
        <v>650.23279352226723</v>
      </c>
      <c r="K980" s="50">
        <f t="shared" si="166"/>
        <v>2039.2461521814564</v>
      </c>
      <c r="L980" s="50">
        <f t="shared" si="167"/>
        <v>2116811.0939341271</v>
      </c>
      <c r="M980" s="50"/>
      <c r="N980" s="94">
        <f t="shared" si="168"/>
        <v>2116811.0939341271</v>
      </c>
      <c r="O980" s="33"/>
    </row>
    <row r="981" spans="1:15" s="31" customFormat="1" x14ac:dyDescent="0.25">
      <c r="A981" s="35"/>
      <c r="B981" s="51" t="s">
        <v>791</v>
      </c>
      <c r="C981" s="35">
        <v>4</v>
      </c>
      <c r="D981" s="55">
        <v>17.011099999999999</v>
      </c>
      <c r="E981" s="100">
        <v>763</v>
      </c>
      <c r="F981" s="192">
        <v>446548</v>
      </c>
      <c r="G981" s="41">
        <v>100</v>
      </c>
      <c r="H981" s="50">
        <f t="shared" si="164"/>
        <v>446548</v>
      </c>
      <c r="I981" s="50">
        <f t="shared" si="169"/>
        <v>0</v>
      </c>
      <c r="J981" s="50">
        <f t="shared" si="165"/>
        <v>585.25294888597637</v>
      </c>
      <c r="K981" s="50">
        <f t="shared" si="166"/>
        <v>2104.2259968177473</v>
      </c>
      <c r="L981" s="50">
        <f t="shared" si="167"/>
        <v>2050661.5373002586</v>
      </c>
      <c r="M981" s="50"/>
      <c r="N981" s="94">
        <f t="shared" si="168"/>
        <v>2050661.5373002586</v>
      </c>
      <c r="O981" s="33"/>
    </row>
    <row r="982" spans="1:15" s="31" customFormat="1" x14ac:dyDescent="0.25">
      <c r="A982" s="35"/>
      <c r="B982" s="51" t="s">
        <v>669</v>
      </c>
      <c r="C982" s="35">
        <v>4</v>
      </c>
      <c r="D982" s="55">
        <v>32.879899999999999</v>
      </c>
      <c r="E982" s="100">
        <v>1835</v>
      </c>
      <c r="F982" s="192">
        <v>1385445</v>
      </c>
      <c r="G982" s="41">
        <v>100</v>
      </c>
      <c r="H982" s="50">
        <f t="shared" si="164"/>
        <v>1385445</v>
      </c>
      <c r="I982" s="50">
        <f t="shared" si="169"/>
        <v>0</v>
      </c>
      <c r="J982" s="50">
        <f t="shared" si="165"/>
        <v>755.01089918256127</v>
      </c>
      <c r="K982" s="50">
        <f t="shared" si="166"/>
        <v>1934.4680465211623</v>
      </c>
      <c r="L982" s="50">
        <f t="shared" si="167"/>
        <v>2374589.7051345007</v>
      </c>
      <c r="M982" s="50"/>
      <c r="N982" s="94">
        <f t="shared" si="168"/>
        <v>2374589.7051345007</v>
      </c>
      <c r="O982" s="33"/>
    </row>
    <row r="983" spans="1:15" s="31" customFormat="1" x14ac:dyDescent="0.25">
      <c r="A983" s="35"/>
      <c r="B983" s="51" t="s">
        <v>670</v>
      </c>
      <c r="C983" s="35">
        <v>4</v>
      </c>
      <c r="D983" s="55">
        <v>27.189</v>
      </c>
      <c r="E983" s="100">
        <v>485</v>
      </c>
      <c r="F983" s="192">
        <v>400790</v>
      </c>
      <c r="G983" s="41">
        <v>100</v>
      </c>
      <c r="H983" s="50">
        <f t="shared" si="164"/>
        <v>400790</v>
      </c>
      <c r="I983" s="50">
        <f t="shared" si="169"/>
        <v>0</v>
      </c>
      <c r="J983" s="50">
        <f t="shared" si="165"/>
        <v>826.37113402061857</v>
      </c>
      <c r="K983" s="50">
        <f t="shared" si="166"/>
        <v>1863.107811683105</v>
      </c>
      <c r="L983" s="50">
        <f t="shared" si="167"/>
        <v>1830664.2105179774</v>
      </c>
      <c r="M983" s="50"/>
      <c r="N983" s="94">
        <f t="shared" si="168"/>
        <v>1830664.2105179774</v>
      </c>
      <c r="O983" s="33"/>
    </row>
    <row r="984" spans="1:15" s="31" customFormat="1" x14ac:dyDescent="0.25">
      <c r="A984" s="35"/>
      <c r="B984" s="4"/>
      <c r="C984" s="4"/>
      <c r="D984" s="55">
        <v>0</v>
      </c>
      <c r="E984" s="102"/>
      <c r="F984" s="32"/>
      <c r="G984" s="41"/>
      <c r="H984" s="42"/>
      <c r="I984" s="50"/>
      <c r="J984" s="50"/>
      <c r="K984" s="50"/>
      <c r="L984" s="50"/>
      <c r="M984" s="50"/>
      <c r="N984" s="94"/>
      <c r="O984" s="33"/>
    </row>
    <row r="985" spans="1:15" s="31" customFormat="1" x14ac:dyDescent="0.25">
      <c r="A985" s="30" t="s">
        <v>671</v>
      </c>
      <c r="B985" s="43" t="s">
        <v>2</v>
      </c>
      <c r="C985" s="44"/>
      <c r="D985" s="3">
        <v>1082.6210999999998</v>
      </c>
      <c r="E985" s="103">
        <f>E986</f>
        <v>75804</v>
      </c>
      <c r="F985" s="37"/>
      <c r="G985" s="41"/>
      <c r="H985" s="37">
        <f>H987</f>
        <v>30940236.5</v>
      </c>
      <c r="I985" s="37">
        <f>I987</f>
        <v>-30940236.5</v>
      </c>
      <c r="J985" s="50"/>
      <c r="K985" s="50"/>
      <c r="L985" s="50"/>
      <c r="M985" s="46">
        <f>M987</f>
        <v>35462266.485518701</v>
      </c>
      <c r="N985" s="92">
        <f t="shared" si="168"/>
        <v>35462266.485518701</v>
      </c>
      <c r="O985" s="33"/>
    </row>
    <row r="986" spans="1:15" s="31" customFormat="1" x14ac:dyDescent="0.25">
      <c r="A986" s="30" t="s">
        <v>671</v>
      </c>
      <c r="B986" s="43" t="s">
        <v>3</v>
      </c>
      <c r="C986" s="44"/>
      <c r="D986" s="3">
        <v>1082.6210999999998</v>
      </c>
      <c r="E986" s="103">
        <f>SUM(E988:E1020)</f>
        <v>75804</v>
      </c>
      <c r="F986" s="37">
        <f>SUM(F988:F1020)</f>
        <v>167548701</v>
      </c>
      <c r="G986" s="41"/>
      <c r="H986" s="37">
        <f>SUM(H988:H1020)</f>
        <v>105668228</v>
      </c>
      <c r="I986" s="37">
        <f>SUM(I988:I1020)</f>
        <v>61880473</v>
      </c>
      <c r="J986" s="50"/>
      <c r="K986" s="50"/>
      <c r="L986" s="37">
        <f>SUM(L988:L1020)</f>
        <v>80095189.766338438</v>
      </c>
      <c r="M986" s="50"/>
      <c r="N986" s="92">
        <f t="shared" si="168"/>
        <v>80095189.766338438</v>
      </c>
      <c r="O986" s="33"/>
    </row>
    <row r="987" spans="1:15" s="31" customFormat="1" x14ac:dyDescent="0.25">
      <c r="A987" s="35"/>
      <c r="B987" s="51" t="s">
        <v>26</v>
      </c>
      <c r="C987" s="35">
        <v>2</v>
      </c>
      <c r="D987" s="5">
        <v>0</v>
      </c>
      <c r="E987" s="106"/>
      <c r="F987" s="50"/>
      <c r="G987" s="41">
        <v>25</v>
      </c>
      <c r="H987" s="50">
        <f>F1017*G987/100</f>
        <v>30940236.5</v>
      </c>
      <c r="I987" s="50">
        <f t="shared" si="169"/>
        <v>-30940236.5</v>
      </c>
      <c r="J987" s="50"/>
      <c r="K987" s="50"/>
      <c r="L987" s="50"/>
      <c r="M987" s="50">
        <f>($L$7*$L$8*E985/$L$10)+($L$7*$L$9*D985/$L$11)</f>
        <v>35462266.485518701</v>
      </c>
      <c r="N987" s="94">
        <f t="shared" si="168"/>
        <v>35462266.485518701</v>
      </c>
      <c r="O987" s="33"/>
    </row>
    <row r="988" spans="1:15" s="31" customFormat="1" x14ac:dyDescent="0.25">
      <c r="A988" s="35"/>
      <c r="B988" s="51" t="s">
        <v>672</v>
      </c>
      <c r="C988" s="35">
        <v>4</v>
      </c>
      <c r="D988" s="55">
        <v>21.037700000000001</v>
      </c>
      <c r="E988" s="100">
        <v>740</v>
      </c>
      <c r="F988" s="193">
        <v>492074</v>
      </c>
      <c r="G988" s="41">
        <v>100</v>
      </c>
      <c r="H988" s="50">
        <f>F988*G988/100</f>
        <v>492074</v>
      </c>
      <c r="I988" s="50">
        <f t="shared" si="169"/>
        <v>0</v>
      </c>
      <c r="J988" s="50">
        <f t="shared" ref="J988:J1020" si="170">F988/E988</f>
        <v>664.96486486486492</v>
      </c>
      <c r="K988" s="50">
        <f t="shared" ref="K988:K1020" si="171">$J$11*$J$19-J988</f>
        <v>2024.5140808388587</v>
      </c>
      <c r="L988" s="50">
        <f t="shared" ref="L988:L1020" si="172">IF(K988&gt;0,$J$7*$J$8*(K988/$K$19),0)+$J$7*$J$9*(E988/$E$19)+$J$7*$J$10*(D988/$D$19)</f>
        <v>2005179.3021933853</v>
      </c>
      <c r="M988" s="50"/>
      <c r="N988" s="94">
        <f t="shared" si="168"/>
        <v>2005179.3021933853</v>
      </c>
      <c r="O988" s="33"/>
    </row>
    <row r="989" spans="1:15" s="31" customFormat="1" x14ac:dyDescent="0.25">
      <c r="A989" s="35"/>
      <c r="B989" s="51" t="s">
        <v>262</v>
      </c>
      <c r="C989" s="35">
        <v>4</v>
      </c>
      <c r="D989" s="55">
        <v>23.1798</v>
      </c>
      <c r="E989" s="100">
        <v>708</v>
      </c>
      <c r="F989" s="193">
        <v>602138</v>
      </c>
      <c r="G989" s="41">
        <v>100</v>
      </c>
      <c r="H989" s="50">
        <f t="shared" ref="H989:H1020" si="173">F989*G989/100</f>
        <v>602138</v>
      </c>
      <c r="I989" s="50">
        <f t="shared" si="169"/>
        <v>0</v>
      </c>
      <c r="J989" s="50">
        <f t="shared" si="170"/>
        <v>850.47740112994347</v>
      </c>
      <c r="K989" s="50">
        <f t="shared" si="171"/>
        <v>1839.0015445737802</v>
      </c>
      <c r="L989" s="50">
        <f t="shared" si="172"/>
        <v>1859714.1441280763</v>
      </c>
      <c r="M989" s="50"/>
      <c r="N989" s="94">
        <f t="shared" si="168"/>
        <v>1859714.1441280763</v>
      </c>
      <c r="O989" s="33"/>
    </row>
    <row r="990" spans="1:15" s="31" customFormat="1" x14ac:dyDescent="0.25">
      <c r="A990" s="35"/>
      <c r="B990" s="51" t="s">
        <v>673</v>
      </c>
      <c r="C990" s="35">
        <v>4</v>
      </c>
      <c r="D990" s="55">
        <v>33.328400000000002</v>
      </c>
      <c r="E990" s="100">
        <v>919</v>
      </c>
      <c r="F990" s="193">
        <v>774568</v>
      </c>
      <c r="G990" s="41">
        <v>100</v>
      </c>
      <c r="H990" s="50">
        <f t="shared" si="173"/>
        <v>774568</v>
      </c>
      <c r="I990" s="50">
        <f t="shared" si="169"/>
        <v>0</v>
      </c>
      <c r="J990" s="50">
        <f t="shared" si="170"/>
        <v>842.83786724700758</v>
      </c>
      <c r="K990" s="50">
        <f t="shared" si="171"/>
        <v>1846.6410784567161</v>
      </c>
      <c r="L990" s="50">
        <f t="shared" si="172"/>
        <v>2001841.3687317388</v>
      </c>
      <c r="M990" s="50"/>
      <c r="N990" s="94">
        <f t="shared" si="168"/>
        <v>2001841.3687317388</v>
      </c>
      <c r="O990" s="33"/>
    </row>
    <row r="991" spans="1:15" s="31" customFormat="1" x14ac:dyDescent="0.25">
      <c r="A991" s="35"/>
      <c r="B991" s="51" t="s">
        <v>674</v>
      </c>
      <c r="C991" s="35">
        <v>4</v>
      </c>
      <c r="D991" s="55">
        <v>20.331499999999998</v>
      </c>
      <c r="E991" s="100">
        <v>968</v>
      </c>
      <c r="F991" s="193">
        <v>457172</v>
      </c>
      <c r="G991" s="41">
        <v>100</v>
      </c>
      <c r="H991" s="50">
        <f t="shared" si="173"/>
        <v>457172</v>
      </c>
      <c r="I991" s="50">
        <f t="shared" si="169"/>
        <v>0</v>
      </c>
      <c r="J991" s="50">
        <f t="shared" si="170"/>
        <v>472.28512396694214</v>
      </c>
      <c r="K991" s="50">
        <f t="shared" si="171"/>
        <v>2217.1938217367815</v>
      </c>
      <c r="L991" s="50">
        <f t="shared" si="172"/>
        <v>2231001.4412829587</v>
      </c>
      <c r="M991" s="50"/>
      <c r="N991" s="94">
        <f t="shared" si="168"/>
        <v>2231001.4412829587</v>
      </c>
      <c r="O991" s="33"/>
    </row>
    <row r="992" spans="1:15" s="31" customFormat="1" x14ac:dyDescent="0.25">
      <c r="A992" s="35"/>
      <c r="B992" s="51" t="s">
        <v>675</v>
      </c>
      <c r="C992" s="35">
        <v>4</v>
      </c>
      <c r="D992" s="55">
        <v>25.04</v>
      </c>
      <c r="E992" s="100">
        <v>1305</v>
      </c>
      <c r="F992" s="193">
        <v>653109</v>
      </c>
      <c r="G992" s="41">
        <v>100</v>
      </c>
      <c r="H992" s="50">
        <f t="shared" si="173"/>
        <v>653109</v>
      </c>
      <c r="I992" s="50">
        <f t="shared" si="169"/>
        <v>0</v>
      </c>
      <c r="J992" s="50">
        <f t="shared" si="170"/>
        <v>500.46666666666664</v>
      </c>
      <c r="K992" s="50">
        <f t="shared" si="171"/>
        <v>2189.0122790370569</v>
      </c>
      <c r="L992" s="50">
        <f t="shared" si="172"/>
        <v>2351202.6552056116</v>
      </c>
      <c r="M992" s="50"/>
      <c r="N992" s="94">
        <f t="shared" si="168"/>
        <v>2351202.6552056116</v>
      </c>
      <c r="O992" s="33"/>
    </row>
    <row r="993" spans="1:15" s="31" customFormat="1" x14ac:dyDescent="0.25">
      <c r="A993" s="35"/>
      <c r="B993" s="51" t="s">
        <v>845</v>
      </c>
      <c r="C993" s="35">
        <v>4</v>
      </c>
      <c r="D993" s="55">
        <v>24.7498</v>
      </c>
      <c r="E993" s="100">
        <v>1301</v>
      </c>
      <c r="F993" s="193">
        <v>1158595</v>
      </c>
      <c r="G993" s="41">
        <v>100</v>
      </c>
      <c r="H993" s="50">
        <f t="shared" si="173"/>
        <v>1158595</v>
      </c>
      <c r="I993" s="50">
        <f t="shared" si="169"/>
        <v>0</v>
      </c>
      <c r="J993" s="50">
        <f t="shared" si="170"/>
        <v>890.5418908531899</v>
      </c>
      <c r="K993" s="50">
        <f t="shared" si="171"/>
        <v>1798.9370548505337</v>
      </c>
      <c r="L993" s="50">
        <f t="shared" si="172"/>
        <v>2035394.039877055</v>
      </c>
      <c r="M993" s="50"/>
      <c r="N993" s="94">
        <f t="shared" si="168"/>
        <v>2035394.039877055</v>
      </c>
      <c r="O993" s="33"/>
    </row>
    <row r="994" spans="1:15" s="31" customFormat="1" x14ac:dyDescent="0.25">
      <c r="A994" s="35"/>
      <c r="B994" s="51" t="s">
        <v>676</v>
      </c>
      <c r="C994" s="35">
        <v>4</v>
      </c>
      <c r="D994" s="55">
        <v>33.558999999999997</v>
      </c>
      <c r="E994" s="100">
        <v>1285</v>
      </c>
      <c r="F994" s="193">
        <v>1402042</v>
      </c>
      <c r="G994" s="41">
        <v>100</v>
      </c>
      <c r="H994" s="50">
        <f t="shared" si="173"/>
        <v>1402042</v>
      </c>
      <c r="I994" s="50">
        <f t="shared" si="169"/>
        <v>0</v>
      </c>
      <c r="J994" s="50">
        <f t="shared" si="170"/>
        <v>1091.0832684824902</v>
      </c>
      <c r="K994" s="50">
        <f t="shared" si="171"/>
        <v>1598.3956772212334</v>
      </c>
      <c r="L994" s="50">
        <f t="shared" si="172"/>
        <v>1926370.0014399248</v>
      </c>
      <c r="M994" s="50"/>
      <c r="N994" s="94">
        <f t="shared" si="168"/>
        <v>1926370.0014399248</v>
      </c>
      <c r="O994" s="33"/>
    </row>
    <row r="995" spans="1:15" s="31" customFormat="1" x14ac:dyDescent="0.25">
      <c r="A995" s="35"/>
      <c r="B995" s="51" t="s">
        <v>677</v>
      </c>
      <c r="C995" s="35">
        <v>4</v>
      </c>
      <c r="D995" s="55">
        <v>28.676200000000001</v>
      </c>
      <c r="E995" s="100">
        <v>1074</v>
      </c>
      <c r="F995" s="193">
        <v>774237</v>
      </c>
      <c r="G995" s="41">
        <v>100</v>
      </c>
      <c r="H995" s="50">
        <f t="shared" si="173"/>
        <v>774237</v>
      </c>
      <c r="I995" s="50">
        <f t="shared" si="169"/>
        <v>0</v>
      </c>
      <c r="J995" s="50">
        <f t="shared" si="170"/>
        <v>720.89106145251401</v>
      </c>
      <c r="K995" s="50">
        <f t="shared" si="171"/>
        <v>1968.5878842512097</v>
      </c>
      <c r="L995" s="50">
        <f t="shared" si="172"/>
        <v>2121111.1747281877</v>
      </c>
      <c r="M995" s="50"/>
      <c r="N995" s="94">
        <f t="shared" si="168"/>
        <v>2121111.1747281877</v>
      </c>
      <c r="O995" s="33"/>
    </row>
    <row r="996" spans="1:15" s="31" customFormat="1" x14ac:dyDescent="0.25">
      <c r="A996" s="35"/>
      <c r="B996" s="51" t="s">
        <v>678</v>
      </c>
      <c r="C996" s="35">
        <v>4</v>
      </c>
      <c r="D996" s="55">
        <v>35.6203</v>
      </c>
      <c r="E996" s="100">
        <v>1567</v>
      </c>
      <c r="F996" s="193">
        <v>969160</v>
      </c>
      <c r="G996" s="41">
        <v>100</v>
      </c>
      <c r="H996" s="50">
        <f t="shared" si="173"/>
        <v>969160</v>
      </c>
      <c r="I996" s="50">
        <f t="shared" si="169"/>
        <v>0</v>
      </c>
      <c r="J996" s="50">
        <f t="shared" si="170"/>
        <v>618.48117421825145</v>
      </c>
      <c r="K996" s="50">
        <f t="shared" si="171"/>
        <v>2070.9977714854722</v>
      </c>
      <c r="L996" s="50">
        <f t="shared" si="172"/>
        <v>2412424.2154832329</v>
      </c>
      <c r="M996" s="50"/>
      <c r="N996" s="94">
        <f t="shared" si="168"/>
        <v>2412424.2154832329</v>
      </c>
      <c r="O996" s="33"/>
    </row>
    <row r="997" spans="1:15" s="31" customFormat="1" x14ac:dyDescent="0.25">
      <c r="A997" s="35"/>
      <c r="B997" s="51" t="s">
        <v>846</v>
      </c>
      <c r="C997" s="35">
        <v>4</v>
      </c>
      <c r="D997" s="55">
        <v>22.1511</v>
      </c>
      <c r="E997" s="100">
        <v>618</v>
      </c>
      <c r="F997" s="193">
        <v>390221</v>
      </c>
      <c r="G997" s="41">
        <v>100</v>
      </c>
      <c r="H997" s="50">
        <f t="shared" si="173"/>
        <v>390221</v>
      </c>
      <c r="I997" s="50">
        <f t="shared" si="169"/>
        <v>0</v>
      </c>
      <c r="J997" s="50">
        <f t="shared" si="170"/>
        <v>631.42556634304208</v>
      </c>
      <c r="K997" s="50">
        <f t="shared" si="171"/>
        <v>2058.0533793606814</v>
      </c>
      <c r="L997" s="50">
        <f t="shared" si="172"/>
        <v>1998605.3153951641</v>
      </c>
      <c r="M997" s="50"/>
      <c r="N997" s="94">
        <f t="shared" si="168"/>
        <v>1998605.3153951641</v>
      </c>
      <c r="O997" s="33"/>
    </row>
    <row r="998" spans="1:15" s="31" customFormat="1" x14ac:dyDescent="0.25">
      <c r="A998" s="35"/>
      <c r="B998" s="51" t="s">
        <v>679</v>
      </c>
      <c r="C998" s="35">
        <v>4</v>
      </c>
      <c r="D998" s="55">
        <v>39.122799999999998</v>
      </c>
      <c r="E998" s="100">
        <v>1149</v>
      </c>
      <c r="F998" s="193">
        <v>1359183</v>
      </c>
      <c r="G998" s="41">
        <v>100</v>
      </c>
      <c r="H998" s="50">
        <f t="shared" si="173"/>
        <v>1359183</v>
      </c>
      <c r="I998" s="50">
        <f t="shared" si="169"/>
        <v>0</v>
      </c>
      <c r="J998" s="50">
        <f t="shared" si="170"/>
        <v>1182.9268929503917</v>
      </c>
      <c r="K998" s="50">
        <f t="shared" si="171"/>
        <v>1506.552052753332</v>
      </c>
      <c r="L998" s="50">
        <f t="shared" si="172"/>
        <v>1843456.4952913548</v>
      </c>
      <c r="M998" s="50"/>
      <c r="N998" s="94">
        <f t="shared" si="168"/>
        <v>1843456.4952913548</v>
      </c>
      <c r="O998" s="33"/>
    </row>
    <row r="999" spans="1:15" s="31" customFormat="1" x14ac:dyDescent="0.25">
      <c r="A999" s="35"/>
      <c r="B999" s="51" t="s">
        <v>680</v>
      </c>
      <c r="C999" s="35">
        <v>4</v>
      </c>
      <c r="D999" s="55">
        <v>19.480999999999998</v>
      </c>
      <c r="E999" s="100">
        <v>599</v>
      </c>
      <c r="F999" s="193">
        <v>384766</v>
      </c>
      <c r="G999" s="41">
        <v>100</v>
      </c>
      <c r="H999" s="50">
        <f t="shared" si="173"/>
        <v>384766</v>
      </c>
      <c r="I999" s="50">
        <f t="shared" si="169"/>
        <v>0</v>
      </c>
      <c r="J999" s="50">
        <f t="shared" si="170"/>
        <v>642.34724540901504</v>
      </c>
      <c r="K999" s="50">
        <f t="shared" si="171"/>
        <v>2047.1317002947085</v>
      </c>
      <c r="L999" s="50">
        <f t="shared" si="172"/>
        <v>1966238.7688859783</v>
      </c>
      <c r="M999" s="50"/>
      <c r="N999" s="94">
        <f t="shared" si="168"/>
        <v>1966238.7688859783</v>
      </c>
      <c r="O999" s="33"/>
    </row>
    <row r="1000" spans="1:15" s="31" customFormat="1" x14ac:dyDescent="0.25">
      <c r="A1000" s="35"/>
      <c r="B1000" s="51" t="s">
        <v>847</v>
      </c>
      <c r="C1000" s="35">
        <v>4</v>
      </c>
      <c r="D1000" s="55">
        <v>29.972500000000004</v>
      </c>
      <c r="E1000" s="100">
        <v>2249</v>
      </c>
      <c r="F1000" s="193">
        <v>1127351</v>
      </c>
      <c r="G1000" s="41">
        <v>100</v>
      </c>
      <c r="H1000" s="50">
        <f t="shared" si="173"/>
        <v>1127351</v>
      </c>
      <c r="I1000" s="50">
        <f t="shared" si="169"/>
        <v>0</v>
      </c>
      <c r="J1000" s="50">
        <f t="shared" si="170"/>
        <v>501.26767452200977</v>
      </c>
      <c r="K1000" s="50">
        <f t="shared" si="171"/>
        <v>2188.211271181714</v>
      </c>
      <c r="L1000" s="50">
        <f t="shared" si="172"/>
        <v>2697086.3651906922</v>
      </c>
      <c r="M1000" s="50"/>
      <c r="N1000" s="94">
        <f t="shared" si="168"/>
        <v>2697086.3651906922</v>
      </c>
      <c r="O1000" s="33"/>
    </row>
    <row r="1001" spans="1:15" s="31" customFormat="1" x14ac:dyDescent="0.25">
      <c r="A1001" s="35"/>
      <c r="B1001" s="51" t="s">
        <v>681</v>
      </c>
      <c r="C1001" s="35">
        <v>4</v>
      </c>
      <c r="D1001" s="55">
        <v>29.169099999999997</v>
      </c>
      <c r="E1001" s="100">
        <v>1379</v>
      </c>
      <c r="F1001" s="193">
        <v>811531</v>
      </c>
      <c r="G1001" s="41">
        <v>100</v>
      </c>
      <c r="H1001" s="50">
        <f t="shared" si="173"/>
        <v>811531</v>
      </c>
      <c r="I1001" s="50">
        <f t="shared" si="169"/>
        <v>0</v>
      </c>
      <c r="J1001" s="50">
        <f t="shared" si="170"/>
        <v>588.49238578680206</v>
      </c>
      <c r="K1001" s="50">
        <f t="shared" si="171"/>
        <v>2100.9865599169216</v>
      </c>
      <c r="L1001" s="50">
        <f t="shared" si="172"/>
        <v>2332047.8540205304</v>
      </c>
      <c r="M1001" s="50"/>
      <c r="N1001" s="94">
        <f t="shared" si="168"/>
        <v>2332047.8540205304</v>
      </c>
      <c r="O1001" s="33"/>
    </row>
    <row r="1002" spans="1:15" s="31" customFormat="1" x14ac:dyDescent="0.25">
      <c r="A1002" s="35"/>
      <c r="B1002" s="51" t="s">
        <v>682</v>
      </c>
      <c r="C1002" s="35">
        <v>4</v>
      </c>
      <c r="D1002" s="55">
        <v>43.889899999999997</v>
      </c>
      <c r="E1002" s="100">
        <v>1148</v>
      </c>
      <c r="F1002" s="193">
        <v>662675</v>
      </c>
      <c r="G1002" s="41">
        <v>100</v>
      </c>
      <c r="H1002" s="50">
        <f t="shared" si="173"/>
        <v>662675</v>
      </c>
      <c r="I1002" s="50">
        <f t="shared" si="169"/>
        <v>0</v>
      </c>
      <c r="J1002" s="50">
        <f t="shared" si="170"/>
        <v>577.24303135888499</v>
      </c>
      <c r="K1002" s="50">
        <f t="shared" si="171"/>
        <v>2112.2359143448384</v>
      </c>
      <c r="L1002" s="50">
        <f t="shared" si="172"/>
        <v>2359359.2160898177</v>
      </c>
      <c r="M1002" s="50"/>
      <c r="N1002" s="94">
        <f t="shared" si="168"/>
        <v>2359359.2160898177</v>
      </c>
      <c r="O1002" s="33"/>
    </row>
    <row r="1003" spans="1:15" s="31" customFormat="1" x14ac:dyDescent="0.25">
      <c r="A1003" s="35"/>
      <c r="B1003" s="51" t="s">
        <v>683</v>
      </c>
      <c r="C1003" s="35">
        <v>4</v>
      </c>
      <c r="D1003" s="55">
        <v>42.471999999999994</v>
      </c>
      <c r="E1003" s="100">
        <v>2390</v>
      </c>
      <c r="F1003" s="193">
        <v>1535337</v>
      </c>
      <c r="G1003" s="41">
        <v>100</v>
      </c>
      <c r="H1003" s="50">
        <f t="shared" si="173"/>
        <v>1535337</v>
      </c>
      <c r="I1003" s="50">
        <f t="shared" si="169"/>
        <v>0</v>
      </c>
      <c r="J1003" s="50">
        <f t="shared" si="170"/>
        <v>642.40041841004188</v>
      </c>
      <c r="K1003" s="50">
        <f t="shared" si="171"/>
        <v>2047.0785272936819</v>
      </c>
      <c r="L1003" s="50">
        <f t="shared" si="172"/>
        <v>2711878.6907286542</v>
      </c>
      <c r="M1003" s="50"/>
      <c r="N1003" s="94">
        <f t="shared" si="168"/>
        <v>2711878.6907286542</v>
      </c>
      <c r="O1003" s="33"/>
    </row>
    <row r="1004" spans="1:15" s="31" customFormat="1" x14ac:dyDescent="0.25">
      <c r="A1004" s="35"/>
      <c r="B1004" s="51" t="s">
        <v>684</v>
      </c>
      <c r="C1004" s="35">
        <v>4</v>
      </c>
      <c r="D1004" s="55">
        <v>37.261499999999998</v>
      </c>
      <c r="E1004" s="100">
        <v>3146</v>
      </c>
      <c r="F1004" s="193">
        <v>1730624</v>
      </c>
      <c r="G1004" s="41">
        <v>100</v>
      </c>
      <c r="H1004" s="50">
        <f t="shared" si="173"/>
        <v>1730624</v>
      </c>
      <c r="I1004" s="50">
        <f t="shared" si="169"/>
        <v>0</v>
      </c>
      <c r="J1004" s="50">
        <f t="shared" si="170"/>
        <v>550.10298792116976</v>
      </c>
      <c r="K1004" s="50">
        <f t="shared" si="171"/>
        <v>2139.375957782554</v>
      </c>
      <c r="L1004" s="50">
        <f t="shared" si="172"/>
        <v>3004065.5446531586</v>
      </c>
      <c r="M1004" s="50"/>
      <c r="N1004" s="94">
        <f t="shared" si="168"/>
        <v>3004065.5446531586</v>
      </c>
      <c r="O1004" s="33"/>
    </row>
    <row r="1005" spans="1:15" s="31" customFormat="1" x14ac:dyDescent="0.25">
      <c r="A1005" s="35"/>
      <c r="B1005" s="51" t="s">
        <v>685</v>
      </c>
      <c r="C1005" s="35">
        <v>4</v>
      </c>
      <c r="D1005" s="55">
        <v>20.51</v>
      </c>
      <c r="E1005" s="100">
        <v>414</v>
      </c>
      <c r="F1005" s="193">
        <v>309957</v>
      </c>
      <c r="G1005" s="41">
        <v>100</v>
      </c>
      <c r="H1005" s="50">
        <f t="shared" si="173"/>
        <v>309957</v>
      </c>
      <c r="I1005" s="50">
        <f t="shared" si="169"/>
        <v>0</v>
      </c>
      <c r="J1005" s="50">
        <f t="shared" si="170"/>
        <v>748.6884057971015</v>
      </c>
      <c r="K1005" s="50">
        <f t="shared" si="171"/>
        <v>1940.7905399066221</v>
      </c>
      <c r="L1005" s="50">
        <f t="shared" si="172"/>
        <v>1826025.9868523781</v>
      </c>
      <c r="M1005" s="50"/>
      <c r="N1005" s="94">
        <f t="shared" si="168"/>
        <v>1826025.9868523781</v>
      </c>
      <c r="O1005" s="33"/>
    </row>
    <row r="1006" spans="1:15" s="31" customFormat="1" x14ac:dyDescent="0.25">
      <c r="A1006" s="35"/>
      <c r="B1006" s="51" t="s">
        <v>686</v>
      </c>
      <c r="C1006" s="35">
        <v>4</v>
      </c>
      <c r="D1006" s="55">
        <v>12.818399999999999</v>
      </c>
      <c r="E1006" s="100">
        <v>848</v>
      </c>
      <c r="F1006" s="193">
        <v>499149</v>
      </c>
      <c r="G1006" s="41">
        <v>100</v>
      </c>
      <c r="H1006" s="50">
        <f t="shared" si="173"/>
        <v>499149</v>
      </c>
      <c r="I1006" s="50">
        <f t="shared" si="169"/>
        <v>0</v>
      </c>
      <c r="J1006" s="50">
        <f t="shared" si="170"/>
        <v>588.61910377358492</v>
      </c>
      <c r="K1006" s="50">
        <f t="shared" si="171"/>
        <v>2100.8598419301388</v>
      </c>
      <c r="L1006" s="50">
        <f t="shared" si="172"/>
        <v>2049154.1465328897</v>
      </c>
      <c r="M1006" s="50"/>
      <c r="N1006" s="94">
        <f t="shared" si="168"/>
        <v>2049154.1465328897</v>
      </c>
      <c r="O1006" s="33"/>
    </row>
    <row r="1007" spans="1:15" s="31" customFormat="1" x14ac:dyDescent="0.25">
      <c r="A1007" s="35"/>
      <c r="B1007" s="51" t="s">
        <v>687</v>
      </c>
      <c r="C1007" s="35">
        <v>4</v>
      </c>
      <c r="D1007" s="55">
        <v>29.560700000000001</v>
      </c>
      <c r="E1007" s="100">
        <v>512</v>
      </c>
      <c r="F1007" s="193">
        <v>376544</v>
      </c>
      <c r="G1007" s="41">
        <v>100</v>
      </c>
      <c r="H1007" s="50">
        <f t="shared" si="173"/>
        <v>376544</v>
      </c>
      <c r="I1007" s="50">
        <f t="shared" si="169"/>
        <v>0</v>
      </c>
      <c r="J1007" s="50">
        <f t="shared" si="170"/>
        <v>735.4375</v>
      </c>
      <c r="K1007" s="50">
        <f t="shared" si="171"/>
        <v>1954.0414457037236</v>
      </c>
      <c r="L1007" s="50">
        <f t="shared" si="172"/>
        <v>1927885.1987165103</v>
      </c>
      <c r="M1007" s="50"/>
      <c r="N1007" s="94">
        <f t="shared" si="168"/>
        <v>1927885.1987165103</v>
      </c>
      <c r="O1007" s="33"/>
    </row>
    <row r="1008" spans="1:15" s="31" customFormat="1" x14ac:dyDescent="0.25">
      <c r="A1008" s="35"/>
      <c r="B1008" s="51" t="s">
        <v>688</v>
      </c>
      <c r="C1008" s="35">
        <v>4</v>
      </c>
      <c r="D1008" s="55">
        <v>47.864399999999996</v>
      </c>
      <c r="E1008" s="100">
        <v>1158</v>
      </c>
      <c r="F1008" s="193">
        <v>926819</v>
      </c>
      <c r="G1008" s="41">
        <v>100</v>
      </c>
      <c r="H1008" s="50">
        <f t="shared" si="173"/>
        <v>926819</v>
      </c>
      <c r="I1008" s="50">
        <f t="shared" si="169"/>
        <v>0</v>
      </c>
      <c r="J1008" s="50">
        <f t="shared" si="170"/>
        <v>800.36183074265978</v>
      </c>
      <c r="K1008" s="50">
        <f t="shared" si="171"/>
        <v>1889.1171149610639</v>
      </c>
      <c r="L1008" s="50">
        <f t="shared" si="172"/>
        <v>2209614.4830259304</v>
      </c>
      <c r="M1008" s="50"/>
      <c r="N1008" s="94">
        <f t="shared" si="168"/>
        <v>2209614.4830259304</v>
      </c>
      <c r="O1008" s="33"/>
    </row>
    <row r="1009" spans="1:15" s="31" customFormat="1" x14ac:dyDescent="0.25">
      <c r="A1009" s="35"/>
      <c r="B1009" s="51" t="s">
        <v>689</v>
      </c>
      <c r="C1009" s="35">
        <v>4</v>
      </c>
      <c r="D1009" s="55">
        <v>3.8826000000000001</v>
      </c>
      <c r="E1009" s="100">
        <v>1698</v>
      </c>
      <c r="F1009" s="193">
        <v>2747824</v>
      </c>
      <c r="G1009" s="41">
        <v>100</v>
      </c>
      <c r="H1009" s="50">
        <f t="shared" si="173"/>
        <v>2747824</v>
      </c>
      <c r="I1009" s="50">
        <f t="shared" si="169"/>
        <v>0</v>
      </c>
      <c r="J1009" s="50">
        <f t="shared" si="170"/>
        <v>1618.2709069493521</v>
      </c>
      <c r="K1009" s="50">
        <f t="shared" si="171"/>
        <v>1071.2080387543715</v>
      </c>
      <c r="L1009" s="50">
        <f t="shared" si="172"/>
        <v>1449451.6414690309</v>
      </c>
      <c r="M1009" s="50"/>
      <c r="N1009" s="94">
        <f t="shared" si="168"/>
        <v>1449451.6414690309</v>
      </c>
      <c r="O1009" s="33"/>
    </row>
    <row r="1010" spans="1:15" s="31" customFormat="1" x14ac:dyDescent="0.25">
      <c r="A1010" s="35"/>
      <c r="B1010" s="51" t="s">
        <v>690</v>
      </c>
      <c r="C1010" s="35">
        <v>4</v>
      </c>
      <c r="D1010" s="55">
        <v>45.011000000000003</v>
      </c>
      <c r="E1010" s="100">
        <v>3153</v>
      </c>
      <c r="F1010" s="193">
        <v>1837624</v>
      </c>
      <c r="G1010" s="41">
        <v>100</v>
      </c>
      <c r="H1010" s="50">
        <f t="shared" si="173"/>
        <v>1837624</v>
      </c>
      <c r="I1010" s="50">
        <f t="shared" si="169"/>
        <v>0</v>
      </c>
      <c r="J1010" s="50">
        <f t="shared" si="170"/>
        <v>582.81763399936574</v>
      </c>
      <c r="K1010" s="50">
        <f t="shared" si="171"/>
        <v>2106.661311704358</v>
      </c>
      <c r="L1010" s="50">
        <f t="shared" si="172"/>
        <v>3030340.1183209675</v>
      </c>
      <c r="M1010" s="50"/>
      <c r="N1010" s="94">
        <f t="shared" si="168"/>
        <v>3030340.1183209675</v>
      </c>
      <c r="O1010" s="33"/>
    </row>
    <row r="1011" spans="1:15" s="31" customFormat="1" x14ac:dyDescent="0.25">
      <c r="A1011" s="35"/>
      <c r="B1011" s="51" t="s">
        <v>308</v>
      </c>
      <c r="C1011" s="35">
        <v>4</v>
      </c>
      <c r="D1011" s="55">
        <v>45.852299999999993</v>
      </c>
      <c r="E1011" s="100">
        <v>3722</v>
      </c>
      <c r="F1011" s="193">
        <v>4100129</v>
      </c>
      <c r="G1011" s="41">
        <v>100</v>
      </c>
      <c r="H1011" s="50">
        <f t="shared" si="173"/>
        <v>4100129</v>
      </c>
      <c r="I1011" s="50">
        <f t="shared" si="169"/>
        <v>0</v>
      </c>
      <c r="J1011" s="50">
        <f t="shared" si="170"/>
        <v>1101.5929607737776</v>
      </c>
      <c r="K1011" s="50">
        <f t="shared" si="171"/>
        <v>1587.8859849299461</v>
      </c>
      <c r="L1011" s="50">
        <f t="shared" si="172"/>
        <v>2809677.4320148658</v>
      </c>
      <c r="M1011" s="50"/>
      <c r="N1011" s="94">
        <f t="shared" si="168"/>
        <v>2809677.4320148658</v>
      </c>
      <c r="O1011" s="33"/>
    </row>
    <row r="1012" spans="1:15" s="31" customFormat="1" x14ac:dyDescent="0.25">
      <c r="A1012" s="35"/>
      <c r="B1012" s="51" t="s">
        <v>691</v>
      </c>
      <c r="C1012" s="35">
        <v>4</v>
      </c>
      <c r="D1012" s="55">
        <v>87.730400000000017</v>
      </c>
      <c r="E1012" s="100">
        <v>1027</v>
      </c>
      <c r="F1012" s="193">
        <v>1710820</v>
      </c>
      <c r="G1012" s="41">
        <v>100</v>
      </c>
      <c r="H1012" s="50">
        <f t="shared" si="173"/>
        <v>1710820</v>
      </c>
      <c r="I1012" s="50">
        <f t="shared" si="169"/>
        <v>0</v>
      </c>
      <c r="J1012" s="50">
        <f t="shared" si="170"/>
        <v>1665.842259006816</v>
      </c>
      <c r="K1012" s="50">
        <f t="shared" si="171"/>
        <v>1023.6366866969076</v>
      </c>
      <c r="L1012" s="50">
        <f t="shared" si="172"/>
        <v>1730413.0217558173</v>
      </c>
      <c r="M1012" s="50"/>
      <c r="N1012" s="94">
        <f t="shared" si="168"/>
        <v>1730413.0217558173</v>
      </c>
      <c r="O1012" s="33"/>
    </row>
    <row r="1013" spans="1:15" s="31" customFormat="1" x14ac:dyDescent="0.25">
      <c r="A1013" s="35"/>
      <c r="B1013" s="51" t="s">
        <v>692</v>
      </c>
      <c r="C1013" s="35">
        <v>4</v>
      </c>
      <c r="D1013" s="55">
        <v>56.395799999999994</v>
      </c>
      <c r="E1013" s="100">
        <v>3773</v>
      </c>
      <c r="F1013" s="193">
        <v>7540317</v>
      </c>
      <c r="G1013" s="41">
        <v>100</v>
      </c>
      <c r="H1013" s="50">
        <f t="shared" si="173"/>
        <v>7540317</v>
      </c>
      <c r="I1013" s="50">
        <f t="shared" si="169"/>
        <v>0</v>
      </c>
      <c r="J1013" s="50">
        <f t="shared" si="170"/>
        <v>1998.4937715345879</v>
      </c>
      <c r="K1013" s="50">
        <f t="shared" si="171"/>
        <v>690.98517416913569</v>
      </c>
      <c r="L1013" s="50">
        <f t="shared" si="172"/>
        <v>2176160.9059540932</v>
      </c>
      <c r="M1013" s="50"/>
      <c r="N1013" s="94">
        <f t="shared" si="168"/>
        <v>2176160.9059540932</v>
      </c>
      <c r="O1013" s="33"/>
    </row>
    <row r="1014" spans="1:15" s="31" customFormat="1" x14ac:dyDescent="0.25">
      <c r="A1014" s="35"/>
      <c r="B1014" s="51" t="s">
        <v>693</v>
      </c>
      <c r="C1014" s="35">
        <v>4</v>
      </c>
      <c r="D1014" s="55">
        <v>31.199499999999997</v>
      </c>
      <c r="E1014" s="100">
        <v>697</v>
      </c>
      <c r="F1014" s="193">
        <v>452146</v>
      </c>
      <c r="G1014" s="41">
        <v>100</v>
      </c>
      <c r="H1014" s="50">
        <f t="shared" si="173"/>
        <v>452146</v>
      </c>
      <c r="I1014" s="50">
        <f t="shared" si="169"/>
        <v>0</v>
      </c>
      <c r="J1014" s="50">
        <f t="shared" si="170"/>
        <v>648.70301291248211</v>
      </c>
      <c r="K1014" s="50">
        <f t="shared" si="171"/>
        <v>2040.7759327912415</v>
      </c>
      <c r="L1014" s="50">
        <f t="shared" si="172"/>
        <v>2069652.9324007349</v>
      </c>
      <c r="M1014" s="50"/>
      <c r="N1014" s="94">
        <f t="shared" si="168"/>
        <v>2069652.9324007349</v>
      </c>
      <c r="O1014" s="33"/>
    </row>
    <row r="1015" spans="1:15" s="31" customFormat="1" x14ac:dyDescent="0.25">
      <c r="A1015" s="35"/>
      <c r="B1015" s="51" t="s">
        <v>694</v>
      </c>
      <c r="C1015" s="35">
        <v>4</v>
      </c>
      <c r="D1015" s="55">
        <v>22.257800000000003</v>
      </c>
      <c r="E1015" s="100">
        <v>646</v>
      </c>
      <c r="F1015" s="193">
        <v>511647</v>
      </c>
      <c r="G1015" s="41">
        <v>100</v>
      </c>
      <c r="H1015" s="50">
        <f t="shared" si="173"/>
        <v>511647</v>
      </c>
      <c r="I1015" s="50">
        <f t="shared" si="169"/>
        <v>0</v>
      </c>
      <c r="J1015" s="50">
        <f t="shared" si="170"/>
        <v>792.02321981424154</v>
      </c>
      <c r="K1015" s="50">
        <f t="shared" si="171"/>
        <v>1897.455725889482</v>
      </c>
      <c r="L1015" s="50">
        <f t="shared" si="172"/>
        <v>1879928.0483770899</v>
      </c>
      <c r="M1015" s="50"/>
      <c r="N1015" s="94">
        <f t="shared" si="168"/>
        <v>1879928.0483770899</v>
      </c>
      <c r="O1015" s="33"/>
    </row>
    <row r="1016" spans="1:15" s="31" customFormat="1" x14ac:dyDescent="0.25">
      <c r="A1016" s="35"/>
      <c r="B1016" s="51" t="s">
        <v>695</v>
      </c>
      <c r="C1016" s="35">
        <v>4</v>
      </c>
      <c r="D1016" s="55">
        <v>45.27</v>
      </c>
      <c r="E1016" s="100">
        <v>2794</v>
      </c>
      <c r="F1016" s="193">
        <v>1899968</v>
      </c>
      <c r="G1016" s="41">
        <v>100</v>
      </c>
      <c r="H1016" s="50">
        <f t="shared" si="173"/>
        <v>1899968</v>
      </c>
      <c r="I1016" s="50">
        <f t="shared" si="169"/>
        <v>0</v>
      </c>
      <c r="J1016" s="50">
        <f t="shared" si="170"/>
        <v>680.01717967072295</v>
      </c>
      <c r="K1016" s="50">
        <f t="shared" si="171"/>
        <v>2009.4617660330007</v>
      </c>
      <c r="L1016" s="50">
        <f t="shared" si="172"/>
        <v>2834481.6727431263</v>
      </c>
      <c r="M1016" s="50"/>
      <c r="N1016" s="94">
        <f t="shared" si="168"/>
        <v>2834481.6727431263</v>
      </c>
      <c r="O1016" s="33"/>
    </row>
    <row r="1017" spans="1:15" s="31" customFormat="1" x14ac:dyDescent="0.25">
      <c r="A1017" s="35"/>
      <c r="B1017" s="51" t="s">
        <v>881</v>
      </c>
      <c r="C1017" s="35">
        <v>3</v>
      </c>
      <c r="D1017" s="55">
        <v>16.429500000000001</v>
      </c>
      <c r="E1017" s="100">
        <v>26457</v>
      </c>
      <c r="F1017" s="193">
        <v>123760946</v>
      </c>
      <c r="G1017" s="41">
        <v>50</v>
      </c>
      <c r="H1017" s="50">
        <f t="shared" si="173"/>
        <v>61880473</v>
      </c>
      <c r="I1017" s="50">
        <f t="shared" si="169"/>
        <v>61880473</v>
      </c>
      <c r="J1017" s="50">
        <f t="shared" si="170"/>
        <v>4677.8147938163811</v>
      </c>
      <c r="K1017" s="50">
        <f t="shared" si="171"/>
        <v>-1988.3358481126575</v>
      </c>
      <c r="L1017" s="50">
        <f t="shared" si="172"/>
        <v>8923474.1497460138</v>
      </c>
      <c r="M1017" s="50"/>
      <c r="N1017" s="94">
        <f t="shared" si="168"/>
        <v>8923474.1497460138</v>
      </c>
      <c r="O1017" s="33"/>
    </row>
    <row r="1018" spans="1:15" s="31" customFormat="1" x14ac:dyDescent="0.25">
      <c r="A1018" s="35"/>
      <c r="B1018" s="51" t="s">
        <v>848</v>
      </c>
      <c r="C1018" s="35">
        <v>4</v>
      </c>
      <c r="D1018" s="55">
        <v>18.29</v>
      </c>
      <c r="E1018" s="100">
        <v>1127</v>
      </c>
      <c r="F1018" s="193">
        <v>563896</v>
      </c>
      <c r="G1018" s="41">
        <v>100</v>
      </c>
      <c r="H1018" s="50">
        <f t="shared" si="173"/>
        <v>563896</v>
      </c>
      <c r="I1018" s="50">
        <f t="shared" si="169"/>
        <v>0</v>
      </c>
      <c r="J1018" s="50">
        <f t="shared" si="170"/>
        <v>500.35137533274178</v>
      </c>
      <c r="K1018" s="50">
        <f t="shared" si="171"/>
        <v>2189.1275703709816</v>
      </c>
      <c r="L1018" s="50">
        <f t="shared" si="172"/>
        <v>2248285.0159135927</v>
      </c>
      <c r="M1018" s="50"/>
      <c r="N1018" s="94">
        <f t="shared" si="168"/>
        <v>2248285.0159135927</v>
      </c>
      <c r="O1018" s="33"/>
    </row>
    <row r="1019" spans="1:15" s="31" customFormat="1" x14ac:dyDescent="0.25">
      <c r="A1019" s="35"/>
      <c r="B1019" s="51" t="s">
        <v>696</v>
      </c>
      <c r="C1019" s="35">
        <v>4</v>
      </c>
      <c r="D1019" s="55">
        <v>51.766099999999994</v>
      </c>
      <c r="E1019" s="100">
        <v>2327</v>
      </c>
      <c r="F1019" s="193">
        <v>2632481</v>
      </c>
      <c r="G1019" s="41">
        <v>100</v>
      </c>
      <c r="H1019" s="50">
        <f t="shared" si="173"/>
        <v>2632481</v>
      </c>
      <c r="I1019" s="50">
        <f t="shared" si="169"/>
        <v>0</v>
      </c>
      <c r="J1019" s="50">
        <f t="shared" si="170"/>
        <v>1131.2767511817792</v>
      </c>
      <c r="K1019" s="50">
        <f t="shared" si="171"/>
        <v>1558.2021945219444</v>
      </c>
      <c r="L1019" s="50">
        <f t="shared" si="172"/>
        <v>2359264.8509483151</v>
      </c>
      <c r="M1019" s="50"/>
      <c r="N1019" s="94">
        <f t="shared" si="168"/>
        <v>2359264.8509483151</v>
      </c>
      <c r="O1019" s="33"/>
    </row>
    <row r="1020" spans="1:15" s="31" customFormat="1" ht="15.75" thickBot="1" x14ac:dyDescent="0.3">
      <c r="A1020" s="35"/>
      <c r="B1020" s="51" t="s">
        <v>849</v>
      </c>
      <c r="C1020" s="35">
        <v>4</v>
      </c>
      <c r="D1020" s="55">
        <v>38.74</v>
      </c>
      <c r="E1020" s="107">
        <v>2906</v>
      </c>
      <c r="F1020" s="193">
        <v>2393651</v>
      </c>
      <c r="G1020" s="41">
        <v>100</v>
      </c>
      <c r="H1020" s="50">
        <f t="shared" si="173"/>
        <v>2393651</v>
      </c>
      <c r="I1020" s="50">
        <f t="shared" si="169"/>
        <v>0</v>
      </c>
      <c r="J1020" s="50">
        <f t="shared" si="170"/>
        <v>823.69270474879556</v>
      </c>
      <c r="K1020" s="50">
        <f t="shared" si="171"/>
        <v>1865.786240954928</v>
      </c>
      <c r="L1020" s="50">
        <f t="shared" si="172"/>
        <v>2714403.568241552</v>
      </c>
      <c r="M1020" s="50"/>
      <c r="N1020" s="94">
        <f t="shared" si="168"/>
        <v>2714403.568241552</v>
      </c>
      <c r="O1020" s="33"/>
    </row>
    <row r="1021" spans="1:15" x14ac:dyDescent="0.25">
      <c r="H1021" s="28">
        <f>H984+H949+H930+H903+H876+H845+H806+H776+H744+H715+H673+H648+H621+H595+H566+H523+H500+H456+H421+H385+H370+H338+H312+H283+H256+H225+H193+H162+H121+H89+H78+H48+H42+H20</f>
        <v>0</v>
      </c>
    </row>
    <row r="1023" spans="1:15" x14ac:dyDescent="0.25">
      <c r="H1023" s="28">
        <f>H1021+H1022</f>
        <v>0</v>
      </c>
    </row>
  </sheetData>
  <mergeCells count="27">
    <mergeCell ref="F13:F15"/>
    <mergeCell ref="G13:G15"/>
    <mergeCell ref="N13:N15"/>
    <mergeCell ref="L13:L15"/>
    <mergeCell ref="B19:C19"/>
    <mergeCell ref="H13:H15"/>
    <mergeCell ref="I13:I15"/>
    <mergeCell ref="J13:J15"/>
    <mergeCell ref="K13:K15"/>
    <mergeCell ref="B17:C17"/>
    <mergeCell ref="B18:C18"/>
    <mergeCell ref="M13:M15"/>
    <mergeCell ref="A13:A15"/>
    <mergeCell ref="B13:B15"/>
    <mergeCell ref="C13:C15"/>
    <mergeCell ref="D13:D15"/>
    <mergeCell ref="E13:E15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</mergeCells>
  <pageMargins left="0.19685039370078741" right="0.19685039370078741" top="0.35433070866141736" bottom="0.27559055118110237" header="0.31496062992125984" footer="0.31496062992125984"/>
  <pageSetup paperSize="9" scale="70" fitToWidth="0" fitToHeight="0" orientation="landscape" r:id="rId1"/>
  <headerFooter>
    <oddFooter>&amp;C&amp;P</oddFooter>
  </headerFooter>
  <rowBreaks count="2" manualBreakCount="2">
    <brk id="568" max="23" man="1"/>
    <brk id="617" max="2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24"/>
  <sheetViews>
    <sheetView showGridLines="0" showZeros="0" view="pageBreakPreview" zoomScaleNormal="80" zoomScaleSheetLayoutView="100" workbookViewId="0">
      <pane xSplit="3" ySplit="16" topLeftCell="D55" activePane="bottomRight" state="frozen"/>
      <selection pane="topRight" activeCell="D1" sqref="D1"/>
      <selection pane="bottomLeft" activeCell="A17" sqref="A17"/>
      <selection pane="bottomRight" activeCell="J67" sqref="J67"/>
    </sheetView>
  </sheetViews>
  <sheetFormatPr defaultColWidth="8.85546875" defaultRowHeight="15" x14ac:dyDescent="0.25"/>
  <cols>
    <col min="1" max="1" width="13.28515625" style="6" customWidth="1"/>
    <col min="2" max="2" width="17.5703125" style="6" customWidth="1"/>
    <col min="3" max="3" width="9.140625" style="31" customWidth="1"/>
    <col min="4" max="4" width="13" style="31" customWidth="1"/>
    <col min="5" max="5" width="13.5703125" style="31" customWidth="1"/>
    <col min="6" max="6" width="17" style="31" customWidth="1"/>
    <col min="7" max="7" width="7" style="6" customWidth="1"/>
    <col min="8" max="8" width="19.140625" style="32" customWidth="1"/>
    <col min="9" max="9" width="15.85546875" style="11" customWidth="1"/>
    <col min="10" max="10" width="16.140625" style="11" customWidth="1"/>
    <col min="11" max="11" width="16.5703125" style="11" customWidth="1"/>
    <col min="12" max="12" width="16.28515625" style="11" customWidth="1"/>
    <col min="13" max="13" width="16.140625" style="11" customWidth="1"/>
    <col min="14" max="14" width="16" style="11" customWidth="1"/>
    <col min="15" max="15" width="16.5703125" style="6" customWidth="1"/>
    <col min="16" max="16" width="9.5703125" style="6" bestFit="1" customWidth="1"/>
    <col min="17" max="17" width="10.7109375" style="6" bestFit="1" customWidth="1"/>
    <col min="18" max="18" width="11.42578125" style="6" customWidth="1"/>
    <col min="19" max="16384" width="8.85546875" style="6"/>
  </cols>
  <sheetData>
    <row r="1" spans="1:14" ht="45" customHeight="1" x14ac:dyDescent="0.25">
      <c r="A1" s="63"/>
      <c r="B1" s="63"/>
      <c r="C1" s="63"/>
      <c r="D1" s="63"/>
      <c r="E1" s="63"/>
      <c r="F1" s="63"/>
      <c r="G1" s="229" t="s">
        <v>918</v>
      </c>
      <c r="H1" s="229"/>
      <c r="I1" s="229"/>
      <c r="J1" s="229"/>
      <c r="K1" s="229"/>
      <c r="L1" s="229"/>
      <c r="M1" s="63"/>
      <c r="N1" s="84"/>
    </row>
    <row r="2" spans="1:14" s="12" customFormat="1" ht="37.9" customHeight="1" x14ac:dyDescent="0.25">
      <c r="A2" s="63"/>
      <c r="B2" s="63"/>
      <c r="C2" s="63"/>
      <c r="D2" s="63"/>
      <c r="E2" s="63"/>
      <c r="F2" s="63"/>
      <c r="G2" s="229"/>
      <c r="H2" s="229"/>
      <c r="I2" s="229"/>
      <c r="J2" s="229"/>
      <c r="K2" s="229"/>
      <c r="L2" s="229"/>
      <c r="M2" s="63"/>
      <c r="N2" s="76"/>
    </row>
    <row r="3" spans="1:14" x14ac:dyDescent="0.25">
      <c r="N3" s="80"/>
    </row>
    <row r="4" spans="1:14" ht="15.75" x14ac:dyDescent="0.25">
      <c r="G4" s="230" t="s">
        <v>919</v>
      </c>
      <c r="H4" s="230"/>
      <c r="I4" s="230"/>
      <c r="J4" s="29">
        <v>7500400000</v>
      </c>
      <c r="K4" s="26" t="s">
        <v>906</v>
      </c>
      <c r="L4" s="75">
        <v>10</v>
      </c>
      <c r="N4" s="81"/>
    </row>
    <row r="5" spans="1:14" ht="33" customHeight="1" x14ac:dyDescent="0.25">
      <c r="F5" s="33"/>
      <c r="G5" s="231" t="s">
        <v>920</v>
      </c>
      <c r="H5" s="232"/>
      <c r="I5" s="234"/>
      <c r="J5" s="74">
        <f>0.639*(I17+(J4*L4)/100)</f>
        <v>2924830919.33325</v>
      </c>
      <c r="L5" s="74">
        <f>J4*L4/100</f>
        <v>750040000</v>
      </c>
      <c r="N5" s="80"/>
    </row>
    <row r="6" spans="1:14" ht="15.75" x14ac:dyDescent="0.25">
      <c r="G6" s="225" t="s">
        <v>704</v>
      </c>
      <c r="H6" s="226"/>
      <c r="I6" s="226"/>
      <c r="J6" s="109">
        <v>0.29599999999999999</v>
      </c>
      <c r="N6" s="80"/>
    </row>
    <row r="7" spans="1:14" ht="15.75" x14ac:dyDescent="0.25">
      <c r="F7" s="33"/>
      <c r="G7" s="225" t="s">
        <v>705</v>
      </c>
      <c r="H7" s="226"/>
      <c r="I7" s="226"/>
      <c r="J7" s="13">
        <f>J5*(100%-J6)</f>
        <v>2059080967.210608</v>
      </c>
      <c r="K7" s="15" t="s">
        <v>706</v>
      </c>
      <c r="L7" s="13">
        <f>J5*J6</f>
        <v>865749952.12264192</v>
      </c>
      <c r="M7" s="16"/>
      <c r="N7" s="80"/>
    </row>
    <row r="8" spans="1:14" ht="15.75" x14ac:dyDescent="0.25">
      <c r="G8" s="225" t="s">
        <v>707</v>
      </c>
      <c r="H8" s="226"/>
      <c r="I8" s="226"/>
      <c r="J8" s="14">
        <v>0.6</v>
      </c>
      <c r="K8" s="15" t="s">
        <v>708</v>
      </c>
      <c r="L8" s="17">
        <v>0.6</v>
      </c>
      <c r="M8" s="18"/>
      <c r="N8" s="80"/>
    </row>
    <row r="9" spans="1:14" ht="15.75" x14ac:dyDescent="0.25">
      <c r="G9" s="225" t="s">
        <v>708</v>
      </c>
      <c r="H9" s="226"/>
      <c r="I9" s="226"/>
      <c r="J9" s="14">
        <v>0.3</v>
      </c>
      <c r="K9" s="15" t="s">
        <v>709</v>
      </c>
      <c r="L9" s="17">
        <v>0.4</v>
      </c>
      <c r="M9" s="18"/>
      <c r="N9" s="80"/>
    </row>
    <row r="10" spans="1:14" ht="15.75" x14ac:dyDescent="0.25">
      <c r="B10" s="60"/>
      <c r="C10" s="61"/>
      <c r="D10" s="61"/>
      <c r="E10" s="115"/>
      <c r="G10" s="225" t="s">
        <v>709</v>
      </c>
      <c r="H10" s="226"/>
      <c r="I10" s="226"/>
      <c r="J10" s="14">
        <v>0.1</v>
      </c>
      <c r="K10" s="15" t="s">
        <v>710</v>
      </c>
      <c r="L10" s="19">
        <f>E18-E21-E43</f>
        <v>1493689</v>
      </c>
      <c r="M10" s="18"/>
      <c r="N10" s="80"/>
    </row>
    <row r="11" spans="1:14" ht="18.75" x14ac:dyDescent="0.3">
      <c r="B11" s="60"/>
      <c r="C11" s="59"/>
      <c r="D11" s="59"/>
      <c r="E11" s="68"/>
      <c r="F11" s="68"/>
      <c r="G11" s="223" t="s">
        <v>711</v>
      </c>
      <c r="H11" s="224"/>
      <c r="I11" s="224"/>
      <c r="J11" s="20">
        <v>1.3</v>
      </c>
      <c r="K11" s="15" t="s">
        <v>712</v>
      </c>
      <c r="L11" s="21">
        <f>D18-D21-D43</f>
        <v>27840.216592999997</v>
      </c>
      <c r="M11" s="22"/>
      <c r="N11" s="66"/>
    </row>
    <row r="12" spans="1:14" ht="15.75" x14ac:dyDescent="0.25">
      <c r="A12" s="61"/>
      <c r="B12" s="61"/>
      <c r="C12" s="61"/>
      <c r="D12" s="61"/>
      <c r="E12" s="99"/>
      <c r="F12" s="117"/>
      <c r="G12" s="220"/>
      <c r="H12" s="220"/>
      <c r="I12" s="220"/>
      <c r="J12" s="220"/>
      <c r="K12" s="23"/>
      <c r="L12" s="23"/>
      <c r="M12" s="23"/>
      <c r="N12" s="27" t="s">
        <v>850</v>
      </c>
    </row>
    <row r="13" spans="1:14" ht="14.45" customHeight="1" x14ac:dyDescent="0.25">
      <c r="A13" s="233" t="s">
        <v>713</v>
      </c>
      <c r="B13" s="233" t="s">
        <v>0</v>
      </c>
      <c r="C13" s="215" t="s">
        <v>697</v>
      </c>
      <c r="D13" s="214" t="s">
        <v>701</v>
      </c>
      <c r="E13" s="218" t="s">
        <v>922</v>
      </c>
      <c r="F13" s="198" t="s">
        <v>921</v>
      </c>
      <c r="G13" s="235" t="s">
        <v>714</v>
      </c>
      <c r="H13" s="198" t="s">
        <v>715</v>
      </c>
      <c r="I13" s="201" t="s">
        <v>716</v>
      </c>
      <c r="J13" s="207" t="s">
        <v>717</v>
      </c>
      <c r="K13" s="201" t="s">
        <v>718</v>
      </c>
      <c r="L13" s="211" t="s">
        <v>703</v>
      </c>
      <c r="M13" s="201" t="s">
        <v>702</v>
      </c>
      <c r="N13" s="210" t="s">
        <v>719</v>
      </c>
    </row>
    <row r="14" spans="1:14" ht="14.45" customHeight="1" x14ac:dyDescent="0.25">
      <c r="A14" s="233"/>
      <c r="B14" s="233"/>
      <c r="C14" s="216"/>
      <c r="D14" s="214"/>
      <c r="E14" s="218"/>
      <c r="F14" s="199"/>
      <c r="G14" s="236"/>
      <c r="H14" s="199"/>
      <c r="I14" s="202"/>
      <c r="J14" s="208"/>
      <c r="K14" s="202"/>
      <c r="L14" s="212"/>
      <c r="M14" s="202"/>
      <c r="N14" s="210"/>
    </row>
    <row r="15" spans="1:14" ht="101.25" customHeight="1" x14ac:dyDescent="0.25">
      <c r="A15" s="233"/>
      <c r="B15" s="233"/>
      <c r="C15" s="217"/>
      <c r="D15" s="214"/>
      <c r="E15" s="218"/>
      <c r="F15" s="200"/>
      <c r="G15" s="237"/>
      <c r="H15" s="200"/>
      <c r="I15" s="203"/>
      <c r="J15" s="209"/>
      <c r="K15" s="203"/>
      <c r="L15" s="213"/>
      <c r="M15" s="203"/>
      <c r="N15" s="210"/>
    </row>
    <row r="16" spans="1:14" s="89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720</v>
      </c>
      <c r="I16" s="34" t="s">
        <v>721</v>
      </c>
      <c r="J16" s="34" t="s">
        <v>910</v>
      </c>
      <c r="K16" s="34">
        <v>11</v>
      </c>
      <c r="L16" s="34">
        <v>12</v>
      </c>
      <c r="M16" s="34">
        <v>13</v>
      </c>
      <c r="N16" s="34">
        <v>14</v>
      </c>
    </row>
    <row r="17" spans="1:18" s="31" customFormat="1" ht="21.75" customHeight="1" x14ac:dyDescent="0.25">
      <c r="A17" s="35"/>
      <c r="B17" s="196" t="s">
        <v>698</v>
      </c>
      <c r="C17" s="197"/>
      <c r="D17" s="36"/>
      <c r="E17" s="36"/>
      <c r="F17" s="37">
        <f>F18+F19</f>
        <v>10535112843</v>
      </c>
      <c r="G17" s="38"/>
      <c r="H17" s="37">
        <f>H18+H19</f>
        <v>6707952656.25</v>
      </c>
      <c r="I17" s="37">
        <f>I18+I19</f>
        <v>3827160186.75</v>
      </c>
      <c r="J17" s="37"/>
      <c r="K17" s="36"/>
      <c r="L17" s="37">
        <f>L18+L19</f>
        <v>2059080967.2106082</v>
      </c>
      <c r="M17" s="37">
        <f>M18+M19</f>
        <v>865749952.12264168</v>
      </c>
      <c r="N17" s="92">
        <f>N18+N19</f>
        <v>2924830919.33325</v>
      </c>
      <c r="O17" s="112"/>
      <c r="P17" s="195"/>
      <c r="Q17" s="33"/>
      <c r="R17" s="33"/>
    </row>
    <row r="18" spans="1:18" s="31" customFormat="1" ht="20.25" customHeight="1" x14ac:dyDescent="0.25">
      <c r="A18" s="35"/>
      <c r="B18" s="196" t="s">
        <v>699</v>
      </c>
      <c r="C18" s="197"/>
      <c r="D18" s="39">
        <f t="shared" ref="D18:F19" si="0">D21+D43+D49+D79+D90+D122+D163+D194+D226+D257+D284+D313+D339+D371+D386+D422+D457+D501+D524+D567+D596+D622+D649+D674+D716+D745+D807+D846+D877+D904+D931+D950+D985+D777</f>
        <v>28489.864392999996</v>
      </c>
      <c r="E18" s="58">
        <f t="shared" si="0"/>
        <v>2308363</v>
      </c>
      <c r="F18" s="37">
        <f t="shared" si="0"/>
        <v>6720349206</v>
      </c>
      <c r="G18" s="38"/>
      <c r="H18" s="37">
        <f>H21+H43+H49+H79+H90+H122+H163+H194+H226+H257+H284+H313+H339+H371+H386+H422+H457+H501+H524+H567+H596+H622+H649+H674+H716+H745+H807+H846+H877+H904+H931+H950+H985+H777</f>
        <v>3827160186.75</v>
      </c>
      <c r="I18" s="37">
        <f>I21+I43+I49+I79+I90+I122+I163+I194+I226+I257+I284+I313+I339+I371+I386+I422+I457+I501+I524+I567+I596+I622+I649+I674+I716+I745+I807+I846+I877+I904+I931+I950+I985+I777</f>
        <v>2893189019.25</v>
      </c>
      <c r="J18" s="37"/>
      <c r="K18" s="36"/>
      <c r="L18" s="37">
        <f>L21+L43+L49+L79+L90+L122+L163+L194+L226+L257+L284+L313+L339+L371+L386+L422+L457+L501+L524+L567+L596+L622+L649+L674+L716+L745+L807+L846+L877+L904+L931+L950+L985+L777</f>
        <v>0</v>
      </c>
      <c r="M18" s="37">
        <f>M21+M43+M49+M79+M90+M122+M163+M194+M226+M257+M284+M313+M339+M371+M386+M422+M457+M501+M524+M567+M596+M622+M649+M674+M716+M745+M807+M846+M877+M904+M931+M950+M985+M777</f>
        <v>865749952.12264168</v>
      </c>
      <c r="N18" s="92">
        <f>L18+M18</f>
        <v>865749952.12264168</v>
      </c>
      <c r="O18" s="112"/>
      <c r="P18" s="195"/>
      <c r="Q18" s="33"/>
      <c r="R18" s="33"/>
    </row>
    <row r="19" spans="1:18" s="31" customFormat="1" ht="18.75" customHeight="1" x14ac:dyDescent="0.25">
      <c r="A19" s="35"/>
      <c r="B19" s="196" t="s">
        <v>700</v>
      </c>
      <c r="C19" s="197"/>
      <c r="D19" s="39">
        <f t="shared" si="0"/>
        <v>28325.422492999998</v>
      </c>
      <c r="E19" s="58">
        <f t="shared" si="0"/>
        <v>1650371</v>
      </c>
      <c r="F19" s="37">
        <f t="shared" si="0"/>
        <v>3814763637</v>
      </c>
      <c r="G19" s="38"/>
      <c r="H19" s="37">
        <f>H22+H44+H50+H80+H91+H123+H164+H195+H227+H258+H285+H314+H340+H372+H387+H423+H458+H502+H525+H568+H597+H623+H650+H675+H717+H746+H808+H847+H878+H905+H932+H951+H986+H778</f>
        <v>2880792469.5</v>
      </c>
      <c r="I19" s="37">
        <f>I22+I44+I50+I80+I91+I123+I164+I195+I227+I258+I285+I314+I340+I372+I387+I423+I458+I502+I525+I568+I597+I623+I650+I675+I717+I746+I808+I847+I878+I905+I932+I951+I986+I778</f>
        <v>933971167.5</v>
      </c>
      <c r="J19" s="37">
        <f>F19/E19</f>
        <v>2311.4582339364906</v>
      </c>
      <c r="K19" s="37">
        <f>SUMIF(K24:K1020,"&gt;0")</f>
        <v>1533638.2005169846</v>
      </c>
      <c r="L19" s="37">
        <f>L22+L44+L50+L80+L91+L123+L164+L195+L227+L258+L285+L314+L340+L372+L387+L423+L458+L502+L525+L568+L597+L623+L650+L675+L717+L746+L808+L847+L878+L905+L932+L951+L986+L778</f>
        <v>2059080967.2106082</v>
      </c>
      <c r="M19" s="37">
        <f>M22+M44+M50+M80+M91+M123+M164+M195+M227+M258+M285+M314+M340+M372+M387+M423+M458+M502+M525+M568+M597+M623+M650+M675+M717+M746+M808+M847+M878+M905+M932+M951+M986+M778</f>
        <v>0</v>
      </c>
      <c r="N19" s="92">
        <f t="shared" ref="N19:N82" si="1">L19+M19</f>
        <v>2059080967.2106082</v>
      </c>
      <c r="O19" s="112"/>
      <c r="P19" s="195"/>
      <c r="Q19" s="33"/>
      <c r="R19" s="33"/>
    </row>
    <row r="20" spans="1:18" s="31" customFormat="1" x14ac:dyDescent="0.25">
      <c r="A20" s="35"/>
      <c r="B20" s="86"/>
      <c r="C20" s="87"/>
      <c r="D20" s="40">
        <v>0</v>
      </c>
      <c r="E20" s="36"/>
      <c r="F20" s="123"/>
      <c r="G20" s="41"/>
      <c r="H20" s="42"/>
      <c r="I20" s="42"/>
      <c r="J20" s="42"/>
      <c r="K20" s="90"/>
      <c r="L20" s="90"/>
      <c r="M20" s="90"/>
      <c r="N20" s="92"/>
      <c r="O20" s="195"/>
      <c r="P20" s="195"/>
      <c r="Q20" s="33"/>
      <c r="R20" s="33"/>
    </row>
    <row r="21" spans="1:18" s="31" customFormat="1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720128</v>
      </c>
      <c r="F21" s="124">
        <f>F23</f>
        <v>6155957734</v>
      </c>
      <c r="G21" s="46"/>
      <c r="H21" s="46">
        <f>H23</f>
        <v>3077978867</v>
      </c>
      <c r="I21" s="46">
        <f>I23</f>
        <v>3077978867</v>
      </c>
      <c r="J21" s="46"/>
      <c r="K21" s="35"/>
      <c r="L21" s="35"/>
      <c r="M21" s="46">
        <f>M23</f>
        <v>0</v>
      </c>
      <c r="N21" s="93">
        <f t="shared" si="1"/>
        <v>0</v>
      </c>
      <c r="O21" s="195"/>
      <c r="P21" s="195"/>
      <c r="Q21" s="33"/>
      <c r="R21" s="33"/>
    </row>
    <row r="22" spans="1:18" s="31" customFormat="1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153090</v>
      </c>
      <c r="F22" s="88">
        <f>SUM(F24:F41)</f>
        <v>463583443</v>
      </c>
      <c r="G22" s="46"/>
      <c r="H22" s="46">
        <f>SUM(H24:H41)</f>
        <v>463583443</v>
      </c>
      <c r="I22" s="46">
        <f>SUM(I24:I41)</f>
        <v>0</v>
      </c>
      <c r="J22" s="46"/>
      <c r="K22" s="35"/>
      <c r="L22" s="46">
        <f>SUM(L24:L41)</f>
        <v>72436945.808962882</v>
      </c>
      <c r="M22" s="50"/>
      <c r="N22" s="46">
        <f t="shared" si="1"/>
        <v>72436945.808962882</v>
      </c>
      <c r="O22" s="96"/>
      <c r="P22" s="96"/>
      <c r="Q22" s="33"/>
      <c r="R22" s="33"/>
    </row>
    <row r="23" spans="1:18" s="31" customFormat="1" x14ac:dyDescent="0.25">
      <c r="A23" s="35"/>
      <c r="B23" s="47" t="s">
        <v>4</v>
      </c>
      <c r="C23" s="48">
        <v>1</v>
      </c>
      <c r="D23" s="49">
        <v>123.01200000000001</v>
      </c>
      <c r="E23" s="100">
        <v>567038</v>
      </c>
      <c r="F23" s="125">
        <v>6155957734</v>
      </c>
      <c r="G23" s="41">
        <v>50</v>
      </c>
      <c r="H23" s="50">
        <f>F23*G23/100</f>
        <v>3077978867</v>
      </c>
      <c r="I23" s="50">
        <f>F23-H23</f>
        <v>3077978867</v>
      </c>
      <c r="J23" s="50"/>
      <c r="K23" s="35"/>
      <c r="L23" s="35"/>
      <c r="M23" s="50">
        <v>0</v>
      </c>
      <c r="N23" s="50">
        <f t="shared" si="1"/>
        <v>0</v>
      </c>
      <c r="O23" s="96"/>
      <c r="P23" s="96"/>
      <c r="Q23" s="33"/>
      <c r="R23" s="33"/>
    </row>
    <row r="24" spans="1:18" s="31" customFormat="1" x14ac:dyDescent="0.25">
      <c r="A24" s="35"/>
      <c r="B24" s="51" t="s">
        <v>5</v>
      </c>
      <c r="C24" s="35">
        <v>4</v>
      </c>
      <c r="D24" s="49">
        <v>64.662199999999999</v>
      </c>
      <c r="E24" s="100">
        <v>11663</v>
      </c>
      <c r="F24" s="125">
        <v>34417342</v>
      </c>
      <c r="G24" s="41">
        <v>100</v>
      </c>
      <c r="H24" s="50">
        <f t="shared" ref="H24:H41" si="2">F24*G24/100</f>
        <v>34417342</v>
      </c>
      <c r="I24" s="50">
        <f t="shared" ref="I24:I41" si="3">F24-H24</f>
        <v>0</v>
      </c>
      <c r="J24" s="50">
        <f>F24/E24</f>
        <v>2950.9853382491642</v>
      </c>
      <c r="K24" s="50">
        <f t="shared" ref="K24:K41" si="4">$J$11*$J$19-J24</f>
        <v>53.910365868273857</v>
      </c>
      <c r="L24" s="50">
        <f t="shared" ref="L24:L41" si="5">IF(K24&gt;0,$J$7*$J$8*(K24/$K$19),0)+$J$7*$J$9*(E24/$E$19)+$J$7*$J$10*(D24/$D$19)</f>
        <v>4878875.3854477145</v>
      </c>
      <c r="M24" s="50"/>
      <c r="N24" s="50">
        <f t="shared" si="1"/>
        <v>4878875.3854477145</v>
      </c>
      <c r="O24" s="96"/>
      <c r="P24" s="96"/>
      <c r="Q24" s="33"/>
      <c r="R24" s="33"/>
    </row>
    <row r="25" spans="1:18" s="31" customFormat="1" x14ac:dyDescent="0.25">
      <c r="A25" s="35"/>
      <c r="B25" s="52" t="s">
        <v>6</v>
      </c>
      <c r="C25" s="35">
        <v>4</v>
      </c>
      <c r="D25" s="53">
        <v>27.565200000000001</v>
      </c>
      <c r="E25" s="100">
        <v>11152</v>
      </c>
      <c r="F25" s="125">
        <v>14109590</v>
      </c>
      <c r="G25" s="41">
        <v>100</v>
      </c>
      <c r="H25" s="50">
        <f t="shared" si="2"/>
        <v>14109590</v>
      </c>
      <c r="I25" s="50">
        <f t="shared" si="3"/>
        <v>0</v>
      </c>
      <c r="J25" s="50">
        <f t="shared" ref="J25:J82" si="6">F25/E25</f>
        <v>1265.207137733142</v>
      </c>
      <c r="K25" s="50">
        <f t="shared" si="4"/>
        <v>1739.6885663842961</v>
      </c>
      <c r="L25" s="50">
        <f t="shared" si="5"/>
        <v>5775946.6429485669</v>
      </c>
      <c r="M25" s="50"/>
      <c r="N25" s="50">
        <f t="shared" si="1"/>
        <v>5775946.6429485669</v>
      </c>
      <c r="O25" s="96"/>
      <c r="P25" s="96"/>
      <c r="Q25" s="33"/>
      <c r="R25" s="33"/>
    </row>
    <row r="26" spans="1:18" s="31" customFormat="1" x14ac:dyDescent="0.25">
      <c r="A26" s="35"/>
      <c r="B26" s="52" t="s">
        <v>7</v>
      </c>
      <c r="C26" s="35">
        <v>4</v>
      </c>
      <c r="D26" s="53">
        <v>28.389299999999999</v>
      </c>
      <c r="E26" s="100">
        <v>4425</v>
      </c>
      <c r="F26" s="125">
        <v>6397967</v>
      </c>
      <c r="G26" s="41">
        <v>100</v>
      </c>
      <c r="H26" s="50">
        <f t="shared" si="2"/>
        <v>6397967</v>
      </c>
      <c r="I26" s="50">
        <f t="shared" si="3"/>
        <v>0</v>
      </c>
      <c r="J26" s="50">
        <f t="shared" si="6"/>
        <v>1445.8682485875706</v>
      </c>
      <c r="K26" s="50">
        <f t="shared" si="4"/>
        <v>1559.0274555298674</v>
      </c>
      <c r="L26" s="50">
        <f t="shared" si="5"/>
        <v>3118525.6037799655</v>
      </c>
      <c r="M26" s="50"/>
      <c r="N26" s="50">
        <f t="shared" si="1"/>
        <v>3118525.6037799655</v>
      </c>
      <c r="O26" s="96"/>
      <c r="P26" s="96"/>
      <c r="Q26" s="33"/>
      <c r="R26" s="33"/>
    </row>
    <row r="27" spans="1:18" s="31" customFormat="1" x14ac:dyDescent="0.25">
      <c r="A27" s="35"/>
      <c r="B27" s="52" t="s">
        <v>8</v>
      </c>
      <c r="C27" s="35">
        <v>4</v>
      </c>
      <c r="D27" s="53">
        <v>6.0312999999999999</v>
      </c>
      <c r="E27" s="100">
        <v>6714</v>
      </c>
      <c r="F27" s="125">
        <v>17717710</v>
      </c>
      <c r="G27" s="41">
        <v>100</v>
      </c>
      <c r="H27" s="50">
        <f t="shared" si="2"/>
        <v>17717710</v>
      </c>
      <c r="I27" s="50">
        <f t="shared" si="3"/>
        <v>0</v>
      </c>
      <c r="J27" s="50">
        <f t="shared" si="6"/>
        <v>2638.9201668156093</v>
      </c>
      <c r="K27" s="50">
        <f t="shared" si="4"/>
        <v>365.97553730182881</v>
      </c>
      <c r="L27" s="50">
        <f t="shared" si="5"/>
        <v>2851672.9002937949</v>
      </c>
      <c r="M27" s="50"/>
      <c r="N27" s="50">
        <f t="shared" si="1"/>
        <v>2851672.9002937949</v>
      </c>
      <c r="O27" s="96"/>
      <c r="P27" s="96"/>
      <c r="Q27" s="33"/>
      <c r="R27" s="33"/>
    </row>
    <row r="28" spans="1:18" s="31" customFormat="1" x14ac:dyDescent="0.25">
      <c r="A28" s="35"/>
      <c r="B28" s="51" t="s">
        <v>9</v>
      </c>
      <c r="C28" s="35">
        <v>4</v>
      </c>
      <c r="D28" s="53">
        <v>26.363799999999998</v>
      </c>
      <c r="E28" s="100">
        <v>18310</v>
      </c>
      <c r="F28" s="125">
        <v>72102048</v>
      </c>
      <c r="G28" s="41">
        <v>100</v>
      </c>
      <c r="H28" s="50">
        <f t="shared" si="2"/>
        <v>72102048</v>
      </c>
      <c r="I28" s="50">
        <f t="shared" si="3"/>
        <v>0</v>
      </c>
      <c r="J28" s="50">
        <f>F28/E28</f>
        <v>3937.8507919169851</v>
      </c>
      <c r="K28" s="50">
        <f t="shared" si="4"/>
        <v>-932.95508779954707</v>
      </c>
      <c r="L28" s="50">
        <f t="shared" si="5"/>
        <v>7044975.0975767896</v>
      </c>
      <c r="M28" s="50"/>
      <c r="N28" s="50">
        <f t="shared" si="1"/>
        <v>7044975.0975767896</v>
      </c>
      <c r="O28" s="96"/>
      <c r="P28" s="96"/>
      <c r="Q28" s="33"/>
      <c r="R28" s="33"/>
    </row>
    <row r="29" spans="1:18" s="31" customFormat="1" x14ac:dyDescent="0.25">
      <c r="A29" s="35"/>
      <c r="B29" s="51" t="s">
        <v>10</v>
      </c>
      <c r="C29" s="35">
        <v>4</v>
      </c>
      <c r="D29" s="53">
        <v>26.435999999999996</v>
      </c>
      <c r="E29" s="100">
        <v>3956</v>
      </c>
      <c r="F29" s="125">
        <v>7417659</v>
      </c>
      <c r="G29" s="41">
        <v>100</v>
      </c>
      <c r="H29" s="50">
        <f t="shared" si="2"/>
        <v>7417659</v>
      </c>
      <c r="I29" s="50">
        <f t="shared" si="3"/>
        <v>0</v>
      </c>
      <c r="J29" s="50">
        <f t="shared" si="6"/>
        <v>1875.0401921132457</v>
      </c>
      <c r="K29" s="50">
        <f t="shared" si="4"/>
        <v>1129.8555120041924</v>
      </c>
      <c r="L29" s="50">
        <f t="shared" si="5"/>
        <v>2583055.5294343461</v>
      </c>
      <c r="M29" s="50"/>
      <c r="N29" s="50">
        <f t="shared" si="1"/>
        <v>2583055.5294343461</v>
      </c>
      <c r="O29" s="96"/>
      <c r="P29" s="96"/>
      <c r="Q29" s="33"/>
      <c r="R29" s="33"/>
    </row>
    <row r="30" spans="1:18" s="31" customFormat="1" x14ac:dyDescent="0.25">
      <c r="A30" s="35"/>
      <c r="B30" s="51" t="s">
        <v>11</v>
      </c>
      <c r="C30" s="35">
        <v>4</v>
      </c>
      <c r="D30" s="53">
        <v>1.9072</v>
      </c>
      <c r="E30" s="101">
        <v>547</v>
      </c>
      <c r="F30" s="125">
        <v>334143</v>
      </c>
      <c r="G30" s="41">
        <v>100</v>
      </c>
      <c r="H30" s="50">
        <f t="shared" si="2"/>
        <v>334143</v>
      </c>
      <c r="I30" s="50">
        <f t="shared" si="3"/>
        <v>0</v>
      </c>
      <c r="J30" s="50">
        <f>F30/E30</f>
        <v>610.86471663619739</v>
      </c>
      <c r="K30" s="50">
        <f t="shared" si="4"/>
        <v>2394.0309874812406</v>
      </c>
      <c r="L30" s="50">
        <f t="shared" si="5"/>
        <v>2147155.8371595647</v>
      </c>
      <c r="M30" s="50"/>
      <c r="N30" s="50">
        <f t="shared" si="1"/>
        <v>2147155.8371595647</v>
      </c>
      <c r="O30" s="96"/>
      <c r="P30" s="96"/>
      <c r="Q30" s="33"/>
      <c r="R30" s="33"/>
    </row>
    <row r="31" spans="1:18" s="31" customFormat="1" x14ac:dyDescent="0.25">
      <c r="A31" s="35"/>
      <c r="B31" s="51" t="s">
        <v>12</v>
      </c>
      <c r="C31" s="35">
        <v>4</v>
      </c>
      <c r="D31" s="53">
        <v>7.6560000000000006</v>
      </c>
      <c r="E31" s="100">
        <v>9536</v>
      </c>
      <c r="F31" s="125">
        <v>36154867</v>
      </c>
      <c r="G31" s="41">
        <v>100</v>
      </c>
      <c r="H31" s="50">
        <f t="shared" si="2"/>
        <v>36154867</v>
      </c>
      <c r="I31" s="50">
        <f t="shared" si="3"/>
        <v>0</v>
      </c>
      <c r="J31" s="50">
        <f t="shared" si="6"/>
        <v>3791.4080327181209</v>
      </c>
      <c r="K31" s="50">
        <f t="shared" si="4"/>
        <v>-786.51232860068285</v>
      </c>
      <c r="L31" s="50">
        <f t="shared" si="5"/>
        <v>3624923.8031643573</v>
      </c>
      <c r="M31" s="50"/>
      <c r="N31" s="50">
        <f t="shared" si="1"/>
        <v>3624923.8031643573</v>
      </c>
      <c r="O31" s="96"/>
      <c r="P31" s="96"/>
      <c r="Q31" s="33"/>
      <c r="R31" s="33"/>
    </row>
    <row r="32" spans="1:18" s="31" customFormat="1" x14ac:dyDescent="0.25">
      <c r="A32" s="35"/>
      <c r="B32" s="51" t="s">
        <v>13</v>
      </c>
      <c r="C32" s="35">
        <v>4</v>
      </c>
      <c r="D32" s="53">
        <v>12.143800000000001</v>
      </c>
      <c r="E32" s="100">
        <v>1709</v>
      </c>
      <c r="F32" s="125">
        <v>1568281</v>
      </c>
      <c r="G32" s="41">
        <v>100</v>
      </c>
      <c r="H32" s="50">
        <f t="shared" si="2"/>
        <v>1568281</v>
      </c>
      <c r="I32" s="50">
        <f t="shared" si="3"/>
        <v>0</v>
      </c>
      <c r="J32" s="50">
        <f t="shared" si="6"/>
        <v>917.66003510825044</v>
      </c>
      <c r="K32" s="50">
        <f t="shared" si="4"/>
        <v>2087.2356690091874</v>
      </c>
      <c r="L32" s="50">
        <f t="shared" si="5"/>
        <v>2409355.1363070263</v>
      </c>
      <c r="M32" s="50"/>
      <c r="N32" s="50">
        <f t="shared" si="1"/>
        <v>2409355.1363070263</v>
      </c>
      <c r="O32" s="96"/>
      <c r="P32" s="96"/>
      <c r="Q32" s="33"/>
      <c r="R32" s="33"/>
    </row>
    <row r="33" spans="1:18" s="31" customFormat="1" x14ac:dyDescent="0.25">
      <c r="A33" s="35"/>
      <c r="B33" s="51" t="s">
        <v>14</v>
      </c>
      <c r="C33" s="35">
        <v>4</v>
      </c>
      <c r="D33" s="53">
        <v>30.873799999999999</v>
      </c>
      <c r="E33" s="100">
        <v>26308</v>
      </c>
      <c r="F33" s="125">
        <v>66627127</v>
      </c>
      <c r="G33" s="41">
        <v>100</v>
      </c>
      <c r="H33" s="50">
        <f t="shared" si="2"/>
        <v>66627127</v>
      </c>
      <c r="I33" s="50">
        <f t="shared" si="3"/>
        <v>0</v>
      </c>
      <c r="J33" s="50">
        <f t="shared" si="6"/>
        <v>2532.5804698190664</v>
      </c>
      <c r="K33" s="50">
        <f t="shared" si="4"/>
        <v>472.31523429837171</v>
      </c>
      <c r="L33" s="50">
        <f t="shared" si="5"/>
        <v>10451846.617755314</v>
      </c>
      <c r="M33" s="50"/>
      <c r="N33" s="50">
        <f t="shared" si="1"/>
        <v>10451846.617755314</v>
      </c>
      <c r="O33" s="96"/>
      <c r="P33" s="96"/>
      <c r="Q33" s="33"/>
      <c r="R33" s="33"/>
    </row>
    <row r="34" spans="1:18" s="31" customFormat="1" x14ac:dyDescent="0.25">
      <c r="A34" s="35"/>
      <c r="B34" s="51" t="s">
        <v>15</v>
      </c>
      <c r="C34" s="35">
        <v>4</v>
      </c>
      <c r="D34" s="53">
        <v>23.783200000000001</v>
      </c>
      <c r="E34" s="100">
        <v>5240</v>
      </c>
      <c r="F34" s="125">
        <v>12088394</v>
      </c>
      <c r="G34" s="41">
        <v>100</v>
      </c>
      <c r="H34" s="50">
        <f t="shared" si="2"/>
        <v>12088394</v>
      </c>
      <c r="I34" s="50">
        <f t="shared" si="3"/>
        <v>0</v>
      </c>
      <c r="J34" s="50">
        <f t="shared" si="6"/>
        <v>2306.9454198473281</v>
      </c>
      <c r="K34" s="50">
        <f t="shared" si="4"/>
        <v>697.95028427010993</v>
      </c>
      <c r="L34" s="50">
        <f t="shared" si="5"/>
        <v>2696436.4132181522</v>
      </c>
      <c r="M34" s="50"/>
      <c r="N34" s="50">
        <f t="shared" si="1"/>
        <v>2696436.4132181522</v>
      </c>
      <c r="O34" s="96"/>
      <c r="P34" s="96"/>
      <c r="Q34" s="33"/>
      <c r="R34" s="33"/>
    </row>
    <row r="35" spans="1:18" s="31" customFormat="1" x14ac:dyDescent="0.25">
      <c r="A35" s="35"/>
      <c r="B35" s="51" t="s">
        <v>16</v>
      </c>
      <c r="C35" s="35">
        <v>4</v>
      </c>
      <c r="D35" s="53">
        <v>28.336799999999997</v>
      </c>
      <c r="E35" s="100">
        <v>7299</v>
      </c>
      <c r="F35" s="125">
        <v>14679814</v>
      </c>
      <c r="G35" s="41">
        <v>100</v>
      </c>
      <c r="H35" s="50">
        <f t="shared" si="2"/>
        <v>14679814</v>
      </c>
      <c r="I35" s="50">
        <f t="shared" si="3"/>
        <v>0</v>
      </c>
      <c r="J35" s="50">
        <f t="shared" si="6"/>
        <v>2011.2089327305109</v>
      </c>
      <c r="K35" s="50">
        <f t="shared" si="4"/>
        <v>993.68677138692715</v>
      </c>
      <c r="L35" s="50">
        <f t="shared" si="5"/>
        <v>3738445.5939438236</v>
      </c>
      <c r="M35" s="50"/>
      <c r="N35" s="50">
        <f t="shared" si="1"/>
        <v>3738445.5939438236</v>
      </c>
      <c r="O35" s="96"/>
      <c r="P35" s="96"/>
      <c r="Q35" s="33"/>
      <c r="R35" s="33"/>
    </row>
    <row r="36" spans="1:18" s="31" customFormat="1" x14ac:dyDescent="0.25">
      <c r="A36" s="35"/>
      <c r="B36" s="51" t="s">
        <v>722</v>
      </c>
      <c r="C36" s="35">
        <v>4</v>
      </c>
      <c r="D36" s="53">
        <v>49.459699999999998</v>
      </c>
      <c r="E36" s="100">
        <v>12368</v>
      </c>
      <c r="F36" s="125">
        <v>26234690</v>
      </c>
      <c r="G36" s="41">
        <v>100</v>
      </c>
      <c r="H36" s="50">
        <f t="shared" si="2"/>
        <v>26234690</v>
      </c>
      <c r="I36" s="50">
        <f t="shared" si="3"/>
        <v>0</v>
      </c>
      <c r="J36" s="50">
        <f t="shared" si="6"/>
        <v>2121.1748059508409</v>
      </c>
      <c r="K36" s="50">
        <f t="shared" si="4"/>
        <v>883.72089816659718</v>
      </c>
      <c r="L36" s="50">
        <f t="shared" si="5"/>
        <v>5700708.2528421851</v>
      </c>
      <c r="M36" s="50"/>
      <c r="N36" s="50">
        <f t="shared" si="1"/>
        <v>5700708.2528421851</v>
      </c>
      <c r="O36" s="96"/>
      <c r="P36" s="96"/>
      <c r="Q36" s="33"/>
      <c r="R36" s="33"/>
    </row>
    <row r="37" spans="1:18" s="31" customFormat="1" x14ac:dyDescent="0.25">
      <c r="A37" s="35"/>
      <c r="B37" s="51" t="s">
        <v>17</v>
      </c>
      <c r="C37" s="35">
        <v>4</v>
      </c>
      <c r="D37" s="53">
        <v>27.454499999999999</v>
      </c>
      <c r="E37" s="100">
        <v>11210</v>
      </c>
      <c r="F37" s="125">
        <v>76973242</v>
      </c>
      <c r="G37" s="41">
        <v>100</v>
      </c>
      <c r="H37" s="50">
        <f t="shared" si="2"/>
        <v>76973242</v>
      </c>
      <c r="I37" s="50">
        <f t="shared" si="3"/>
        <v>0</v>
      </c>
      <c r="J37" s="50">
        <f t="shared" si="6"/>
        <v>6866.4801070472795</v>
      </c>
      <c r="K37" s="50">
        <f t="shared" si="4"/>
        <v>-3861.5844029298414</v>
      </c>
      <c r="L37" s="50">
        <f t="shared" si="5"/>
        <v>4395414.9969064556</v>
      </c>
      <c r="M37" s="50"/>
      <c r="N37" s="50">
        <f t="shared" si="1"/>
        <v>4395414.9969064556</v>
      </c>
      <c r="O37" s="96"/>
      <c r="P37" s="96"/>
      <c r="Q37" s="33"/>
      <c r="R37" s="33"/>
    </row>
    <row r="38" spans="1:18" s="31" customFormat="1" x14ac:dyDescent="0.25">
      <c r="A38" s="35"/>
      <c r="B38" s="51" t="s">
        <v>18</v>
      </c>
      <c r="C38" s="35">
        <v>4</v>
      </c>
      <c r="D38" s="53">
        <v>15.19</v>
      </c>
      <c r="E38" s="100">
        <v>4045</v>
      </c>
      <c r="F38" s="125">
        <v>5471979</v>
      </c>
      <c r="G38" s="41">
        <v>100</v>
      </c>
      <c r="H38" s="50">
        <f t="shared" si="2"/>
        <v>5471979</v>
      </c>
      <c r="I38" s="50">
        <f t="shared" si="3"/>
        <v>0</v>
      </c>
      <c r="J38" s="50">
        <f t="shared" si="6"/>
        <v>1352.7760197775031</v>
      </c>
      <c r="K38" s="50">
        <f t="shared" si="4"/>
        <v>1652.119684339935</v>
      </c>
      <c r="L38" s="50">
        <f t="shared" si="5"/>
        <v>2955335.2000365974</v>
      </c>
      <c r="M38" s="50"/>
      <c r="N38" s="50">
        <f t="shared" si="1"/>
        <v>2955335.2000365974</v>
      </c>
      <c r="O38" s="96"/>
      <c r="P38" s="96"/>
      <c r="Q38" s="33"/>
      <c r="R38" s="33"/>
    </row>
    <row r="39" spans="1:18" s="31" customFormat="1" x14ac:dyDescent="0.25">
      <c r="A39" s="35"/>
      <c r="B39" s="51" t="s">
        <v>19</v>
      </c>
      <c r="C39" s="35">
        <v>4</v>
      </c>
      <c r="D39" s="54">
        <v>44.8202</v>
      </c>
      <c r="E39" s="100">
        <v>10937</v>
      </c>
      <c r="F39" s="125">
        <v>25081289</v>
      </c>
      <c r="G39" s="41">
        <v>100</v>
      </c>
      <c r="H39" s="50">
        <f t="shared" si="2"/>
        <v>25081289</v>
      </c>
      <c r="I39" s="50">
        <f t="shared" si="3"/>
        <v>0</v>
      </c>
      <c r="J39" s="50">
        <f t="shared" si="6"/>
        <v>2293.2512572003293</v>
      </c>
      <c r="K39" s="50">
        <f t="shared" si="4"/>
        <v>711.64444691710878</v>
      </c>
      <c r="L39" s="50">
        <f t="shared" si="5"/>
        <v>4992747.854092448</v>
      </c>
      <c r="M39" s="50"/>
      <c r="N39" s="50">
        <f t="shared" si="1"/>
        <v>4992747.854092448</v>
      </c>
      <c r="O39" s="96"/>
      <c r="P39" s="96"/>
      <c r="Q39" s="33"/>
      <c r="R39" s="33"/>
    </row>
    <row r="40" spans="1:18" s="31" customFormat="1" x14ac:dyDescent="0.25">
      <c r="A40" s="35"/>
      <c r="B40" s="51" t="s">
        <v>20</v>
      </c>
      <c r="C40" s="35">
        <v>4</v>
      </c>
      <c r="D40" s="53">
        <v>14.4329</v>
      </c>
      <c r="E40" s="100">
        <v>4280</v>
      </c>
      <c r="F40" s="125">
        <v>19058530</v>
      </c>
      <c r="G40" s="41">
        <v>100</v>
      </c>
      <c r="H40" s="50">
        <f t="shared" si="2"/>
        <v>19058530</v>
      </c>
      <c r="I40" s="50">
        <f t="shared" si="3"/>
        <v>0</v>
      </c>
      <c r="J40" s="50">
        <f t="shared" si="6"/>
        <v>4452.9275700934577</v>
      </c>
      <c r="K40" s="50">
        <f t="shared" si="4"/>
        <v>-1448.0318659760196</v>
      </c>
      <c r="L40" s="50">
        <f t="shared" si="5"/>
        <v>1706897.3197850278</v>
      </c>
      <c r="M40" s="50"/>
      <c r="N40" s="50">
        <f t="shared" si="1"/>
        <v>1706897.3197850278</v>
      </c>
      <c r="O40" s="96"/>
      <c r="P40" s="96"/>
      <c r="Q40" s="33"/>
      <c r="R40" s="33"/>
    </row>
    <row r="41" spans="1:18" s="31" customFormat="1" x14ac:dyDescent="0.25">
      <c r="A41" s="35"/>
      <c r="B41" s="51" t="s">
        <v>21</v>
      </c>
      <c r="C41" s="35">
        <v>4</v>
      </c>
      <c r="D41" s="55">
        <v>13.123000000000001</v>
      </c>
      <c r="E41" s="100">
        <v>3391</v>
      </c>
      <c r="F41" s="125">
        <v>27148771</v>
      </c>
      <c r="G41" s="41">
        <v>100</v>
      </c>
      <c r="H41" s="50">
        <f t="shared" si="2"/>
        <v>27148771</v>
      </c>
      <c r="I41" s="50">
        <f t="shared" si="3"/>
        <v>0</v>
      </c>
      <c r="J41" s="50">
        <f t="shared" si="6"/>
        <v>8006.1253317605424</v>
      </c>
      <c r="K41" s="50">
        <f t="shared" si="4"/>
        <v>-5001.2296276431043</v>
      </c>
      <c r="L41" s="50">
        <f t="shared" si="5"/>
        <v>1364627.6242707407</v>
      </c>
      <c r="M41" s="50"/>
      <c r="N41" s="50">
        <f t="shared" si="1"/>
        <v>1364627.6242707407</v>
      </c>
      <c r="O41" s="96"/>
      <c r="P41" s="96"/>
      <c r="Q41" s="33"/>
      <c r="R41" s="33"/>
    </row>
    <row r="42" spans="1:18" s="31" customFormat="1" x14ac:dyDescent="0.25">
      <c r="A42" s="35"/>
      <c r="B42" s="51"/>
      <c r="C42" s="35"/>
      <c r="D42" s="55">
        <v>0</v>
      </c>
      <c r="E42" s="102"/>
      <c r="F42" s="126"/>
      <c r="G42" s="41"/>
      <c r="H42" s="42"/>
      <c r="I42" s="32"/>
      <c r="J42" s="32"/>
      <c r="K42" s="50"/>
      <c r="L42" s="50"/>
      <c r="M42" s="50"/>
      <c r="N42" s="50"/>
      <c r="O42" s="96"/>
      <c r="P42" s="96"/>
      <c r="Q42" s="33"/>
      <c r="R42" s="33"/>
    </row>
    <row r="43" spans="1:18" s="31" customFormat="1" x14ac:dyDescent="0.25">
      <c r="A43" s="30" t="s">
        <v>22</v>
      </c>
      <c r="B43" s="43" t="s">
        <v>2</v>
      </c>
      <c r="C43" s="44"/>
      <c r="D43" s="3">
        <v>78.006900000000002</v>
      </c>
      <c r="E43" s="103">
        <f>E45+E44</f>
        <v>94546</v>
      </c>
      <c r="F43" s="37">
        <f t="shared" ref="F43" si="7">F45</f>
        <v>564391472</v>
      </c>
      <c r="G43" s="37"/>
      <c r="H43" s="37">
        <f>H45</f>
        <v>282195736</v>
      </c>
      <c r="I43" s="37">
        <f>I45</f>
        <v>282195736</v>
      </c>
      <c r="J43" s="37"/>
      <c r="K43" s="50"/>
      <c r="L43" s="50"/>
      <c r="M43" s="46">
        <f>M45</f>
        <v>0</v>
      </c>
      <c r="N43" s="37">
        <f t="shared" si="1"/>
        <v>0</v>
      </c>
      <c r="O43" s="96"/>
      <c r="P43" s="96"/>
      <c r="Q43" s="33"/>
      <c r="R43" s="33"/>
    </row>
    <row r="44" spans="1:18" s="31" customFormat="1" x14ac:dyDescent="0.25">
      <c r="A44" s="30" t="s">
        <v>22</v>
      </c>
      <c r="B44" s="43" t="s">
        <v>3</v>
      </c>
      <c r="C44" s="44"/>
      <c r="D44" s="3">
        <v>36.576999999999998</v>
      </c>
      <c r="E44" s="103">
        <f>SUM(E46:E47)</f>
        <v>3592</v>
      </c>
      <c r="F44" s="37">
        <f t="shared" ref="F44" si="8">SUM(F46:F47)</f>
        <v>4097310</v>
      </c>
      <c r="G44" s="37"/>
      <c r="H44" s="37">
        <f>SUM(H46:H47)</f>
        <v>4097310</v>
      </c>
      <c r="I44" s="37">
        <f>SUM(I46:I47)</f>
        <v>0</v>
      </c>
      <c r="J44" s="37"/>
      <c r="K44" s="50"/>
      <c r="L44" s="37">
        <f>SUM(L46:L47)</f>
        <v>4486158.4852437228</v>
      </c>
      <c r="M44" s="50"/>
      <c r="N44" s="37">
        <f t="shared" si="1"/>
        <v>4486158.4852437228</v>
      </c>
      <c r="O44" s="96"/>
      <c r="P44" s="96"/>
      <c r="Q44" s="33"/>
      <c r="R44" s="33"/>
    </row>
    <row r="45" spans="1:18" s="31" customFormat="1" x14ac:dyDescent="0.25">
      <c r="A45" s="35"/>
      <c r="B45" s="51" t="s">
        <v>4</v>
      </c>
      <c r="C45" s="35">
        <v>1</v>
      </c>
      <c r="D45" s="55">
        <v>41.429900000000004</v>
      </c>
      <c r="E45" s="100">
        <v>90954</v>
      </c>
      <c r="F45" s="127">
        <v>564391472</v>
      </c>
      <c r="G45" s="41">
        <v>50</v>
      </c>
      <c r="H45" s="50">
        <f>F45*G45/100</f>
        <v>282195736</v>
      </c>
      <c r="I45" s="50">
        <f>F45-H45</f>
        <v>282195736</v>
      </c>
      <c r="J45" s="50"/>
      <c r="K45" s="50"/>
      <c r="L45" s="50"/>
      <c r="M45" s="50">
        <v>0</v>
      </c>
      <c r="N45" s="50">
        <f t="shared" si="1"/>
        <v>0</v>
      </c>
      <c r="O45" s="96"/>
      <c r="P45" s="96"/>
      <c r="Q45" s="33"/>
      <c r="R45" s="33"/>
    </row>
    <row r="46" spans="1:18" s="31" customFormat="1" x14ac:dyDescent="0.25">
      <c r="A46" s="35"/>
      <c r="B46" s="51" t="s">
        <v>23</v>
      </c>
      <c r="C46" s="35">
        <v>4</v>
      </c>
      <c r="D46" s="55">
        <v>26.770200000000003</v>
      </c>
      <c r="E46" s="100">
        <v>2620</v>
      </c>
      <c r="F46" s="127">
        <v>2743599</v>
      </c>
      <c r="G46" s="41">
        <v>100</v>
      </c>
      <c r="H46" s="50">
        <f>F46*G46/100</f>
        <v>2743599</v>
      </c>
      <c r="I46" s="50">
        <f>F46-H46</f>
        <v>0</v>
      </c>
      <c r="J46" s="50">
        <f t="shared" si="6"/>
        <v>1047.1751908396946</v>
      </c>
      <c r="K46" s="50">
        <f>$J$11*$J$19-J46</f>
        <v>1957.7205132777435</v>
      </c>
      <c r="L46" s="50">
        <f>IF(K46&gt;0,$J$7*$J$8*(K46/$K$19),0)+$J$7*$J$9*(E46/$E$19)+$J$7*$J$10*(D46/$D$19)</f>
        <v>2752328.769221283</v>
      </c>
      <c r="M46" s="50"/>
      <c r="N46" s="50">
        <f t="shared" si="1"/>
        <v>2752328.769221283</v>
      </c>
      <c r="O46" s="96"/>
      <c r="P46" s="96"/>
      <c r="Q46" s="33"/>
      <c r="R46" s="33"/>
    </row>
    <row r="47" spans="1:18" s="31" customFormat="1" x14ac:dyDescent="0.25">
      <c r="A47" s="35"/>
      <c r="B47" s="51" t="s">
        <v>24</v>
      </c>
      <c r="C47" s="35">
        <v>4</v>
      </c>
      <c r="D47" s="55">
        <v>9.8067999999999991</v>
      </c>
      <c r="E47" s="100">
        <v>972</v>
      </c>
      <c r="F47" s="127">
        <v>1353711</v>
      </c>
      <c r="G47" s="41">
        <v>100</v>
      </c>
      <c r="H47" s="50">
        <f>F47*G47/100</f>
        <v>1353711</v>
      </c>
      <c r="I47" s="50">
        <f>F47-H47</f>
        <v>0</v>
      </c>
      <c r="J47" s="50">
        <f t="shared" si="6"/>
        <v>1392.7067901234568</v>
      </c>
      <c r="K47" s="50">
        <f>$J$11*$J$19-J47</f>
        <v>1612.1889139939813</v>
      </c>
      <c r="L47" s="50">
        <f>IF(K47&gt;0,$J$7*$J$8*(K47/$K$19),0)+$J$7*$J$9*(E47/$E$19)+$J$7*$J$10*(D47/$D$19)</f>
        <v>1733829.7160224395</v>
      </c>
      <c r="M47" s="50"/>
      <c r="N47" s="50">
        <f t="shared" si="1"/>
        <v>1733829.7160224395</v>
      </c>
      <c r="O47" s="96"/>
      <c r="P47" s="96"/>
      <c r="Q47" s="33"/>
      <c r="R47" s="33"/>
    </row>
    <row r="48" spans="1:18" s="31" customFormat="1" x14ac:dyDescent="0.25">
      <c r="A48" s="35"/>
      <c r="B48" s="51"/>
      <c r="C48" s="35"/>
      <c r="D48" s="55">
        <v>0</v>
      </c>
      <c r="E48" s="102"/>
      <c r="F48" s="42"/>
      <c r="G48" s="41"/>
      <c r="H48" s="42">
        <f>H49+H50</f>
        <v>136391146</v>
      </c>
      <c r="I48" s="42"/>
      <c r="J48" s="42"/>
      <c r="K48" s="50"/>
      <c r="L48" s="50"/>
      <c r="M48" s="50"/>
      <c r="N48" s="50"/>
      <c r="O48" s="96"/>
      <c r="P48" s="96"/>
      <c r="Q48" s="33"/>
      <c r="R48" s="33"/>
    </row>
    <row r="49" spans="1:18" s="31" customFormat="1" x14ac:dyDescent="0.25">
      <c r="A49" s="30" t="s">
        <v>25</v>
      </c>
      <c r="B49" s="43" t="s">
        <v>2</v>
      </c>
      <c r="C49" s="44"/>
      <c r="D49" s="3">
        <v>887.6182</v>
      </c>
      <c r="E49" s="103">
        <f>E50</f>
        <v>57687</v>
      </c>
      <c r="F49" s="37">
        <f t="shared" ref="F49" si="9">F51</f>
        <v>0</v>
      </c>
      <c r="G49" s="37"/>
      <c r="H49" s="37">
        <f>H51</f>
        <v>13067969</v>
      </c>
      <c r="I49" s="37">
        <f>I51</f>
        <v>-13067969</v>
      </c>
      <c r="J49" s="37"/>
      <c r="K49" s="50"/>
      <c r="L49" s="50"/>
      <c r="M49" s="46">
        <f>M51</f>
        <v>31102352.210618436</v>
      </c>
      <c r="N49" s="37">
        <f t="shared" si="1"/>
        <v>31102352.210618436</v>
      </c>
      <c r="O49" s="96"/>
      <c r="P49" s="96"/>
      <c r="Q49" s="33"/>
      <c r="R49" s="33"/>
    </row>
    <row r="50" spans="1:18" s="31" customFormat="1" x14ac:dyDescent="0.25">
      <c r="A50" s="30" t="s">
        <v>25</v>
      </c>
      <c r="B50" s="43" t="s">
        <v>3</v>
      </c>
      <c r="C50" s="44"/>
      <c r="D50" s="3">
        <v>887.6182</v>
      </c>
      <c r="E50" s="103">
        <f>SUM(E52:E77)</f>
        <v>57687</v>
      </c>
      <c r="F50" s="37">
        <f t="shared" ref="F50" si="10">SUM(F52:F77)</f>
        <v>149459115</v>
      </c>
      <c r="G50" s="37"/>
      <c r="H50" s="37">
        <f>SUM(H52:H77)</f>
        <v>123323177</v>
      </c>
      <c r="I50" s="37">
        <f>SUM(I52:I77)</f>
        <v>26135938</v>
      </c>
      <c r="J50" s="37"/>
      <c r="K50" s="50"/>
      <c r="L50" s="37">
        <f>SUM(L52:L77)</f>
        <v>54441373.666536793</v>
      </c>
      <c r="M50" s="46"/>
      <c r="N50" s="37">
        <f t="shared" si="1"/>
        <v>54441373.666536793</v>
      </c>
      <c r="O50" s="96"/>
      <c r="P50" s="96"/>
      <c r="Q50" s="33"/>
      <c r="R50" s="33"/>
    </row>
    <row r="51" spans="1:18" s="31" customFormat="1" x14ac:dyDescent="0.25">
      <c r="A51" s="35"/>
      <c r="B51" s="51" t="s">
        <v>26</v>
      </c>
      <c r="C51" s="35">
        <v>2</v>
      </c>
      <c r="D51" s="55">
        <v>0</v>
      </c>
      <c r="E51" s="102"/>
      <c r="F51" s="50"/>
      <c r="G51" s="41">
        <v>25</v>
      </c>
      <c r="H51" s="50">
        <f>F52*G51/100</f>
        <v>13067969</v>
      </c>
      <c r="I51" s="50">
        <f t="shared" ref="I51:I77" si="11">F51-H51</f>
        <v>-13067969</v>
      </c>
      <c r="J51" s="50"/>
      <c r="K51" s="50"/>
      <c r="L51" s="50"/>
      <c r="M51" s="50">
        <f>($L$7*$L$8*E49/$L$10)+($L$7*$L$9*D49/$L$11)</f>
        <v>31102352.210618436</v>
      </c>
      <c r="N51" s="50">
        <f t="shared" si="1"/>
        <v>31102352.210618436</v>
      </c>
      <c r="O51" s="96"/>
      <c r="P51" s="96"/>
      <c r="Q51" s="33"/>
      <c r="R51" s="33"/>
    </row>
    <row r="52" spans="1:18" s="31" customFormat="1" x14ac:dyDescent="0.25">
      <c r="A52" s="35"/>
      <c r="B52" s="51" t="s">
        <v>25</v>
      </c>
      <c r="C52" s="35">
        <v>3</v>
      </c>
      <c r="D52" s="54">
        <v>51.925899999999999</v>
      </c>
      <c r="E52" s="100">
        <v>8933</v>
      </c>
      <c r="F52" s="128">
        <v>52271876</v>
      </c>
      <c r="G52" s="41">
        <v>50</v>
      </c>
      <c r="H52" s="50">
        <f t="shared" ref="H52:H77" si="12">F52*G52/100</f>
        <v>26135938</v>
      </c>
      <c r="I52" s="50">
        <f t="shared" si="11"/>
        <v>26135938</v>
      </c>
      <c r="J52" s="50">
        <f t="shared" si="6"/>
        <v>5851.5477443188174</v>
      </c>
      <c r="K52" s="50">
        <f t="shared" ref="K52:K77" si="13">$J$11*$J$19-J52</f>
        <v>-2846.6520402013794</v>
      </c>
      <c r="L52" s="50">
        <f t="shared" ref="L52:L77" si="14">IF(K52&gt;0,$J$7*$J$8*(K52/$K$19),0)+$J$7*$J$9*(E52/$E$19)+$J$7*$J$10*(D52/$D$19)</f>
        <v>3721038.8724994999</v>
      </c>
      <c r="M52" s="46"/>
      <c r="N52" s="50">
        <f t="shared" si="1"/>
        <v>3721038.8724994999</v>
      </c>
      <c r="O52" s="96"/>
      <c r="P52" s="96"/>
      <c r="Q52" s="33"/>
      <c r="R52" s="33"/>
    </row>
    <row r="53" spans="1:18" s="31" customFormat="1" x14ac:dyDescent="0.25">
      <c r="A53" s="35"/>
      <c r="B53" s="51" t="s">
        <v>27</v>
      </c>
      <c r="C53" s="35">
        <v>4</v>
      </c>
      <c r="D53" s="55">
        <v>16.3126</v>
      </c>
      <c r="E53" s="100">
        <v>946</v>
      </c>
      <c r="F53" s="128">
        <v>1541844</v>
      </c>
      <c r="G53" s="41">
        <v>100</v>
      </c>
      <c r="H53" s="50">
        <f t="shared" si="12"/>
        <v>1541844</v>
      </c>
      <c r="I53" s="50">
        <f t="shared" si="11"/>
        <v>0</v>
      </c>
      <c r="J53" s="50">
        <f t="shared" si="6"/>
        <v>1629.8562367864693</v>
      </c>
      <c r="K53" s="50">
        <f t="shared" si="13"/>
        <v>1375.0394673309688</v>
      </c>
      <c r="L53" s="50">
        <f t="shared" si="14"/>
        <v>1580351.3539325197</v>
      </c>
      <c r="M53" s="50"/>
      <c r="N53" s="50">
        <f t="shared" si="1"/>
        <v>1580351.3539325197</v>
      </c>
      <c r="O53" s="96"/>
      <c r="P53" s="96"/>
      <c r="Q53" s="33"/>
      <c r="R53" s="33"/>
    </row>
    <row r="54" spans="1:18" s="31" customFormat="1" x14ac:dyDescent="0.25">
      <c r="A54" s="35"/>
      <c r="B54" s="51" t="s">
        <v>28</v>
      </c>
      <c r="C54" s="35">
        <v>4</v>
      </c>
      <c r="D54" s="55">
        <v>30.464199999999998</v>
      </c>
      <c r="E54" s="100">
        <v>3598</v>
      </c>
      <c r="F54" s="128">
        <v>10494600</v>
      </c>
      <c r="G54" s="41">
        <v>100</v>
      </c>
      <c r="H54" s="50">
        <f t="shared" si="12"/>
        <v>10494600</v>
      </c>
      <c r="I54" s="50">
        <f t="shared" si="11"/>
        <v>0</v>
      </c>
      <c r="J54" s="50">
        <f t="shared" si="6"/>
        <v>2916.7871039466372</v>
      </c>
      <c r="K54" s="50">
        <f t="shared" si="13"/>
        <v>88.108600170800855</v>
      </c>
      <c r="L54" s="50">
        <f t="shared" si="14"/>
        <v>1639143.5913604852</v>
      </c>
      <c r="M54" s="50"/>
      <c r="N54" s="50">
        <f t="shared" si="1"/>
        <v>1639143.5913604852</v>
      </c>
      <c r="O54" s="96"/>
      <c r="P54" s="96"/>
      <c r="Q54" s="33"/>
      <c r="R54" s="33"/>
    </row>
    <row r="55" spans="1:18" s="31" customFormat="1" x14ac:dyDescent="0.25">
      <c r="A55" s="35"/>
      <c r="B55" s="51" t="s">
        <v>29</v>
      </c>
      <c r="C55" s="35">
        <v>4</v>
      </c>
      <c r="D55" s="55">
        <v>21.542500000000004</v>
      </c>
      <c r="E55" s="100">
        <v>1226</v>
      </c>
      <c r="F55" s="128">
        <v>1097794</v>
      </c>
      <c r="G55" s="41">
        <v>100</v>
      </c>
      <c r="H55" s="50">
        <f t="shared" si="12"/>
        <v>1097794</v>
      </c>
      <c r="I55" s="50">
        <f t="shared" si="11"/>
        <v>0</v>
      </c>
      <c r="J55" s="50">
        <f t="shared" si="6"/>
        <v>895.42740619902122</v>
      </c>
      <c r="K55" s="50">
        <f t="shared" si="13"/>
        <v>2109.4682979184167</v>
      </c>
      <c r="L55" s="50">
        <f t="shared" si="14"/>
        <v>2314803.5821721158</v>
      </c>
      <c r="M55" s="50"/>
      <c r="N55" s="50">
        <f t="shared" si="1"/>
        <v>2314803.5821721158</v>
      </c>
      <c r="O55" s="96"/>
      <c r="P55" s="96"/>
      <c r="Q55" s="33"/>
      <c r="R55" s="33"/>
    </row>
    <row r="56" spans="1:18" s="31" customFormat="1" x14ac:dyDescent="0.25">
      <c r="A56" s="35"/>
      <c r="B56" s="51" t="s">
        <v>30</v>
      </c>
      <c r="C56" s="35">
        <v>4</v>
      </c>
      <c r="D56" s="55">
        <v>50.992299999999993</v>
      </c>
      <c r="E56" s="100">
        <v>3073</v>
      </c>
      <c r="F56" s="128">
        <v>5575902</v>
      </c>
      <c r="G56" s="41">
        <v>100</v>
      </c>
      <c r="H56" s="50">
        <f t="shared" si="12"/>
        <v>5575902</v>
      </c>
      <c r="I56" s="50">
        <f t="shared" si="11"/>
        <v>0</v>
      </c>
      <c r="J56" s="50">
        <f t="shared" si="6"/>
        <v>1814.4816140579239</v>
      </c>
      <c r="K56" s="50">
        <f t="shared" si="13"/>
        <v>1190.4140900595141</v>
      </c>
      <c r="L56" s="50">
        <f t="shared" si="14"/>
        <v>2479846.6893383106</v>
      </c>
      <c r="M56" s="50"/>
      <c r="N56" s="50">
        <f t="shared" si="1"/>
        <v>2479846.6893383106</v>
      </c>
      <c r="O56" s="96"/>
      <c r="P56" s="96"/>
      <c r="Q56" s="33"/>
      <c r="R56" s="33"/>
    </row>
    <row r="57" spans="1:18" s="31" customFormat="1" x14ac:dyDescent="0.25">
      <c r="A57" s="35"/>
      <c r="B57" s="51" t="s">
        <v>31</v>
      </c>
      <c r="C57" s="35">
        <v>4</v>
      </c>
      <c r="D57" s="55">
        <v>19.139800000000001</v>
      </c>
      <c r="E57" s="100">
        <v>1314</v>
      </c>
      <c r="F57" s="128">
        <v>3398192</v>
      </c>
      <c r="G57" s="41">
        <v>100</v>
      </c>
      <c r="H57" s="50">
        <f t="shared" si="12"/>
        <v>3398192</v>
      </c>
      <c r="I57" s="50">
        <f t="shared" si="11"/>
        <v>0</v>
      </c>
      <c r="J57" s="50">
        <f t="shared" si="6"/>
        <v>2586.1430745814309</v>
      </c>
      <c r="K57" s="50">
        <f t="shared" si="13"/>
        <v>418.75262953600713</v>
      </c>
      <c r="L57" s="50">
        <f t="shared" si="14"/>
        <v>968290.31500951108</v>
      </c>
      <c r="M57" s="50"/>
      <c r="N57" s="50">
        <f t="shared" si="1"/>
        <v>968290.31500951108</v>
      </c>
      <c r="O57" s="96"/>
      <c r="P57" s="96"/>
      <c r="Q57" s="33"/>
      <c r="R57" s="33"/>
    </row>
    <row r="58" spans="1:18" s="31" customFormat="1" x14ac:dyDescent="0.25">
      <c r="A58" s="35"/>
      <c r="B58" s="51" t="s">
        <v>32</v>
      </c>
      <c r="C58" s="35">
        <v>4</v>
      </c>
      <c r="D58" s="55">
        <v>47.591800000000006</v>
      </c>
      <c r="E58" s="100">
        <v>1136</v>
      </c>
      <c r="F58" s="128">
        <v>1573649</v>
      </c>
      <c r="G58" s="41">
        <v>100</v>
      </c>
      <c r="H58" s="50">
        <f t="shared" si="12"/>
        <v>1573649</v>
      </c>
      <c r="I58" s="50">
        <f t="shared" si="11"/>
        <v>0</v>
      </c>
      <c r="J58" s="50">
        <f t="shared" si="6"/>
        <v>1385.2544014084508</v>
      </c>
      <c r="K58" s="50">
        <f t="shared" si="13"/>
        <v>1619.6413027089873</v>
      </c>
      <c r="L58" s="50">
        <f t="shared" si="14"/>
        <v>2075890.6699995955</v>
      </c>
      <c r="M58" s="50"/>
      <c r="N58" s="50">
        <f t="shared" si="1"/>
        <v>2075890.6699995955</v>
      </c>
      <c r="O58" s="96"/>
      <c r="P58" s="96"/>
      <c r="Q58" s="33"/>
      <c r="R58" s="33"/>
    </row>
    <row r="59" spans="1:18" s="31" customFormat="1" x14ac:dyDescent="0.25">
      <c r="A59" s="35"/>
      <c r="B59" s="51" t="s">
        <v>723</v>
      </c>
      <c r="C59" s="35">
        <v>4</v>
      </c>
      <c r="D59" s="56">
        <v>28.288899999999998</v>
      </c>
      <c r="E59" s="100">
        <v>943</v>
      </c>
      <c r="F59" s="128">
        <v>1030860</v>
      </c>
      <c r="G59" s="41">
        <v>100</v>
      </c>
      <c r="H59" s="50">
        <f t="shared" si="12"/>
        <v>1030860</v>
      </c>
      <c r="I59" s="50">
        <f t="shared" si="11"/>
        <v>0</v>
      </c>
      <c r="J59" s="50">
        <f t="shared" si="6"/>
        <v>1093.1707317073171</v>
      </c>
      <c r="K59" s="50">
        <f t="shared" si="13"/>
        <v>1911.7249724101209</v>
      </c>
      <c r="L59" s="50">
        <f t="shared" si="14"/>
        <v>2098624.8999694772</v>
      </c>
      <c r="M59" s="50"/>
      <c r="N59" s="50">
        <f t="shared" si="1"/>
        <v>2098624.8999694772</v>
      </c>
      <c r="O59" s="96"/>
      <c r="P59" s="96"/>
      <c r="Q59" s="33"/>
      <c r="R59" s="33"/>
    </row>
    <row r="60" spans="1:18" s="31" customFormat="1" x14ac:dyDescent="0.25">
      <c r="A60" s="35"/>
      <c r="B60" s="51" t="s">
        <v>724</v>
      </c>
      <c r="C60" s="35">
        <v>4</v>
      </c>
      <c r="D60" s="55">
        <v>39.7697</v>
      </c>
      <c r="E60" s="100">
        <v>1787</v>
      </c>
      <c r="F60" s="128">
        <v>1612830</v>
      </c>
      <c r="G60" s="41">
        <v>100</v>
      </c>
      <c r="H60" s="50">
        <f t="shared" si="12"/>
        <v>1612830</v>
      </c>
      <c r="I60" s="50">
        <f t="shared" si="11"/>
        <v>0</v>
      </c>
      <c r="J60" s="50">
        <f t="shared" si="6"/>
        <v>902.53497481813099</v>
      </c>
      <c r="K60" s="50">
        <f t="shared" si="13"/>
        <v>2102.360729299307</v>
      </c>
      <c r="L60" s="50">
        <f t="shared" si="14"/>
        <v>2651557.3416612493</v>
      </c>
      <c r="M60" s="50"/>
      <c r="N60" s="50">
        <f t="shared" si="1"/>
        <v>2651557.3416612493</v>
      </c>
      <c r="O60" s="96"/>
      <c r="P60" s="96"/>
      <c r="Q60" s="33"/>
      <c r="R60" s="33"/>
    </row>
    <row r="61" spans="1:18" s="31" customFormat="1" x14ac:dyDescent="0.25">
      <c r="A61" s="35"/>
      <c r="B61" s="51" t="s">
        <v>33</v>
      </c>
      <c r="C61" s="35">
        <v>4</v>
      </c>
      <c r="D61" s="55">
        <v>25.625900000000001</v>
      </c>
      <c r="E61" s="100">
        <v>1210</v>
      </c>
      <c r="F61" s="128">
        <v>824380</v>
      </c>
      <c r="G61" s="41">
        <v>100</v>
      </c>
      <c r="H61" s="50">
        <f t="shared" si="12"/>
        <v>824380</v>
      </c>
      <c r="I61" s="50">
        <f t="shared" si="11"/>
        <v>0</v>
      </c>
      <c r="J61" s="50">
        <f t="shared" si="6"/>
        <v>681.30578512396698</v>
      </c>
      <c r="K61" s="50">
        <f t="shared" si="13"/>
        <v>2323.5899189934712</v>
      </c>
      <c r="L61" s="50">
        <f t="shared" si="14"/>
        <v>2510987.9854625221</v>
      </c>
      <c r="M61" s="50"/>
      <c r="N61" s="50">
        <f t="shared" si="1"/>
        <v>2510987.9854625221</v>
      </c>
      <c r="O61" s="96"/>
      <c r="P61" s="96"/>
      <c r="Q61" s="33"/>
      <c r="R61" s="33"/>
    </row>
    <row r="62" spans="1:18" s="31" customFormat="1" x14ac:dyDescent="0.25">
      <c r="A62" s="35"/>
      <c r="B62" s="51" t="s">
        <v>34</v>
      </c>
      <c r="C62" s="35">
        <v>4</v>
      </c>
      <c r="D62" s="54">
        <v>11.449</v>
      </c>
      <c r="E62" s="100">
        <v>3059</v>
      </c>
      <c r="F62" s="128">
        <v>6145448</v>
      </c>
      <c r="G62" s="41">
        <v>100</v>
      </c>
      <c r="H62" s="50">
        <f t="shared" si="12"/>
        <v>6145448</v>
      </c>
      <c r="I62" s="50">
        <f t="shared" si="11"/>
        <v>0</v>
      </c>
      <c r="J62" s="50">
        <f t="shared" si="6"/>
        <v>2008.9728669499837</v>
      </c>
      <c r="K62" s="50">
        <f t="shared" si="13"/>
        <v>995.92283716745442</v>
      </c>
      <c r="L62" s="50">
        <f t="shared" si="14"/>
        <v>2030475.7564307973</v>
      </c>
      <c r="M62" s="50"/>
      <c r="N62" s="50">
        <f t="shared" si="1"/>
        <v>2030475.7564307973</v>
      </c>
      <c r="O62" s="96"/>
      <c r="P62" s="96"/>
      <c r="Q62" s="33"/>
      <c r="R62" s="33"/>
    </row>
    <row r="63" spans="1:18" s="31" customFormat="1" x14ac:dyDescent="0.25">
      <c r="A63" s="35"/>
      <c r="B63" s="51" t="s">
        <v>35</v>
      </c>
      <c r="C63" s="35">
        <v>4</v>
      </c>
      <c r="D63" s="55">
        <v>50.058299999999996</v>
      </c>
      <c r="E63" s="100">
        <v>2436</v>
      </c>
      <c r="F63" s="128">
        <v>2183620</v>
      </c>
      <c r="G63" s="41">
        <v>100</v>
      </c>
      <c r="H63" s="50">
        <f t="shared" si="12"/>
        <v>2183620</v>
      </c>
      <c r="I63" s="50">
        <f t="shared" si="11"/>
        <v>0</v>
      </c>
      <c r="J63" s="50">
        <f t="shared" si="6"/>
        <v>896.39573070607548</v>
      </c>
      <c r="K63" s="50">
        <f t="shared" si="13"/>
        <v>2108.4999734113626</v>
      </c>
      <c r="L63" s="50">
        <f t="shared" si="14"/>
        <v>2974211.5336208367</v>
      </c>
      <c r="M63" s="50"/>
      <c r="N63" s="50">
        <f t="shared" si="1"/>
        <v>2974211.5336208367</v>
      </c>
      <c r="O63" s="96"/>
      <c r="P63" s="96"/>
      <c r="Q63" s="33"/>
      <c r="R63" s="33"/>
    </row>
    <row r="64" spans="1:18" s="31" customFormat="1" x14ac:dyDescent="0.25">
      <c r="A64" s="35"/>
      <c r="B64" s="51" t="s">
        <v>725</v>
      </c>
      <c r="C64" s="35">
        <v>4</v>
      </c>
      <c r="D64" s="55">
        <v>39.081300000000006</v>
      </c>
      <c r="E64" s="100">
        <v>2138</v>
      </c>
      <c r="F64" s="128">
        <v>3117402</v>
      </c>
      <c r="G64" s="41">
        <v>100</v>
      </c>
      <c r="H64" s="50">
        <f t="shared" si="12"/>
        <v>3117402</v>
      </c>
      <c r="I64" s="50">
        <f t="shared" si="11"/>
        <v>0</v>
      </c>
      <c r="J64" s="50">
        <f t="shared" si="6"/>
        <v>1458.0926099158091</v>
      </c>
      <c r="K64" s="50">
        <f t="shared" si="13"/>
        <v>1546.8030942016289</v>
      </c>
      <c r="L64" s="50">
        <f t="shared" si="14"/>
        <v>2330391.3778102705</v>
      </c>
      <c r="M64" s="50"/>
      <c r="N64" s="50">
        <f t="shared" si="1"/>
        <v>2330391.3778102705</v>
      </c>
      <c r="O64" s="96"/>
      <c r="P64" s="96"/>
      <c r="Q64" s="33"/>
      <c r="R64" s="33"/>
    </row>
    <row r="65" spans="1:18" s="31" customFormat="1" x14ac:dyDescent="0.25">
      <c r="A65" s="35"/>
      <c r="B65" s="51" t="s">
        <v>36</v>
      </c>
      <c r="C65" s="35">
        <v>4</v>
      </c>
      <c r="D65" s="55">
        <v>85.867999999999981</v>
      </c>
      <c r="E65" s="100">
        <v>3540</v>
      </c>
      <c r="F65" s="128">
        <v>6801014</v>
      </c>
      <c r="G65" s="41">
        <v>100</v>
      </c>
      <c r="H65" s="50">
        <f t="shared" si="12"/>
        <v>6801014</v>
      </c>
      <c r="I65" s="50">
        <f t="shared" si="11"/>
        <v>0</v>
      </c>
      <c r="J65" s="50">
        <f t="shared" si="6"/>
        <v>1921.190395480226</v>
      </c>
      <c r="K65" s="50">
        <f t="shared" si="13"/>
        <v>1083.7053086372121</v>
      </c>
      <c r="L65" s="50">
        <f t="shared" si="14"/>
        <v>2822205.5044754366</v>
      </c>
      <c r="M65" s="50"/>
      <c r="N65" s="50">
        <f t="shared" si="1"/>
        <v>2822205.5044754366</v>
      </c>
      <c r="O65" s="96"/>
      <c r="P65" s="96"/>
      <c r="Q65" s="33"/>
      <c r="R65" s="33"/>
    </row>
    <row r="66" spans="1:18" s="31" customFormat="1" x14ac:dyDescent="0.25">
      <c r="A66" s="35"/>
      <c r="B66" s="51" t="s">
        <v>37</v>
      </c>
      <c r="C66" s="35">
        <v>4</v>
      </c>
      <c r="D66" s="55">
        <v>12.793399999999998</v>
      </c>
      <c r="E66" s="100">
        <v>1494</v>
      </c>
      <c r="F66" s="128">
        <v>2941176</v>
      </c>
      <c r="G66" s="41">
        <v>100</v>
      </c>
      <c r="H66" s="50">
        <f t="shared" si="12"/>
        <v>2941176</v>
      </c>
      <c r="I66" s="50">
        <f t="shared" si="11"/>
        <v>0</v>
      </c>
      <c r="J66" s="50">
        <f t="shared" si="6"/>
        <v>1968.6586345381527</v>
      </c>
      <c r="K66" s="50">
        <f t="shared" si="13"/>
        <v>1036.2370695792854</v>
      </c>
      <c r="L66" s="50">
        <f t="shared" si="14"/>
        <v>1486954.1049870548</v>
      </c>
      <c r="M66" s="50"/>
      <c r="N66" s="50">
        <f t="shared" si="1"/>
        <v>1486954.1049870548</v>
      </c>
      <c r="O66" s="96"/>
      <c r="P66" s="96"/>
      <c r="Q66" s="33"/>
      <c r="R66" s="33"/>
    </row>
    <row r="67" spans="1:18" s="31" customFormat="1" x14ac:dyDescent="0.25">
      <c r="A67" s="35"/>
      <c r="B67" s="51" t="s">
        <v>38</v>
      </c>
      <c r="C67" s="35">
        <v>4</v>
      </c>
      <c r="D67" s="55">
        <v>66.075299999999999</v>
      </c>
      <c r="E67" s="100">
        <v>4206</v>
      </c>
      <c r="F67" s="128">
        <v>17571430</v>
      </c>
      <c r="G67" s="41">
        <v>100</v>
      </c>
      <c r="H67" s="50">
        <f t="shared" si="12"/>
        <v>17571430</v>
      </c>
      <c r="I67" s="50">
        <f t="shared" si="11"/>
        <v>0</v>
      </c>
      <c r="J67" s="50">
        <f t="shared" si="6"/>
        <v>4177.7056585829769</v>
      </c>
      <c r="K67" s="50">
        <f t="shared" si="13"/>
        <v>-1172.8099544655388</v>
      </c>
      <c r="L67" s="50">
        <f t="shared" si="14"/>
        <v>2054607.4815772688</v>
      </c>
      <c r="M67" s="50"/>
      <c r="N67" s="50">
        <f t="shared" si="1"/>
        <v>2054607.4815772688</v>
      </c>
      <c r="O67" s="96"/>
      <c r="P67" s="96"/>
      <c r="Q67" s="33"/>
      <c r="R67" s="33"/>
    </row>
    <row r="68" spans="1:18" s="31" customFormat="1" x14ac:dyDescent="0.25">
      <c r="A68" s="35"/>
      <c r="B68" s="51" t="s">
        <v>39</v>
      </c>
      <c r="C68" s="35">
        <v>4</v>
      </c>
      <c r="D68" s="55">
        <v>4.5788000000000002</v>
      </c>
      <c r="E68" s="100">
        <v>1182</v>
      </c>
      <c r="F68" s="128">
        <v>2156125</v>
      </c>
      <c r="G68" s="41">
        <v>100</v>
      </c>
      <c r="H68" s="50">
        <f t="shared" si="12"/>
        <v>2156125</v>
      </c>
      <c r="I68" s="50">
        <f t="shared" si="11"/>
        <v>0</v>
      </c>
      <c r="J68" s="50">
        <f t="shared" si="6"/>
        <v>1824.1328257191201</v>
      </c>
      <c r="K68" s="50">
        <f t="shared" si="13"/>
        <v>1180.762878398318</v>
      </c>
      <c r="L68" s="50">
        <f t="shared" si="14"/>
        <v>1426884.5598490071</v>
      </c>
      <c r="M68" s="50"/>
      <c r="N68" s="50">
        <f t="shared" si="1"/>
        <v>1426884.5598490071</v>
      </c>
      <c r="O68" s="96"/>
      <c r="P68" s="96"/>
      <c r="Q68" s="33"/>
      <c r="R68" s="33"/>
    </row>
    <row r="69" spans="1:18" s="31" customFormat="1" x14ac:dyDescent="0.25">
      <c r="A69" s="35"/>
      <c r="B69" s="51" t="s">
        <v>40</v>
      </c>
      <c r="C69" s="35">
        <v>4</v>
      </c>
      <c r="D69" s="55">
        <v>17.041400000000003</v>
      </c>
      <c r="E69" s="100">
        <v>236</v>
      </c>
      <c r="F69" s="128">
        <v>177692</v>
      </c>
      <c r="G69" s="41">
        <v>100</v>
      </c>
      <c r="H69" s="50">
        <f t="shared" si="12"/>
        <v>177692</v>
      </c>
      <c r="I69" s="50">
        <f t="shared" si="11"/>
        <v>0</v>
      </c>
      <c r="J69" s="50">
        <f t="shared" si="6"/>
        <v>752.93220338983053</v>
      </c>
      <c r="K69" s="50">
        <f t="shared" si="13"/>
        <v>2251.9635007276074</v>
      </c>
      <c r="L69" s="50">
        <f t="shared" si="14"/>
        <v>2026321.6023849084</v>
      </c>
      <c r="M69" s="50"/>
      <c r="N69" s="50">
        <f t="shared" si="1"/>
        <v>2026321.6023849084</v>
      </c>
      <c r="O69" s="96"/>
      <c r="P69" s="96"/>
      <c r="Q69" s="33"/>
      <c r="R69" s="33"/>
    </row>
    <row r="70" spans="1:18" s="31" customFormat="1" x14ac:dyDescent="0.25">
      <c r="A70" s="35"/>
      <c r="B70" s="51" t="s">
        <v>41</v>
      </c>
      <c r="C70" s="35">
        <v>4</v>
      </c>
      <c r="D70" s="55">
        <v>34.765100000000004</v>
      </c>
      <c r="E70" s="100">
        <v>2199</v>
      </c>
      <c r="F70" s="128">
        <v>3218802</v>
      </c>
      <c r="G70" s="41">
        <v>100</v>
      </c>
      <c r="H70" s="50">
        <f t="shared" si="12"/>
        <v>3218802</v>
      </c>
      <c r="I70" s="50">
        <f t="shared" si="11"/>
        <v>0</v>
      </c>
      <c r="J70" s="50">
        <f t="shared" si="6"/>
        <v>1463.7571623465212</v>
      </c>
      <c r="K70" s="50">
        <f t="shared" si="13"/>
        <v>1541.1385417709168</v>
      </c>
      <c r="L70" s="50">
        <f t="shared" si="14"/>
        <v>2317284.0733342995</v>
      </c>
      <c r="M70" s="50"/>
      <c r="N70" s="50">
        <f t="shared" si="1"/>
        <v>2317284.0733342995</v>
      </c>
      <c r="O70" s="96"/>
      <c r="P70" s="96"/>
      <c r="Q70" s="33"/>
      <c r="R70" s="33"/>
    </row>
    <row r="71" spans="1:18" s="31" customFormat="1" x14ac:dyDescent="0.25">
      <c r="A71" s="35"/>
      <c r="B71" s="51" t="s">
        <v>42</v>
      </c>
      <c r="C71" s="35">
        <v>4</v>
      </c>
      <c r="D71" s="55">
        <v>16.301500000000001</v>
      </c>
      <c r="E71" s="100">
        <v>1670</v>
      </c>
      <c r="F71" s="128">
        <v>5190179</v>
      </c>
      <c r="G71" s="41">
        <v>100</v>
      </c>
      <c r="H71" s="50">
        <f t="shared" si="12"/>
        <v>5190179</v>
      </c>
      <c r="I71" s="50">
        <f t="shared" si="11"/>
        <v>0</v>
      </c>
      <c r="J71" s="50">
        <f t="shared" si="6"/>
        <v>3107.891616766467</v>
      </c>
      <c r="K71" s="50">
        <f t="shared" si="13"/>
        <v>-102.99591264902892</v>
      </c>
      <c r="L71" s="50">
        <f t="shared" si="14"/>
        <v>743573.01521806174</v>
      </c>
      <c r="M71" s="50"/>
      <c r="N71" s="50">
        <f t="shared" si="1"/>
        <v>743573.01521806174</v>
      </c>
      <c r="O71" s="96"/>
      <c r="P71" s="96"/>
      <c r="Q71" s="33"/>
      <c r="R71" s="33"/>
    </row>
    <row r="72" spans="1:18" s="31" customFormat="1" x14ac:dyDescent="0.25">
      <c r="A72" s="35"/>
      <c r="B72" s="51" t="s">
        <v>43</v>
      </c>
      <c r="C72" s="35">
        <v>4</v>
      </c>
      <c r="D72" s="55">
        <v>24.058299999999999</v>
      </c>
      <c r="E72" s="100">
        <v>1593</v>
      </c>
      <c r="F72" s="128">
        <v>2262190</v>
      </c>
      <c r="G72" s="41">
        <v>100</v>
      </c>
      <c r="H72" s="50">
        <f t="shared" si="12"/>
        <v>2262190</v>
      </c>
      <c r="I72" s="50">
        <f t="shared" si="11"/>
        <v>0</v>
      </c>
      <c r="J72" s="50">
        <f t="shared" si="6"/>
        <v>1420.0816070307596</v>
      </c>
      <c r="K72" s="50">
        <f t="shared" si="13"/>
        <v>1584.8140970866784</v>
      </c>
      <c r="L72" s="50">
        <f t="shared" si="14"/>
        <v>2047813.646435658</v>
      </c>
      <c r="M72" s="50"/>
      <c r="N72" s="50">
        <f t="shared" si="1"/>
        <v>2047813.646435658</v>
      </c>
      <c r="O72" s="96"/>
      <c r="P72" s="96"/>
      <c r="Q72" s="33"/>
      <c r="R72" s="33"/>
    </row>
    <row r="73" spans="1:18" s="31" customFormat="1" x14ac:dyDescent="0.25">
      <c r="A73" s="35"/>
      <c r="B73" s="51" t="s">
        <v>44</v>
      </c>
      <c r="C73" s="35">
        <v>4</v>
      </c>
      <c r="D73" s="55">
        <v>43.497700000000002</v>
      </c>
      <c r="E73" s="100">
        <v>2094</v>
      </c>
      <c r="F73" s="128">
        <v>1794412</v>
      </c>
      <c r="G73" s="41">
        <v>100</v>
      </c>
      <c r="H73" s="50">
        <f t="shared" si="12"/>
        <v>1794412</v>
      </c>
      <c r="I73" s="50">
        <f t="shared" si="11"/>
        <v>0</v>
      </c>
      <c r="J73" s="50">
        <f t="shared" si="6"/>
        <v>856.9302769818529</v>
      </c>
      <c r="K73" s="50">
        <f t="shared" si="13"/>
        <v>2147.9654271355853</v>
      </c>
      <c r="L73" s="50">
        <f t="shared" si="14"/>
        <v>2830303.5349234827</v>
      </c>
      <c r="M73" s="50"/>
      <c r="N73" s="50">
        <f t="shared" si="1"/>
        <v>2830303.5349234827</v>
      </c>
      <c r="O73" s="96"/>
      <c r="P73" s="96"/>
      <c r="Q73" s="33"/>
      <c r="R73" s="33"/>
    </row>
    <row r="74" spans="1:18" s="31" customFormat="1" x14ac:dyDescent="0.25">
      <c r="A74" s="35"/>
      <c r="B74" s="51" t="s">
        <v>45</v>
      </c>
      <c r="C74" s="35">
        <v>4</v>
      </c>
      <c r="D74" s="55">
        <v>21.498699999999999</v>
      </c>
      <c r="E74" s="100">
        <v>823</v>
      </c>
      <c r="F74" s="128">
        <v>838663</v>
      </c>
      <c r="G74" s="41">
        <v>100</v>
      </c>
      <c r="H74" s="50">
        <f t="shared" si="12"/>
        <v>838663</v>
      </c>
      <c r="I74" s="50">
        <f t="shared" si="11"/>
        <v>0</v>
      </c>
      <c r="J74" s="50">
        <f t="shared" si="6"/>
        <v>1019.0315917375456</v>
      </c>
      <c r="K74" s="50">
        <f t="shared" si="13"/>
        <v>1985.8641123798925</v>
      </c>
      <c r="L74" s="50">
        <f t="shared" si="14"/>
        <v>2064073.1481409278</v>
      </c>
      <c r="M74" s="50"/>
      <c r="N74" s="50">
        <f t="shared" si="1"/>
        <v>2064073.1481409278</v>
      </c>
      <c r="O74" s="96"/>
      <c r="P74" s="96"/>
      <c r="Q74" s="33"/>
      <c r="R74" s="33"/>
    </row>
    <row r="75" spans="1:18" s="31" customFormat="1" x14ac:dyDescent="0.25">
      <c r="A75" s="35"/>
      <c r="B75" s="51" t="s">
        <v>726</v>
      </c>
      <c r="C75" s="35">
        <v>4</v>
      </c>
      <c r="D75" s="55">
        <v>57.078299999999999</v>
      </c>
      <c r="E75" s="100">
        <v>2462</v>
      </c>
      <c r="F75" s="128">
        <v>6637975</v>
      </c>
      <c r="G75" s="41">
        <v>100</v>
      </c>
      <c r="H75" s="50">
        <f t="shared" si="12"/>
        <v>6637975</v>
      </c>
      <c r="I75" s="50">
        <f t="shared" si="11"/>
        <v>0</v>
      </c>
      <c r="J75" s="50">
        <f t="shared" si="6"/>
        <v>2696.1718115353369</v>
      </c>
      <c r="K75" s="50">
        <f t="shared" si="13"/>
        <v>308.72389258210114</v>
      </c>
      <c r="L75" s="50">
        <f t="shared" si="14"/>
        <v>1585133.6713774276</v>
      </c>
      <c r="M75" s="50"/>
      <c r="N75" s="50">
        <f t="shared" si="1"/>
        <v>1585133.6713774276</v>
      </c>
      <c r="O75" s="96"/>
      <c r="P75" s="96"/>
      <c r="Q75" s="33"/>
      <c r="R75" s="33"/>
    </row>
    <row r="76" spans="1:18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00">
        <v>562</v>
      </c>
      <c r="F76" s="128">
        <v>1186412</v>
      </c>
      <c r="G76" s="41">
        <v>100</v>
      </c>
      <c r="H76" s="50">
        <f t="shared" si="12"/>
        <v>1186412</v>
      </c>
      <c r="I76" s="50">
        <f t="shared" si="11"/>
        <v>0</v>
      </c>
      <c r="J76" s="50">
        <f t="shared" si="6"/>
        <v>2111.0533807829183</v>
      </c>
      <c r="K76" s="50">
        <f t="shared" si="13"/>
        <v>893.84232333451973</v>
      </c>
      <c r="L76" s="50">
        <f t="shared" si="14"/>
        <v>1254296.1524385642</v>
      </c>
      <c r="M76" s="50"/>
      <c r="N76" s="50">
        <f t="shared" si="1"/>
        <v>1254296.1524385642</v>
      </c>
      <c r="O76" s="96"/>
      <c r="P76" s="96"/>
      <c r="Q76" s="33"/>
      <c r="R76" s="33"/>
    </row>
    <row r="77" spans="1:18" s="31" customFormat="1" x14ac:dyDescent="0.25">
      <c r="A77" s="35"/>
      <c r="B77" s="51" t="s">
        <v>47</v>
      </c>
      <c r="C77" s="35">
        <v>4</v>
      </c>
      <c r="D77" s="55">
        <v>27.263699999999996</v>
      </c>
      <c r="E77" s="100">
        <v>3827</v>
      </c>
      <c r="F77" s="128">
        <v>7814648</v>
      </c>
      <c r="G77" s="41">
        <v>100</v>
      </c>
      <c r="H77" s="50">
        <f t="shared" si="12"/>
        <v>7814648</v>
      </c>
      <c r="I77" s="50">
        <f t="shared" si="11"/>
        <v>0</v>
      </c>
      <c r="J77" s="50">
        <f t="shared" si="6"/>
        <v>2041.9775280898875</v>
      </c>
      <c r="K77" s="50">
        <f t="shared" si="13"/>
        <v>962.91817602755054</v>
      </c>
      <c r="L77" s="50">
        <f t="shared" si="14"/>
        <v>2406309.2021274981</v>
      </c>
      <c r="M77" s="50"/>
      <c r="N77" s="50">
        <f t="shared" si="1"/>
        <v>2406309.2021274981</v>
      </c>
      <c r="O77" s="96"/>
      <c r="P77" s="96"/>
      <c r="Q77" s="33"/>
      <c r="R77" s="33"/>
    </row>
    <row r="78" spans="1:18" s="31" customFormat="1" x14ac:dyDescent="0.25">
      <c r="A78" s="35"/>
      <c r="B78" s="51"/>
      <c r="C78" s="35"/>
      <c r="D78" s="55">
        <v>0</v>
      </c>
      <c r="E78" s="102"/>
      <c r="F78" s="42"/>
      <c r="G78" s="41"/>
      <c r="H78" s="42"/>
      <c r="I78" s="42"/>
      <c r="J78" s="42"/>
      <c r="K78" s="50"/>
      <c r="L78" s="50"/>
      <c r="M78" s="50"/>
      <c r="N78" s="50"/>
      <c r="O78" s="96"/>
      <c r="P78" s="96"/>
      <c r="Q78" s="33"/>
      <c r="R78" s="33"/>
    </row>
    <row r="79" spans="1:18" s="31" customFormat="1" x14ac:dyDescent="0.25">
      <c r="A79" s="30" t="s">
        <v>48</v>
      </c>
      <c r="B79" s="43" t="s">
        <v>2</v>
      </c>
      <c r="C79" s="44"/>
      <c r="D79" s="3">
        <v>294.53949999999998</v>
      </c>
      <c r="E79" s="103">
        <f>E80</f>
        <v>14914</v>
      </c>
      <c r="F79" s="37">
        <f t="shared" ref="F79" si="15">F81</f>
        <v>0</v>
      </c>
      <c r="G79" s="37"/>
      <c r="H79" s="37">
        <f>H81</f>
        <v>5644172.25</v>
      </c>
      <c r="I79" s="37">
        <f>I81</f>
        <v>-5644172.25</v>
      </c>
      <c r="J79" s="37"/>
      <c r="K79" s="50"/>
      <c r="L79" s="50"/>
      <c r="M79" s="46">
        <f>M81</f>
        <v>8850268.9285952989</v>
      </c>
      <c r="N79" s="37">
        <f t="shared" si="1"/>
        <v>8850268.9285952989</v>
      </c>
      <c r="O79" s="96"/>
      <c r="P79" s="96"/>
      <c r="Q79" s="33"/>
      <c r="R79" s="33"/>
    </row>
    <row r="80" spans="1:18" s="31" customFormat="1" x14ac:dyDescent="0.25">
      <c r="A80" s="30" t="s">
        <v>48</v>
      </c>
      <c r="B80" s="43" t="s">
        <v>3</v>
      </c>
      <c r="C80" s="44"/>
      <c r="D80" s="3">
        <v>294.53949999999998</v>
      </c>
      <c r="E80" s="103">
        <f>SUM(E82:E88)</f>
        <v>14914</v>
      </c>
      <c r="F80" s="37">
        <f>SUM(F82:F88)</f>
        <v>31518152</v>
      </c>
      <c r="G80" s="37"/>
      <c r="H80" s="37">
        <f>SUM(H82:H88)</f>
        <v>20229807.5</v>
      </c>
      <c r="I80" s="37">
        <f>SUM(I82:I88)</f>
        <v>11288344.5</v>
      </c>
      <c r="J80" s="37"/>
      <c r="K80" s="50"/>
      <c r="L80" s="37">
        <f>SUM(L82:L88)</f>
        <v>17121188.14594119</v>
      </c>
      <c r="M80" s="50"/>
      <c r="N80" s="37">
        <f t="shared" si="1"/>
        <v>17121188.14594119</v>
      </c>
      <c r="O80" s="96"/>
      <c r="P80" s="96"/>
      <c r="Q80" s="33"/>
      <c r="R80" s="33"/>
    </row>
    <row r="81" spans="1:18" s="31" customFormat="1" x14ac:dyDescent="0.25">
      <c r="A81" s="35"/>
      <c r="B81" s="51" t="s">
        <v>26</v>
      </c>
      <c r="C81" s="35">
        <v>2</v>
      </c>
      <c r="D81" s="55">
        <v>0</v>
      </c>
      <c r="E81" s="102"/>
      <c r="F81" s="50"/>
      <c r="G81" s="41">
        <v>25</v>
      </c>
      <c r="H81" s="50">
        <f>F83*G81/100</f>
        <v>5644172.25</v>
      </c>
      <c r="I81" s="50">
        <f t="shared" ref="I81:I82" si="16">F81-H81</f>
        <v>-5644172.25</v>
      </c>
      <c r="J81" s="50"/>
      <c r="K81" s="50"/>
      <c r="L81" s="50"/>
      <c r="M81" s="50">
        <f>($L$7*$L$8*E79/$L$10)+($L$7*$L$9*D79/$L$11)</f>
        <v>8850268.9285952989</v>
      </c>
      <c r="N81" s="50">
        <f t="shared" si="1"/>
        <v>8850268.9285952989</v>
      </c>
      <c r="O81" s="96"/>
      <c r="P81" s="96"/>
      <c r="Q81" s="33"/>
      <c r="R81" s="33"/>
    </row>
    <row r="82" spans="1:18" s="31" customFormat="1" x14ac:dyDescent="0.25">
      <c r="A82" s="35"/>
      <c r="B82" s="51" t="s">
        <v>49</v>
      </c>
      <c r="C82" s="35">
        <v>4</v>
      </c>
      <c r="D82" s="55">
        <v>73.437700000000007</v>
      </c>
      <c r="E82" s="100">
        <v>2856</v>
      </c>
      <c r="F82" s="129">
        <v>2326317</v>
      </c>
      <c r="G82" s="41">
        <v>100</v>
      </c>
      <c r="H82" s="50">
        <f t="shared" ref="H82" si="17">F82*G82/100</f>
        <v>2326317</v>
      </c>
      <c r="I82" s="50">
        <f t="shared" si="16"/>
        <v>0</v>
      </c>
      <c r="J82" s="50">
        <f t="shared" si="6"/>
        <v>814.53676470588232</v>
      </c>
      <c r="K82" s="50">
        <f t="shared" ref="K82:K88" si="18">$J$11*$J$19-J82</f>
        <v>2190.3589394115556</v>
      </c>
      <c r="L82" s="50">
        <f t="shared" ref="L82:L88" si="19">IF(K82&gt;0,$J$7*$J$8*(K82/$K$19),0)+$J$7*$J$9*(E82/$E$19)+$J$7*$J$10*(D82/$D$19)</f>
        <v>3367311.6003921265</v>
      </c>
      <c r="M82" s="50"/>
      <c r="N82" s="50">
        <f t="shared" si="1"/>
        <v>3367311.6003921265</v>
      </c>
      <c r="O82" s="96"/>
      <c r="P82" s="96"/>
      <c r="Q82" s="33"/>
      <c r="R82" s="33"/>
    </row>
    <row r="83" spans="1:18" s="31" customFormat="1" x14ac:dyDescent="0.25">
      <c r="A83" s="35"/>
      <c r="B83" s="51" t="s">
        <v>865</v>
      </c>
      <c r="C83" s="35">
        <v>3</v>
      </c>
      <c r="D83" s="55">
        <v>28.994</v>
      </c>
      <c r="E83" s="100">
        <v>6291</v>
      </c>
      <c r="F83" s="129">
        <v>22576689</v>
      </c>
      <c r="G83" s="41">
        <v>50</v>
      </c>
      <c r="H83" s="50">
        <f t="shared" ref="H83:H88" si="20">F83*G83/100</f>
        <v>11288344.5</v>
      </c>
      <c r="I83" s="50">
        <f t="shared" ref="I83:I88" si="21">F83-H83</f>
        <v>11288344.5</v>
      </c>
      <c r="J83" s="50">
        <f t="shared" ref="J83:J88" si="22">F83/E83</f>
        <v>3588.7281831187411</v>
      </c>
      <c r="K83" s="50">
        <f t="shared" si="18"/>
        <v>-583.832479001303</v>
      </c>
      <c r="L83" s="50">
        <f t="shared" si="19"/>
        <v>2565453.0376520655</v>
      </c>
      <c r="M83" s="50"/>
      <c r="N83" s="50">
        <f t="shared" ref="N83:N146" si="23">L83+M83</f>
        <v>2565453.0376520655</v>
      </c>
      <c r="O83" s="96"/>
      <c r="P83" s="96"/>
      <c r="Q83" s="33"/>
      <c r="R83" s="33"/>
    </row>
    <row r="84" spans="1:18" s="31" customFormat="1" x14ac:dyDescent="0.25">
      <c r="A84" s="35"/>
      <c r="B84" s="51" t="s">
        <v>727</v>
      </c>
      <c r="C84" s="35">
        <v>4</v>
      </c>
      <c r="D84" s="55">
        <v>59.187299999999993</v>
      </c>
      <c r="E84" s="100">
        <v>1311</v>
      </c>
      <c r="F84" s="129">
        <v>1187890</v>
      </c>
      <c r="G84" s="41">
        <v>100</v>
      </c>
      <c r="H84" s="50">
        <f t="shared" si="20"/>
        <v>1187890</v>
      </c>
      <c r="I84" s="50">
        <f t="shared" si="21"/>
        <v>0</v>
      </c>
      <c r="J84" s="50">
        <f t="shared" si="22"/>
        <v>906.09458428680398</v>
      </c>
      <c r="K84" s="50">
        <f t="shared" si="18"/>
        <v>2098.801119830634</v>
      </c>
      <c r="L84" s="50">
        <f t="shared" si="19"/>
        <v>2611679.6001273529</v>
      </c>
      <c r="M84" s="50"/>
      <c r="N84" s="50">
        <f t="shared" si="23"/>
        <v>2611679.6001273529</v>
      </c>
      <c r="O84" s="96"/>
      <c r="P84" s="96"/>
      <c r="Q84" s="33"/>
      <c r="R84" s="33"/>
    </row>
    <row r="85" spans="1:18" s="31" customFormat="1" x14ac:dyDescent="0.25">
      <c r="A85" s="35"/>
      <c r="B85" s="51" t="s">
        <v>50</v>
      </c>
      <c r="C85" s="35">
        <v>4</v>
      </c>
      <c r="D85" s="55">
        <v>17.118400000000001</v>
      </c>
      <c r="E85" s="100">
        <v>971</v>
      </c>
      <c r="F85" s="129">
        <v>756423</v>
      </c>
      <c r="G85" s="41">
        <v>100</v>
      </c>
      <c r="H85" s="50">
        <f t="shared" si="20"/>
        <v>756423</v>
      </c>
      <c r="I85" s="50">
        <f t="shared" si="21"/>
        <v>0</v>
      </c>
      <c r="J85" s="50">
        <f t="shared" si="22"/>
        <v>779.01441812564372</v>
      </c>
      <c r="K85" s="50">
        <f t="shared" si="18"/>
        <v>2225.8812859917944</v>
      </c>
      <c r="L85" s="50">
        <f t="shared" si="19"/>
        <v>2280976.6040396322</v>
      </c>
      <c r="M85" s="50"/>
      <c r="N85" s="50">
        <f t="shared" si="23"/>
        <v>2280976.6040396322</v>
      </c>
      <c r="O85" s="96"/>
      <c r="P85" s="96"/>
      <c r="Q85" s="33"/>
      <c r="R85" s="33"/>
    </row>
    <row r="86" spans="1:18" s="31" customFormat="1" x14ac:dyDescent="0.25">
      <c r="A86" s="35"/>
      <c r="B86" s="51" t="s">
        <v>51</v>
      </c>
      <c r="C86" s="35">
        <v>4</v>
      </c>
      <c r="D86" s="55">
        <v>14.530099999999999</v>
      </c>
      <c r="E86" s="100">
        <v>434</v>
      </c>
      <c r="F86" s="129">
        <v>502464</v>
      </c>
      <c r="G86" s="41">
        <v>100</v>
      </c>
      <c r="H86" s="50">
        <f t="shared" si="20"/>
        <v>502464</v>
      </c>
      <c r="I86" s="50">
        <f t="shared" si="21"/>
        <v>0</v>
      </c>
      <c r="J86" s="50">
        <f t="shared" si="22"/>
        <v>1157.7511520737328</v>
      </c>
      <c r="K86" s="50">
        <f t="shared" si="18"/>
        <v>1847.1445520437053</v>
      </c>
      <c r="L86" s="50">
        <f t="shared" si="19"/>
        <v>1756067.4204663241</v>
      </c>
      <c r="M86" s="50"/>
      <c r="N86" s="50">
        <f t="shared" si="23"/>
        <v>1756067.4204663241</v>
      </c>
      <c r="O86" s="96"/>
      <c r="P86" s="96"/>
      <c r="Q86" s="33"/>
      <c r="R86" s="33"/>
    </row>
    <row r="87" spans="1:18" s="31" customFormat="1" x14ac:dyDescent="0.25">
      <c r="A87" s="35"/>
      <c r="B87" s="51" t="s">
        <v>52</v>
      </c>
      <c r="C87" s="35">
        <v>4</v>
      </c>
      <c r="D87" s="55">
        <v>44.297600000000003</v>
      </c>
      <c r="E87" s="100">
        <v>628</v>
      </c>
      <c r="F87" s="129">
        <v>835437</v>
      </c>
      <c r="G87" s="41">
        <v>100</v>
      </c>
      <c r="H87" s="50">
        <f t="shared" si="20"/>
        <v>835437</v>
      </c>
      <c r="I87" s="50">
        <f t="shared" si="21"/>
        <v>0</v>
      </c>
      <c r="J87" s="50">
        <f t="shared" si="22"/>
        <v>1330.313694267516</v>
      </c>
      <c r="K87" s="50">
        <f t="shared" si="18"/>
        <v>1674.5820098499221</v>
      </c>
      <c r="L87" s="50">
        <f t="shared" si="19"/>
        <v>1906060.8744859209</v>
      </c>
      <c r="M87" s="50"/>
      <c r="N87" s="50">
        <f t="shared" si="23"/>
        <v>1906060.8744859209</v>
      </c>
      <c r="O87" s="96"/>
      <c r="P87" s="96"/>
      <c r="Q87" s="33"/>
      <c r="R87" s="33"/>
    </row>
    <row r="88" spans="1:18" s="31" customFormat="1" x14ac:dyDescent="0.25">
      <c r="A88" s="35"/>
      <c r="B88" s="51" t="s">
        <v>53</v>
      </c>
      <c r="C88" s="35">
        <v>4</v>
      </c>
      <c r="D88" s="55">
        <v>56.974399999999996</v>
      </c>
      <c r="E88" s="100">
        <v>2423</v>
      </c>
      <c r="F88" s="129">
        <v>3332932</v>
      </c>
      <c r="G88" s="41">
        <v>100</v>
      </c>
      <c r="H88" s="50">
        <f t="shared" si="20"/>
        <v>3332932</v>
      </c>
      <c r="I88" s="50">
        <f t="shared" si="21"/>
        <v>0</v>
      </c>
      <c r="J88" s="50">
        <f t="shared" si="22"/>
        <v>1375.5394139496491</v>
      </c>
      <c r="K88" s="50">
        <f t="shared" si="18"/>
        <v>1629.356290167789</v>
      </c>
      <c r="L88" s="50">
        <f t="shared" si="19"/>
        <v>2633639.0087777711</v>
      </c>
      <c r="M88" s="50"/>
      <c r="N88" s="50">
        <f t="shared" si="23"/>
        <v>2633639.0087777711</v>
      </c>
      <c r="O88" s="96"/>
      <c r="P88" s="96"/>
      <c r="Q88" s="33"/>
      <c r="R88" s="33"/>
    </row>
    <row r="89" spans="1:18" s="31" customFormat="1" x14ac:dyDescent="0.25">
      <c r="A89" s="35"/>
      <c r="B89" s="51"/>
      <c r="C89" s="35"/>
      <c r="D89" s="55">
        <v>0</v>
      </c>
      <c r="E89" s="102"/>
      <c r="F89" s="42"/>
      <c r="G89" s="41"/>
      <c r="H89" s="42"/>
      <c r="I89" s="32"/>
      <c r="J89" s="32"/>
      <c r="K89" s="50"/>
      <c r="L89" s="50"/>
      <c r="M89" s="50"/>
      <c r="N89" s="50"/>
      <c r="O89" s="96"/>
      <c r="P89" s="96"/>
      <c r="Q89" s="33"/>
      <c r="R89" s="33"/>
    </row>
    <row r="90" spans="1:18" s="31" customFormat="1" x14ac:dyDescent="0.25">
      <c r="A90" s="30" t="s">
        <v>54</v>
      </c>
      <c r="B90" s="43" t="s">
        <v>2</v>
      </c>
      <c r="C90" s="44"/>
      <c r="D90" s="3">
        <v>814.44230000000016</v>
      </c>
      <c r="E90" s="103">
        <f>E91</f>
        <v>46894</v>
      </c>
      <c r="F90" s="37">
        <f t="shared" ref="F90" si="24">F92</f>
        <v>0</v>
      </c>
      <c r="G90" s="37"/>
      <c r="H90" s="37">
        <f>H92</f>
        <v>9967965</v>
      </c>
      <c r="I90" s="37">
        <f>I92</f>
        <v>-9967965</v>
      </c>
      <c r="J90" s="37"/>
      <c r="K90" s="50"/>
      <c r="L90" s="50"/>
      <c r="M90" s="46">
        <f>M92</f>
        <v>26438721.418465249</v>
      </c>
      <c r="N90" s="37">
        <f t="shared" si="23"/>
        <v>26438721.418465249</v>
      </c>
      <c r="O90" s="96"/>
      <c r="P90" s="96"/>
      <c r="Q90" s="33"/>
      <c r="R90" s="33"/>
    </row>
    <row r="91" spans="1:18" s="31" customFormat="1" x14ac:dyDescent="0.25">
      <c r="A91" s="30" t="s">
        <v>54</v>
      </c>
      <c r="B91" s="43" t="s">
        <v>3</v>
      </c>
      <c r="C91" s="44"/>
      <c r="D91" s="3">
        <v>814.44230000000016</v>
      </c>
      <c r="E91" s="103">
        <f>SUM(E93:E120)</f>
        <v>46894</v>
      </c>
      <c r="F91" s="37">
        <f t="shared" ref="F91" si="25">SUM(F93:F120)</f>
        <v>86247841</v>
      </c>
      <c r="G91" s="37"/>
      <c r="H91" s="37">
        <f>SUM(H93:H120)</f>
        <v>66311911</v>
      </c>
      <c r="I91" s="37">
        <f>SUM(I93:I120)</f>
        <v>19935930</v>
      </c>
      <c r="J91" s="37"/>
      <c r="K91" s="50"/>
      <c r="L91" s="37">
        <f>SUM(L93:L120)</f>
        <v>66221557.092903897</v>
      </c>
      <c r="M91" s="50"/>
      <c r="N91" s="37">
        <f t="shared" si="23"/>
        <v>66221557.092903897</v>
      </c>
      <c r="O91" s="96"/>
      <c r="P91" s="96"/>
      <c r="Q91" s="33"/>
      <c r="R91" s="33"/>
    </row>
    <row r="92" spans="1:18" s="31" customFormat="1" x14ac:dyDescent="0.25">
      <c r="A92" s="35"/>
      <c r="B92" s="51" t="s">
        <v>26</v>
      </c>
      <c r="C92" s="35">
        <v>2</v>
      </c>
      <c r="D92" s="55">
        <v>0</v>
      </c>
      <c r="E92" s="102"/>
      <c r="F92" s="50"/>
      <c r="G92" s="41">
        <v>25</v>
      </c>
      <c r="H92" s="50">
        <f>F98*G92/100</f>
        <v>9967965</v>
      </c>
      <c r="I92" s="50">
        <f t="shared" ref="I92:I120" si="26">F92-H92</f>
        <v>-9967965</v>
      </c>
      <c r="J92" s="50"/>
      <c r="K92" s="50"/>
      <c r="L92" s="50"/>
      <c r="M92" s="50">
        <f>($L$7*$L$8*E90/$L$10)+($L$7*$L$9*D90/$L$11)</f>
        <v>26438721.418465249</v>
      </c>
      <c r="N92" s="50">
        <f t="shared" si="23"/>
        <v>26438721.418465249</v>
      </c>
      <c r="O92" s="96"/>
      <c r="P92" s="96"/>
      <c r="Q92" s="33"/>
      <c r="R92" s="33"/>
    </row>
    <row r="93" spans="1:18" s="31" customFormat="1" x14ac:dyDescent="0.25">
      <c r="A93" s="35"/>
      <c r="B93" s="51" t="s">
        <v>728</v>
      </c>
      <c r="C93" s="35">
        <v>4</v>
      </c>
      <c r="D93" s="55">
        <v>27.557100000000002</v>
      </c>
      <c r="E93" s="100">
        <v>1237</v>
      </c>
      <c r="F93" s="130">
        <v>1105613</v>
      </c>
      <c r="G93" s="41">
        <v>100</v>
      </c>
      <c r="H93" s="50">
        <f t="shared" ref="H93:H120" si="27">F93*G93/100</f>
        <v>1105613</v>
      </c>
      <c r="I93" s="50">
        <f t="shared" si="26"/>
        <v>0</v>
      </c>
      <c r="J93" s="50">
        <f t="shared" ref="J93:J151" si="28">F93/E93</f>
        <v>893.78577202910265</v>
      </c>
      <c r="K93" s="50">
        <f t="shared" ref="K93:K120" si="29">$J$11*$J$19-J93</f>
        <v>2111.1099320883354</v>
      </c>
      <c r="L93" s="50">
        <f t="shared" ref="L93:L120" si="30">IF(K93&gt;0,$J$7*$J$8*(K93/$K$19),0)+$J$7*$J$9*(E93/$E$19)+$J$7*$J$10*(D93/$D$19)</f>
        <v>2363965.6432676287</v>
      </c>
      <c r="M93" s="50"/>
      <c r="N93" s="50">
        <f t="shared" si="23"/>
        <v>2363965.6432676287</v>
      </c>
      <c r="O93" s="96"/>
      <c r="P93" s="96"/>
      <c r="Q93" s="33"/>
      <c r="R93" s="33"/>
    </row>
    <row r="94" spans="1:18" s="31" customFormat="1" x14ac:dyDescent="0.25">
      <c r="A94" s="35"/>
      <c r="B94" s="51" t="s">
        <v>55</v>
      </c>
      <c r="C94" s="35">
        <v>4</v>
      </c>
      <c r="D94" s="55">
        <v>15.863399999999999</v>
      </c>
      <c r="E94" s="100">
        <v>339</v>
      </c>
      <c r="F94" s="130">
        <v>410632</v>
      </c>
      <c r="G94" s="41">
        <v>100</v>
      </c>
      <c r="H94" s="50">
        <f t="shared" si="27"/>
        <v>410632</v>
      </c>
      <c r="I94" s="50">
        <f t="shared" si="26"/>
        <v>0</v>
      </c>
      <c r="J94" s="50">
        <f t="shared" si="28"/>
        <v>1211.3038348082596</v>
      </c>
      <c r="K94" s="50">
        <f t="shared" si="29"/>
        <v>1793.5918693091785</v>
      </c>
      <c r="L94" s="50">
        <f t="shared" si="30"/>
        <v>1687061.4454043163</v>
      </c>
      <c r="M94" s="50"/>
      <c r="N94" s="50">
        <f t="shared" si="23"/>
        <v>1687061.4454043163</v>
      </c>
      <c r="O94" s="96"/>
      <c r="P94" s="96"/>
      <c r="Q94" s="33"/>
      <c r="R94" s="33"/>
    </row>
    <row r="95" spans="1:18" s="31" customFormat="1" x14ac:dyDescent="0.25">
      <c r="A95" s="35"/>
      <c r="B95" s="51" t="s">
        <v>729</v>
      </c>
      <c r="C95" s="35">
        <v>4</v>
      </c>
      <c r="D95" s="55">
        <v>26.978499999999997</v>
      </c>
      <c r="E95" s="100">
        <v>1284</v>
      </c>
      <c r="F95" s="130">
        <v>2442862</v>
      </c>
      <c r="G95" s="41">
        <v>100</v>
      </c>
      <c r="H95" s="50">
        <f t="shared" si="27"/>
        <v>2442862</v>
      </c>
      <c r="I95" s="50">
        <f t="shared" si="26"/>
        <v>0</v>
      </c>
      <c r="J95" s="50">
        <f t="shared" si="28"/>
        <v>1902.5404984423676</v>
      </c>
      <c r="K95" s="50">
        <f t="shared" si="29"/>
        <v>1102.3552056750705</v>
      </c>
      <c r="L95" s="50">
        <f t="shared" si="30"/>
        <v>1564731.7235345694</v>
      </c>
      <c r="M95" s="50"/>
      <c r="N95" s="50">
        <f t="shared" si="23"/>
        <v>1564731.7235345694</v>
      </c>
      <c r="O95" s="96"/>
      <c r="P95" s="96"/>
      <c r="Q95" s="33"/>
      <c r="R95" s="33"/>
    </row>
    <row r="96" spans="1:18" s="31" customFormat="1" x14ac:dyDescent="0.25">
      <c r="A96" s="35"/>
      <c r="B96" s="51" t="s">
        <v>730</v>
      </c>
      <c r="C96" s="35">
        <v>4</v>
      </c>
      <c r="D96" s="55">
        <v>25.1053</v>
      </c>
      <c r="E96" s="100">
        <v>1136</v>
      </c>
      <c r="F96" s="130">
        <v>786948</v>
      </c>
      <c r="G96" s="41">
        <v>100</v>
      </c>
      <c r="H96" s="50">
        <f t="shared" si="27"/>
        <v>786948</v>
      </c>
      <c r="I96" s="50">
        <f t="shared" si="26"/>
        <v>0</v>
      </c>
      <c r="J96" s="50">
        <f t="shared" si="28"/>
        <v>692.7359154929577</v>
      </c>
      <c r="K96" s="50">
        <f t="shared" si="29"/>
        <v>2312.1597886244804</v>
      </c>
      <c r="L96" s="50">
        <f t="shared" si="30"/>
        <v>2470298.0408256496</v>
      </c>
      <c r="M96" s="50"/>
      <c r="N96" s="50">
        <f t="shared" si="23"/>
        <v>2470298.0408256496</v>
      </c>
      <c r="O96" s="96"/>
      <c r="P96" s="96"/>
      <c r="Q96" s="33"/>
      <c r="R96" s="33"/>
    </row>
    <row r="97" spans="1:18" s="31" customFormat="1" x14ac:dyDescent="0.25">
      <c r="A97" s="35"/>
      <c r="B97" s="51" t="s">
        <v>56</v>
      </c>
      <c r="C97" s="35">
        <v>4</v>
      </c>
      <c r="D97" s="55">
        <v>19.769200000000001</v>
      </c>
      <c r="E97" s="100">
        <v>891</v>
      </c>
      <c r="F97" s="130">
        <v>706654</v>
      </c>
      <c r="G97" s="41">
        <v>100</v>
      </c>
      <c r="H97" s="50">
        <f t="shared" si="27"/>
        <v>706654</v>
      </c>
      <c r="I97" s="50">
        <f t="shared" si="26"/>
        <v>0</v>
      </c>
      <c r="J97" s="50">
        <f t="shared" si="28"/>
        <v>793.10213243546582</v>
      </c>
      <c r="K97" s="50">
        <f t="shared" si="29"/>
        <v>2211.793571681972</v>
      </c>
      <c r="L97" s="50">
        <f t="shared" si="30"/>
        <v>2258954.1253248728</v>
      </c>
      <c r="M97" s="50"/>
      <c r="N97" s="50">
        <f t="shared" si="23"/>
        <v>2258954.1253248728</v>
      </c>
      <c r="O97" s="96"/>
      <c r="P97" s="96"/>
      <c r="Q97" s="33"/>
      <c r="R97" s="33"/>
    </row>
    <row r="98" spans="1:18" s="31" customFormat="1" x14ac:dyDescent="0.25">
      <c r="A98" s="35"/>
      <c r="B98" s="51" t="s">
        <v>866</v>
      </c>
      <c r="C98" s="35">
        <v>3</v>
      </c>
      <c r="D98" s="54">
        <v>8.8294999999999995</v>
      </c>
      <c r="E98" s="100">
        <v>5785</v>
      </c>
      <c r="F98" s="130">
        <v>39871860</v>
      </c>
      <c r="G98" s="41">
        <v>50</v>
      </c>
      <c r="H98" s="50">
        <f t="shared" si="27"/>
        <v>19935930</v>
      </c>
      <c r="I98" s="50">
        <f t="shared" si="26"/>
        <v>19935930</v>
      </c>
      <c r="J98" s="50">
        <f t="shared" si="28"/>
        <v>6892.2834917891096</v>
      </c>
      <c r="K98" s="50">
        <f t="shared" si="29"/>
        <v>-3887.3877876716715</v>
      </c>
      <c r="L98" s="50">
        <f t="shared" si="30"/>
        <v>2229476.8764241068</v>
      </c>
      <c r="M98" s="50"/>
      <c r="N98" s="50">
        <f t="shared" si="23"/>
        <v>2229476.8764241068</v>
      </c>
      <c r="O98" s="96"/>
      <c r="P98" s="96"/>
      <c r="Q98" s="33"/>
      <c r="R98" s="33"/>
    </row>
    <row r="99" spans="1:18" s="31" customFormat="1" x14ac:dyDescent="0.25">
      <c r="A99" s="35"/>
      <c r="B99" s="51" t="s">
        <v>28</v>
      </c>
      <c r="C99" s="35">
        <v>4</v>
      </c>
      <c r="D99" s="55">
        <v>13.193199999999997</v>
      </c>
      <c r="E99" s="100">
        <v>509</v>
      </c>
      <c r="F99" s="130">
        <v>386954</v>
      </c>
      <c r="G99" s="41">
        <v>100</v>
      </c>
      <c r="H99" s="50">
        <f t="shared" si="27"/>
        <v>386954</v>
      </c>
      <c r="I99" s="50">
        <f t="shared" si="26"/>
        <v>0</v>
      </c>
      <c r="J99" s="50">
        <f t="shared" si="28"/>
        <v>760.22396856581531</v>
      </c>
      <c r="K99" s="50">
        <f t="shared" si="29"/>
        <v>2244.671735551623</v>
      </c>
      <c r="L99" s="50">
        <f t="shared" si="30"/>
        <v>2094655.9059104419</v>
      </c>
      <c r="M99" s="50"/>
      <c r="N99" s="50">
        <f t="shared" si="23"/>
        <v>2094655.9059104419</v>
      </c>
      <c r="O99" s="96"/>
      <c r="P99" s="96"/>
      <c r="Q99" s="33"/>
      <c r="R99" s="33"/>
    </row>
    <row r="100" spans="1:18" s="31" customFormat="1" x14ac:dyDescent="0.25">
      <c r="A100" s="35"/>
      <c r="B100" s="51" t="s">
        <v>731</v>
      </c>
      <c r="C100" s="35">
        <v>4</v>
      </c>
      <c r="D100" s="55">
        <v>48.523900000000005</v>
      </c>
      <c r="E100" s="100">
        <v>2629</v>
      </c>
      <c r="F100" s="130">
        <v>1488282</v>
      </c>
      <c r="G100" s="41">
        <v>100</v>
      </c>
      <c r="H100" s="50">
        <f t="shared" si="27"/>
        <v>1488282</v>
      </c>
      <c r="I100" s="50">
        <f t="shared" si="26"/>
        <v>0</v>
      </c>
      <c r="J100" s="50">
        <f t="shared" si="28"/>
        <v>566.10193990110304</v>
      </c>
      <c r="K100" s="50">
        <f t="shared" si="29"/>
        <v>2438.7937642163351</v>
      </c>
      <c r="L100" s="50">
        <f t="shared" si="30"/>
        <v>3301370.0193537693</v>
      </c>
      <c r="M100" s="50"/>
      <c r="N100" s="50">
        <f t="shared" si="23"/>
        <v>3301370.0193537693</v>
      </c>
      <c r="O100" s="96"/>
      <c r="P100" s="96"/>
      <c r="Q100" s="33"/>
      <c r="R100" s="33"/>
    </row>
    <row r="101" spans="1:18" s="31" customFormat="1" x14ac:dyDescent="0.25">
      <c r="A101" s="35"/>
      <c r="B101" s="51" t="s">
        <v>57</v>
      </c>
      <c r="C101" s="35">
        <v>4</v>
      </c>
      <c r="D101" s="55">
        <v>23.2666</v>
      </c>
      <c r="E101" s="100">
        <v>1338</v>
      </c>
      <c r="F101" s="130">
        <v>747041</v>
      </c>
      <c r="G101" s="41">
        <v>100</v>
      </c>
      <c r="H101" s="50">
        <f t="shared" si="27"/>
        <v>747041</v>
      </c>
      <c r="I101" s="50">
        <f t="shared" si="26"/>
        <v>0</v>
      </c>
      <c r="J101" s="50">
        <f t="shared" si="28"/>
        <v>558.3266068759342</v>
      </c>
      <c r="K101" s="50">
        <f t="shared" si="29"/>
        <v>2446.5690972415041</v>
      </c>
      <c r="L101" s="50">
        <f t="shared" si="30"/>
        <v>2640814.9963930142</v>
      </c>
      <c r="M101" s="50"/>
      <c r="N101" s="50">
        <f t="shared" si="23"/>
        <v>2640814.9963930142</v>
      </c>
      <c r="O101" s="96"/>
      <c r="P101" s="96"/>
      <c r="Q101" s="33"/>
      <c r="R101" s="33"/>
    </row>
    <row r="102" spans="1:18" s="31" customFormat="1" x14ac:dyDescent="0.25">
      <c r="A102" s="35"/>
      <c r="B102" s="51" t="s">
        <v>58</v>
      </c>
      <c r="C102" s="35">
        <v>4</v>
      </c>
      <c r="D102" s="55">
        <v>50.768900000000002</v>
      </c>
      <c r="E102" s="100">
        <v>2200</v>
      </c>
      <c r="F102" s="130">
        <v>1300063</v>
      </c>
      <c r="G102" s="41">
        <v>100</v>
      </c>
      <c r="H102" s="50">
        <f t="shared" si="27"/>
        <v>1300063</v>
      </c>
      <c r="I102" s="50">
        <f t="shared" si="26"/>
        <v>0</v>
      </c>
      <c r="J102" s="50">
        <f t="shared" si="28"/>
        <v>590.93772727272733</v>
      </c>
      <c r="K102" s="50">
        <f t="shared" si="29"/>
        <v>2413.9579768447106</v>
      </c>
      <c r="L102" s="50">
        <f t="shared" si="30"/>
        <v>3137110.6586353937</v>
      </c>
      <c r="M102" s="50"/>
      <c r="N102" s="50">
        <f t="shared" si="23"/>
        <v>3137110.6586353937</v>
      </c>
      <c r="O102" s="96"/>
      <c r="P102" s="96"/>
      <c r="Q102" s="33"/>
      <c r="R102" s="33"/>
    </row>
    <row r="103" spans="1:18" s="31" customFormat="1" x14ac:dyDescent="0.25">
      <c r="A103" s="35"/>
      <c r="B103" s="51" t="s">
        <v>59</v>
      </c>
      <c r="C103" s="35">
        <v>4</v>
      </c>
      <c r="D103" s="55">
        <v>39.664400000000001</v>
      </c>
      <c r="E103" s="100">
        <v>2025</v>
      </c>
      <c r="F103" s="130">
        <v>2344861</v>
      </c>
      <c r="G103" s="41">
        <v>100</v>
      </c>
      <c r="H103" s="50">
        <f t="shared" si="27"/>
        <v>2344861</v>
      </c>
      <c r="I103" s="50">
        <f t="shared" si="26"/>
        <v>0</v>
      </c>
      <c r="J103" s="50">
        <f t="shared" si="28"/>
        <v>1157.9560493827159</v>
      </c>
      <c r="K103" s="50">
        <f t="shared" si="29"/>
        <v>1846.9396547347221</v>
      </c>
      <c r="L103" s="50">
        <f t="shared" si="30"/>
        <v>2534115.0643049702</v>
      </c>
      <c r="M103" s="50"/>
      <c r="N103" s="50">
        <f t="shared" si="23"/>
        <v>2534115.0643049702</v>
      </c>
      <c r="O103" s="96"/>
      <c r="P103" s="96"/>
      <c r="Q103" s="33"/>
      <c r="R103" s="33"/>
    </row>
    <row r="104" spans="1:18" s="31" customFormat="1" x14ac:dyDescent="0.25">
      <c r="A104" s="35"/>
      <c r="B104" s="51" t="s">
        <v>60</v>
      </c>
      <c r="C104" s="35">
        <v>4</v>
      </c>
      <c r="D104" s="55">
        <v>52.508599999999994</v>
      </c>
      <c r="E104" s="100">
        <v>4495</v>
      </c>
      <c r="F104" s="130">
        <v>5560658</v>
      </c>
      <c r="G104" s="41">
        <v>100</v>
      </c>
      <c r="H104" s="50">
        <f t="shared" si="27"/>
        <v>5560658</v>
      </c>
      <c r="I104" s="50">
        <f t="shared" si="26"/>
        <v>0</v>
      </c>
      <c r="J104" s="50">
        <f t="shared" si="28"/>
        <v>1237.0763070077865</v>
      </c>
      <c r="K104" s="50">
        <f t="shared" si="29"/>
        <v>1767.8193971096516</v>
      </c>
      <c r="L104" s="50">
        <f t="shared" si="30"/>
        <v>3488254.3487184136</v>
      </c>
      <c r="M104" s="50"/>
      <c r="N104" s="50">
        <f t="shared" si="23"/>
        <v>3488254.3487184136</v>
      </c>
      <c r="O104" s="96"/>
      <c r="P104" s="96"/>
      <c r="Q104" s="33"/>
      <c r="R104" s="33"/>
    </row>
    <row r="105" spans="1:18" s="31" customFormat="1" x14ac:dyDescent="0.25">
      <c r="A105" s="35"/>
      <c r="B105" s="51" t="s">
        <v>61</v>
      </c>
      <c r="C105" s="35">
        <v>4</v>
      </c>
      <c r="D105" s="55">
        <v>24.664800000000003</v>
      </c>
      <c r="E105" s="100">
        <v>920</v>
      </c>
      <c r="F105" s="130">
        <v>2447356</v>
      </c>
      <c r="G105" s="41">
        <v>100</v>
      </c>
      <c r="H105" s="50">
        <f t="shared" si="27"/>
        <v>2447356</v>
      </c>
      <c r="I105" s="50">
        <f t="shared" si="26"/>
        <v>0</v>
      </c>
      <c r="J105" s="50">
        <f t="shared" si="28"/>
        <v>2660.1695652173912</v>
      </c>
      <c r="K105" s="50">
        <f t="shared" si="29"/>
        <v>344.72613890004686</v>
      </c>
      <c r="L105" s="50">
        <f t="shared" si="30"/>
        <v>801348.38327891775</v>
      </c>
      <c r="M105" s="50"/>
      <c r="N105" s="50">
        <f t="shared" si="23"/>
        <v>801348.38327891775</v>
      </c>
      <c r="O105" s="96"/>
      <c r="P105" s="96"/>
      <c r="Q105" s="33"/>
      <c r="R105" s="33"/>
    </row>
    <row r="106" spans="1:18" s="31" customFormat="1" x14ac:dyDescent="0.25">
      <c r="A106" s="35"/>
      <c r="B106" s="51" t="s">
        <v>62</v>
      </c>
      <c r="C106" s="35">
        <v>4</v>
      </c>
      <c r="D106" s="55">
        <v>58.643199999999993</v>
      </c>
      <c r="E106" s="100">
        <v>1316</v>
      </c>
      <c r="F106" s="130">
        <v>967644</v>
      </c>
      <c r="G106" s="41">
        <v>100</v>
      </c>
      <c r="H106" s="50">
        <f t="shared" si="27"/>
        <v>967644</v>
      </c>
      <c r="I106" s="50">
        <f t="shared" si="26"/>
        <v>0</v>
      </c>
      <c r="J106" s="50">
        <f t="shared" si="28"/>
        <v>735.29179331306989</v>
      </c>
      <c r="K106" s="50">
        <f t="shared" si="29"/>
        <v>2269.6039108043683</v>
      </c>
      <c r="L106" s="50">
        <f t="shared" si="30"/>
        <v>2747188.9250250817</v>
      </c>
      <c r="M106" s="50"/>
      <c r="N106" s="50">
        <f t="shared" si="23"/>
        <v>2747188.9250250817</v>
      </c>
      <c r="O106" s="96"/>
      <c r="P106" s="96"/>
      <c r="Q106" s="33"/>
      <c r="R106" s="33"/>
    </row>
    <row r="107" spans="1:18" s="31" customFormat="1" x14ac:dyDescent="0.25">
      <c r="A107" s="35"/>
      <c r="B107" s="51" t="s">
        <v>63</v>
      </c>
      <c r="C107" s="35">
        <v>4</v>
      </c>
      <c r="D107" s="55">
        <v>46.1038</v>
      </c>
      <c r="E107" s="100">
        <v>2854</v>
      </c>
      <c r="F107" s="130">
        <v>2419097</v>
      </c>
      <c r="G107" s="41">
        <v>100</v>
      </c>
      <c r="H107" s="50">
        <f t="shared" si="27"/>
        <v>2419097</v>
      </c>
      <c r="I107" s="50">
        <f t="shared" si="26"/>
        <v>0</v>
      </c>
      <c r="J107" s="50">
        <f t="shared" si="28"/>
        <v>847.61632796075685</v>
      </c>
      <c r="K107" s="50">
        <f t="shared" si="29"/>
        <v>2157.2793761566813</v>
      </c>
      <c r="L107" s="50">
        <f t="shared" si="30"/>
        <v>3141214.8532922654</v>
      </c>
      <c r="M107" s="50"/>
      <c r="N107" s="50">
        <f t="shared" si="23"/>
        <v>3141214.8532922654</v>
      </c>
      <c r="O107" s="96"/>
      <c r="P107" s="96"/>
      <c r="Q107" s="33"/>
      <c r="R107" s="33"/>
    </row>
    <row r="108" spans="1:18" s="31" customFormat="1" x14ac:dyDescent="0.25">
      <c r="A108" s="35"/>
      <c r="B108" s="51" t="s">
        <v>64</v>
      </c>
      <c r="C108" s="35">
        <v>4</v>
      </c>
      <c r="D108" s="55">
        <v>22.825799999999997</v>
      </c>
      <c r="E108" s="100">
        <v>951</v>
      </c>
      <c r="F108" s="130">
        <v>1112533</v>
      </c>
      <c r="G108" s="41">
        <v>100</v>
      </c>
      <c r="H108" s="50">
        <f t="shared" si="27"/>
        <v>1112533</v>
      </c>
      <c r="I108" s="50">
        <f t="shared" si="26"/>
        <v>0</v>
      </c>
      <c r="J108" s="50">
        <f t="shared" si="28"/>
        <v>1169.8559411146161</v>
      </c>
      <c r="K108" s="50">
        <f t="shared" si="29"/>
        <v>1835.0397630028219</v>
      </c>
      <c r="L108" s="50">
        <f t="shared" si="30"/>
        <v>2000130.8482329203</v>
      </c>
      <c r="M108" s="50"/>
      <c r="N108" s="50">
        <f t="shared" si="23"/>
        <v>2000130.8482329203</v>
      </c>
      <c r="O108" s="96"/>
      <c r="P108" s="96"/>
      <c r="Q108" s="33"/>
      <c r="R108" s="33"/>
    </row>
    <row r="109" spans="1:18" s="31" customFormat="1" x14ac:dyDescent="0.25">
      <c r="A109" s="35"/>
      <c r="B109" s="51" t="s">
        <v>65</v>
      </c>
      <c r="C109" s="35">
        <v>4</v>
      </c>
      <c r="D109" s="55">
        <v>20.625700000000002</v>
      </c>
      <c r="E109" s="100">
        <v>647</v>
      </c>
      <c r="F109" s="130">
        <v>603161</v>
      </c>
      <c r="G109" s="41">
        <v>100</v>
      </c>
      <c r="H109" s="50">
        <f t="shared" si="27"/>
        <v>603161</v>
      </c>
      <c r="I109" s="50">
        <f t="shared" si="26"/>
        <v>0</v>
      </c>
      <c r="J109" s="50">
        <f t="shared" si="28"/>
        <v>932.24265842349303</v>
      </c>
      <c r="K109" s="50">
        <f t="shared" si="29"/>
        <v>2072.6530456939449</v>
      </c>
      <c r="L109" s="50">
        <f t="shared" si="30"/>
        <v>2061765.5206772019</v>
      </c>
      <c r="M109" s="50"/>
      <c r="N109" s="50">
        <f t="shared" si="23"/>
        <v>2061765.5206772019</v>
      </c>
      <c r="O109" s="96"/>
      <c r="P109" s="96"/>
      <c r="Q109" s="33"/>
      <c r="R109" s="33"/>
    </row>
    <row r="110" spans="1:18" s="31" customFormat="1" x14ac:dyDescent="0.25">
      <c r="A110" s="35"/>
      <c r="B110" s="51" t="s">
        <v>66</v>
      </c>
      <c r="C110" s="35">
        <v>4</v>
      </c>
      <c r="D110" s="55">
        <v>55.96</v>
      </c>
      <c r="E110" s="100">
        <v>2977</v>
      </c>
      <c r="F110" s="130">
        <v>3864185</v>
      </c>
      <c r="G110" s="41">
        <v>100</v>
      </c>
      <c r="H110" s="50">
        <f t="shared" si="27"/>
        <v>3864185</v>
      </c>
      <c r="I110" s="50">
        <f t="shared" si="26"/>
        <v>0</v>
      </c>
      <c r="J110" s="50">
        <f t="shared" si="28"/>
        <v>1298.0131004366813</v>
      </c>
      <c r="K110" s="50">
        <f t="shared" si="29"/>
        <v>1706.8826036807568</v>
      </c>
      <c r="L110" s="50">
        <f t="shared" si="30"/>
        <v>2896076.5940838442</v>
      </c>
      <c r="M110" s="50"/>
      <c r="N110" s="50">
        <f t="shared" si="23"/>
        <v>2896076.5940838442</v>
      </c>
      <c r="O110" s="96"/>
      <c r="P110" s="96"/>
      <c r="Q110" s="33"/>
      <c r="R110" s="33"/>
    </row>
    <row r="111" spans="1:18" s="31" customFormat="1" x14ac:dyDescent="0.25">
      <c r="A111" s="35"/>
      <c r="B111" s="51" t="s">
        <v>67</v>
      </c>
      <c r="C111" s="35">
        <v>4</v>
      </c>
      <c r="D111" s="55">
        <v>11.875299999999999</v>
      </c>
      <c r="E111" s="100">
        <v>3569</v>
      </c>
      <c r="F111" s="130">
        <v>9618209</v>
      </c>
      <c r="G111" s="41">
        <v>100</v>
      </c>
      <c r="H111" s="50">
        <f t="shared" si="27"/>
        <v>9618209</v>
      </c>
      <c r="I111" s="50">
        <f t="shared" si="26"/>
        <v>0</v>
      </c>
      <c r="J111" s="50">
        <f t="shared" si="28"/>
        <v>2694.9310731297282</v>
      </c>
      <c r="K111" s="50">
        <f t="shared" si="29"/>
        <v>309.96463098770982</v>
      </c>
      <c r="L111" s="50">
        <f t="shared" si="30"/>
        <v>1671879.322945965</v>
      </c>
      <c r="M111" s="50"/>
      <c r="N111" s="50">
        <f t="shared" si="23"/>
        <v>1671879.322945965</v>
      </c>
      <c r="O111" s="96"/>
      <c r="P111" s="96"/>
      <c r="Q111" s="33"/>
      <c r="R111" s="33"/>
    </row>
    <row r="112" spans="1:18" s="31" customFormat="1" x14ac:dyDescent="0.25">
      <c r="A112" s="35"/>
      <c r="B112" s="51" t="s">
        <v>68</v>
      </c>
      <c r="C112" s="35">
        <v>4</v>
      </c>
      <c r="D112" s="55">
        <v>31.241099999999999</v>
      </c>
      <c r="E112" s="100">
        <v>863</v>
      </c>
      <c r="F112" s="130">
        <v>1027338</v>
      </c>
      <c r="G112" s="41">
        <v>100</v>
      </c>
      <c r="H112" s="50">
        <f t="shared" si="27"/>
        <v>1027338</v>
      </c>
      <c r="I112" s="50">
        <f t="shared" si="26"/>
        <v>0</v>
      </c>
      <c r="J112" s="50">
        <f t="shared" si="28"/>
        <v>1190.4264194669756</v>
      </c>
      <c r="K112" s="50">
        <f t="shared" si="29"/>
        <v>1814.4692846504624</v>
      </c>
      <c r="L112" s="50">
        <f t="shared" si="30"/>
        <v>2011796.0218983816</v>
      </c>
      <c r="M112" s="50"/>
      <c r="N112" s="50">
        <f t="shared" si="23"/>
        <v>2011796.0218983816</v>
      </c>
      <c r="O112" s="96"/>
      <c r="P112" s="96"/>
      <c r="Q112" s="33"/>
      <c r="R112" s="33"/>
    </row>
    <row r="113" spans="1:18" s="31" customFormat="1" x14ac:dyDescent="0.25">
      <c r="A113" s="35"/>
      <c r="B113" s="51" t="s">
        <v>69</v>
      </c>
      <c r="C113" s="35">
        <v>4</v>
      </c>
      <c r="D113" s="55">
        <v>24.530700000000003</v>
      </c>
      <c r="E113" s="100">
        <v>885</v>
      </c>
      <c r="F113" s="130">
        <v>657869</v>
      </c>
      <c r="G113" s="41">
        <v>100</v>
      </c>
      <c r="H113" s="50">
        <f t="shared" si="27"/>
        <v>657869</v>
      </c>
      <c r="I113" s="50">
        <f t="shared" si="26"/>
        <v>0</v>
      </c>
      <c r="J113" s="50">
        <f t="shared" si="28"/>
        <v>743.35480225988704</v>
      </c>
      <c r="K113" s="50">
        <f t="shared" si="29"/>
        <v>2261.540901857551</v>
      </c>
      <c r="L113" s="50">
        <f t="shared" si="30"/>
        <v>2331396.3014317141</v>
      </c>
      <c r="M113" s="50"/>
      <c r="N113" s="50">
        <f t="shared" si="23"/>
        <v>2331396.3014317141</v>
      </c>
      <c r="O113" s="96"/>
      <c r="P113" s="96"/>
      <c r="Q113" s="33"/>
      <c r="R113" s="33"/>
    </row>
    <row r="114" spans="1:18" s="31" customFormat="1" x14ac:dyDescent="0.25">
      <c r="A114" s="35"/>
      <c r="B114" s="51" t="s">
        <v>70</v>
      </c>
      <c r="C114" s="35">
        <v>4</v>
      </c>
      <c r="D114" s="55">
        <v>16.540599999999998</v>
      </c>
      <c r="E114" s="100">
        <v>392</v>
      </c>
      <c r="F114" s="130">
        <v>231389</v>
      </c>
      <c r="G114" s="41">
        <v>100</v>
      </c>
      <c r="H114" s="50">
        <f t="shared" si="27"/>
        <v>231389</v>
      </c>
      <c r="I114" s="50">
        <f t="shared" si="26"/>
        <v>0</v>
      </c>
      <c r="J114" s="50">
        <f t="shared" si="28"/>
        <v>590.27806122448976</v>
      </c>
      <c r="K114" s="50">
        <f t="shared" si="29"/>
        <v>2414.6176428929484</v>
      </c>
      <c r="L114" s="50">
        <f t="shared" si="30"/>
        <v>2212099.8311791909</v>
      </c>
      <c r="M114" s="50"/>
      <c r="N114" s="50">
        <f t="shared" si="23"/>
        <v>2212099.8311791909</v>
      </c>
      <c r="O114" s="96"/>
      <c r="P114" s="96"/>
      <c r="Q114" s="33"/>
      <c r="R114" s="33"/>
    </row>
    <row r="115" spans="1:18" s="31" customFormat="1" x14ac:dyDescent="0.25">
      <c r="A115" s="35"/>
      <c r="B115" s="51" t="s">
        <v>851</v>
      </c>
      <c r="C115" s="35">
        <v>4</v>
      </c>
      <c r="D115" s="55">
        <v>24.329000000000001</v>
      </c>
      <c r="E115" s="100">
        <v>939</v>
      </c>
      <c r="F115" s="130">
        <v>980019</v>
      </c>
      <c r="G115" s="41">
        <v>100</v>
      </c>
      <c r="H115" s="50">
        <f t="shared" si="27"/>
        <v>980019</v>
      </c>
      <c r="I115" s="50">
        <f t="shared" si="26"/>
        <v>0</v>
      </c>
      <c r="J115" s="50">
        <f t="shared" si="28"/>
        <v>1043.6837060702876</v>
      </c>
      <c r="K115" s="50">
        <f t="shared" si="29"/>
        <v>1961.2119980471505</v>
      </c>
      <c r="L115" s="50">
        <f t="shared" si="30"/>
        <v>2108206.8511514063</v>
      </c>
      <c r="M115" s="50"/>
      <c r="N115" s="50">
        <f t="shared" si="23"/>
        <v>2108206.8511514063</v>
      </c>
      <c r="O115" s="96"/>
      <c r="P115" s="96"/>
      <c r="Q115" s="33"/>
      <c r="R115" s="33"/>
    </row>
    <row r="116" spans="1:18" s="31" customFormat="1" x14ac:dyDescent="0.25">
      <c r="A116" s="35"/>
      <c r="B116" s="51" t="s">
        <v>732</v>
      </c>
      <c r="C116" s="35">
        <v>4</v>
      </c>
      <c r="D116" s="55">
        <v>26.3277</v>
      </c>
      <c r="E116" s="100">
        <v>1217</v>
      </c>
      <c r="F116" s="130">
        <v>913737</v>
      </c>
      <c r="G116" s="41">
        <v>100</v>
      </c>
      <c r="H116" s="50">
        <f t="shared" si="27"/>
        <v>913737</v>
      </c>
      <c r="I116" s="50">
        <f t="shared" si="26"/>
        <v>0</v>
      </c>
      <c r="J116" s="50">
        <f t="shared" si="28"/>
        <v>750.81101068200496</v>
      </c>
      <c r="K116" s="50">
        <f t="shared" si="29"/>
        <v>2254.0846934354331</v>
      </c>
      <c r="L116" s="50">
        <f t="shared" si="30"/>
        <v>2462718.5640528565</v>
      </c>
      <c r="M116" s="50"/>
      <c r="N116" s="50">
        <f t="shared" si="23"/>
        <v>2462718.5640528565</v>
      </c>
      <c r="O116" s="96"/>
      <c r="P116" s="96"/>
      <c r="Q116" s="33"/>
      <c r="R116" s="33"/>
    </row>
    <row r="117" spans="1:18" s="31" customFormat="1" x14ac:dyDescent="0.25">
      <c r="A117" s="35"/>
      <c r="B117" s="51" t="s">
        <v>733</v>
      </c>
      <c r="C117" s="35">
        <v>4</v>
      </c>
      <c r="D117" s="55">
        <v>20.367199999999997</v>
      </c>
      <c r="E117" s="100">
        <v>689</v>
      </c>
      <c r="F117" s="130">
        <v>459590</v>
      </c>
      <c r="G117" s="41">
        <v>100</v>
      </c>
      <c r="H117" s="50">
        <f t="shared" si="27"/>
        <v>459590</v>
      </c>
      <c r="I117" s="50">
        <f t="shared" si="26"/>
        <v>0</v>
      </c>
      <c r="J117" s="50">
        <f t="shared" si="28"/>
        <v>667.03918722786648</v>
      </c>
      <c r="K117" s="50">
        <f t="shared" si="29"/>
        <v>2337.8565168895716</v>
      </c>
      <c r="L117" s="50">
        <f t="shared" si="30"/>
        <v>2289245.9527171897</v>
      </c>
      <c r="M117" s="50"/>
      <c r="N117" s="50">
        <f t="shared" si="23"/>
        <v>2289245.9527171897</v>
      </c>
      <c r="O117" s="96"/>
      <c r="P117" s="96"/>
      <c r="Q117" s="33"/>
      <c r="R117" s="33"/>
    </row>
    <row r="118" spans="1:18" s="31" customFormat="1" x14ac:dyDescent="0.25">
      <c r="A118" s="35"/>
      <c r="B118" s="51" t="s">
        <v>71</v>
      </c>
      <c r="C118" s="35">
        <v>4</v>
      </c>
      <c r="D118" s="55">
        <v>25.795300000000001</v>
      </c>
      <c r="E118" s="100">
        <v>1807</v>
      </c>
      <c r="F118" s="130">
        <v>1327731</v>
      </c>
      <c r="G118" s="41">
        <v>100</v>
      </c>
      <c r="H118" s="50">
        <f t="shared" si="27"/>
        <v>1327731</v>
      </c>
      <c r="I118" s="50">
        <f t="shared" si="26"/>
        <v>0</v>
      </c>
      <c r="J118" s="50">
        <f t="shared" si="28"/>
        <v>734.7708909795241</v>
      </c>
      <c r="K118" s="50">
        <f t="shared" si="29"/>
        <v>2270.1248131379139</v>
      </c>
      <c r="L118" s="50">
        <f t="shared" si="30"/>
        <v>2692603.3199245874</v>
      </c>
      <c r="M118" s="50"/>
      <c r="N118" s="50">
        <f t="shared" si="23"/>
        <v>2692603.3199245874</v>
      </c>
      <c r="O118" s="96"/>
      <c r="P118" s="96"/>
      <c r="Q118" s="33"/>
      <c r="R118" s="33"/>
    </row>
    <row r="119" spans="1:18" s="31" customFormat="1" x14ac:dyDescent="0.25">
      <c r="A119" s="35"/>
      <c r="B119" s="51" t="s">
        <v>72</v>
      </c>
      <c r="C119" s="35">
        <v>4</v>
      </c>
      <c r="D119" s="55">
        <v>27.845200000000002</v>
      </c>
      <c r="E119" s="100">
        <v>1701</v>
      </c>
      <c r="F119" s="130">
        <v>1403210</v>
      </c>
      <c r="G119" s="41">
        <v>100</v>
      </c>
      <c r="H119" s="50">
        <f t="shared" si="27"/>
        <v>1403210</v>
      </c>
      <c r="I119" s="50">
        <f t="shared" si="26"/>
        <v>0</v>
      </c>
      <c r="J119" s="50">
        <f t="shared" si="28"/>
        <v>824.93239271017046</v>
      </c>
      <c r="K119" s="50">
        <f t="shared" si="29"/>
        <v>2179.9633114072676</v>
      </c>
      <c r="L119" s="50">
        <f t="shared" si="30"/>
        <v>2595198.4796614079</v>
      </c>
      <c r="M119" s="50"/>
      <c r="N119" s="50">
        <f t="shared" si="23"/>
        <v>2595198.4796614079</v>
      </c>
      <c r="O119" s="96"/>
      <c r="P119" s="96"/>
      <c r="Q119" s="33"/>
      <c r="R119" s="33"/>
    </row>
    <row r="120" spans="1:18" s="31" customFormat="1" x14ac:dyDescent="0.25">
      <c r="A120" s="35"/>
      <c r="B120" s="51" t="s">
        <v>73</v>
      </c>
      <c r="C120" s="35">
        <v>4</v>
      </c>
      <c r="D120" s="55">
        <v>24.738299999999999</v>
      </c>
      <c r="E120" s="100">
        <v>1299</v>
      </c>
      <c r="F120" s="130">
        <v>1062345</v>
      </c>
      <c r="G120" s="41">
        <v>100</v>
      </c>
      <c r="H120" s="50">
        <f t="shared" si="27"/>
        <v>1062345</v>
      </c>
      <c r="I120" s="50">
        <f t="shared" si="26"/>
        <v>0</v>
      </c>
      <c r="J120" s="50">
        <f t="shared" si="28"/>
        <v>817.81755196304846</v>
      </c>
      <c r="K120" s="50">
        <f t="shared" si="29"/>
        <v>2187.0781521543895</v>
      </c>
      <c r="L120" s="50">
        <f t="shared" si="30"/>
        <v>2427878.4752538204</v>
      </c>
      <c r="M120" s="50"/>
      <c r="N120" s="50">
        <f t="shared" si="23"/>
        <v>2427878.4752538204</v>
      </c>
      <c r="O120" s="96"/>
      <c r="P120" s="96"/>
      <c r="Q120" s="33"/>
      <c r="R120" s="33"/>
    </row>
    <row r="121" spans="1:18" s="31" customFormat="1" x14ac:dyDescent="0.25">
      <c r="A121" s="35"/>
      <c r="B121" s="51"/>
      <c r="C121" s="35"/>
      <c r="D121" s="55">
        <v>0</v>
      </c>
      <c r="E121" s="102"/>
      <c r="F121" s="42"/>
      <c r="G121" s="41"/>
      <c r="H121" s="42"/>
      <c r="I121" s="32"/>
      <c r="J121" s="32"/>
      <c r="K121" s="50"/>
      <c r="L121" s="50"/>
      <c r="M121" s="50"/>
      <c r="N121" s="50"/>
      <c r="O121" s="96"/>
      <c r="P121" s="96"/>
      <c r="Q121" s="33"/>
      <c r="R121" s="33"/>
    </row>
    <row r="122" spans="1:18" s="31" customFormat="1" x14ac:dyDescent="0.25">
      <c r="A122" s="30" t="s">
        <v>74</v>
      </c>
      <c r="B122" s="43" t="s">
        <v>2</v>
      </c>
      <c r="C122" s="44"/>
      <c r="D122" s="3">
        <v>1545.2835</v>
      </c>
      <c r="E122" s="103">
        <f>E123</f>
        <v>72775</v>
      </c>
      <c r="F122" s="37">
        <f t="shared" ref="F122" si="31">F124</f>
        <v>0</v>
      </c>
      <c r="G122" s="37"/>
      <c r="H122" s="37">
        <f>H124</f>
        <v>41077641</v>
      </c>
      <c r="I122" s="37">
        <f>I124</f>
        <v>-41077641</v>
      </c>
      <c r="J122" s="37"/>
      <c r="K122" s="50"/>
      <c r="L122" s="50"/>
      <c r="M122" s="46">
        <f>M124</f>
        <v>44529995.404265836</v>
      </c>
      <c r="N122" s="37">
        <f t="shared" si="23"/>
        <v>44529995.404265836</v>
      </c>
      <c r="O122" s="96"/>
      <c r="P122" s="96"/>
      <c r="Q122" s="33"/>
      <c r="R122" s="33"/>
    </row>
    <row r="123" spans="1:18" s="31" customFormat="1" x14ac:dyDescent="0.25">
      <c r="A123" s="30" t="s">
        <v>74</v>
      </c>
      <c r="B123" s="43" t="s">
        <v>3</v>
      </c>
      <c r="C123" s="44"/>
      <c r="D123" s="3">
        <v>1545.2835</v>
      </c>
      <c r="E123" s="103">
        <f>SUM(E125:E161)</f>
        <v>72775</v>
      </c>
      <c r="F123" s="37">
        <f t="shared" ref="F123" si="32">SUM(F125:F161)</f>
        <v>253175235</v>
      </c>
      <c r="G123" s="37"/>
      <c r="H123" s="37">
        <f>SUM(H125:H161)</f>
        <v>171019953</v>
      </c>
      <c r="I123" s="37">
        <f>SUM(I125:I161)</f>
        <v>82155282</v>
      </c>
      <c r="J123" s="37"/>
      <c r="K123" s="50"/>
      <c r="L123" s="37">
        <f>SUM(L125:L161)</f>
        <v>85883249.838386476</v>
      </c>
      <c r="M123" s="50"/>
      <c r="N123" s="37">
        <f t="shared" si="23"/>
        <v>85883249.838386476</v>
      </c>
      <c r="O123" s="96"/>
      <c r="P123" s="96"/>
      <c r="Q123" s="33"/>
      <c r="R123" s="33"/>
    </row>
    <row r="124" spans="1:18" s="31" customFormat="1" x14ac:dyDescent="0.25">
      <c r="A124" s="35"/>
      <c r="B124" s="51" t="s">
        <v>26</v>
      </c>
      <c r="C124" s="35">
        <v>2</v>
      </c>
      <c r="D124" s="55">
        <v>0</v>
      </c>
      <c r="E124" s="102"/>
      <c r="F124" s="50"/>
      <c r="G124" s="41">
        <v>25</v>
      </c>
      <c r="H124" s="50">
        <f>F136*G124/100</f>
        <v>41077641</v>
      </c>
      <c r="I124" s="50">
        <f t="shared" ref="I124:I161" si="33">F124-H124</f>
        <v>-41077641</v>
      </c>
      <c r="J124" s="50"/>
      <c r="K124" s="50"/>
      <c r="L124" s="50"/>
      <c r="M124" s="50">
        <f>($L$7*$L$8*E122/$L$10)+($L$7*$L$9*D122/$L$11)</f>
        <v>44529995.404265836</v>
      </c>
      <c r="N124" s="50">
        <f t="shared" si="23"/>
        <v>44529995.404265836</v>
      </c>
      <c r="O124" s="96"/>
      <c r="P124" s="96"/>
      <c r="Q124" s="33"/>
      <c r="R124" s="33"/>
    </row>
    <row r="125" spans="1:18" s="31" customFormat="1" x14ac:dyDescent="0.25">
      <c r="A125" s="35"/>
      <c r="B125" s="51" t="s">
        <v>75</v>
      </c>
      <c r="C125" s="35">
        <v>4</v>
      </c>
      <c r="D125" s="55">
        <v>62.27</v>
      </c>
      <c r="E125" s="100">
        <v>831</v>
      </c>
      <c r="F125" s="131">
        <v>1929303</v>
      </c>
      <c r="G125" s="41">
        <v>100</v>
      </c>
      <c r="H125" s="50">
        <f t="shared" ref="H125:H161" si="34">F125*G125/100</f>
        <v>1929303</v>
      </c>
      <c r="I125" s="50">
        <f t="shared" si="33"/>
        <v>0</v>
      </c>
      <c r="J125" s="50">
        <f t="shared" si="28"/>
        <v>2321.664259927798</v>
      </c>
      <c r="K125" s="50">
        <f t="shared" ref="K125:K161" si="35">$J$11*$J$19-J125</f>
        <v>683.23144418964011</v>
      </c>
      <c r="L125" s="50">
        <f t="shared" ref="L125:L161" si="36">IF(K125&gt;0,$J$7*$J$8*(K125/$K$19),0)+$J$7*$J$9*(E125/$E$19)+$J$7*$J$10*(D125/$D$19)</f>
        <v>1314091.2317421997</v>
      </c>
      <c r="M125" s="50"/>
      <c r="N125" s="50">
        <f t="shared" si="23"/>
        <v>1314091.2317421997</v>
      </c>
      <c r="O125" s="96"/>
      <c r="P125" s="96"/>
      <c r="Q125" s="33"/>
      <c r="R125" s="33"/>
    </row>
    <row r="126" spans="1:18" s="31" customFormat="1" x14ac:dyDescent="0.25">
      <c r="A126" s="35"/>
      <c r="B126" s="51" t="s">
        <v>76</v>
      </c>
      <c r="C126" s="35">
        <v>4</v>
      </c>
      <c r="D126" s="55">
        <v>60.540000000000006</v>
      </c>
      <c r="E126" s="100">
        <v>1714</v>
      </c>
      <c r="F126" s="131">
        <v>2078157</v>
      </c>
      <c r="G126" s="41">
        <v>100</v>
      </c>
      <c r="H126" s="50">
        <f t="shared" si="34"/>
        <v>2078157</v>
      </c>
      <c r="I126" s="50">
        <f t="shared" si="33"/>
        <v>0</v>
      </c>
      <c r="J126" s="50">
        <f t="shared" si="28"/>
        <v>1212.4603267211203</v>
      </c>
      <c r="K126" s="50">
        <f t="shared" si="35"/>
        <v>1792.4353773963178</v>
      </c>
      <c r="L126" s="50">
        <f t="shared" si="36"/>
        <v>2525555.2613530452</v>
      </c>
      <c r="M126" s="50"/>
      <c r="N126" s="50">
        <f t="shared" si="23"/>
        <v>2525555.2613530452</v>
      </c>
      <c r="O126" s="96"/>
      <c r="P126" s="96"/>
      <c r="Q126" s="33"/>
      <c r="R126" s="33"/>
    </row>
    <row r="127" spans="1:18" s="31" customFormat="1" x14ac:dyDescent="0.25">
      <c r="A127" s="35"/>
      <c r="B127" s="51" t="s">
        <v>77</v>
      </c>
      <c r="C127" s="35">
        <v>4</v>
      </c>
      <c r="D127" s="55">
        <v>34.874600000000001</v>
      </c>
      <c r="E127" s="100">
        <v>1457</v>
      </c>
      <c r="F127" s="131">
        <v>1350584</v>
      </c>
      <c r="G127" s="41">
        <v>100</v>
      </c>
      <c r="H127" s="50">
        <f t="shared" si="34"/>
        <v>1350584</v>
      </c>
      <c r="I127" s="50">
        <f t="shared" si="33"/>
        <v>0</v>
      </c>
      <c r="J127" s="50">
        <f t="shared" si="28"/>
        <v>926.96225120109818</v>
      </c>
      <c r="K127" s="50">
        <f t="shared" si="35"/>
        <v>2077.9334529163398</v>
      </c>
      <c r="L127" s="50">
        <f t="shared" si="36"/>
        <v>2472778.1305640251</v>
      </c>
      <c r="M127" s="50"/>
      <c r="N127" s="50">
        <f t="shared" si="23"/>
        <v>2472778.1305640251</v>
      </c>
      <c r="O127" s="96"/>
      <c r="P127" s="96"/>
      <c r="Q127" s="33"/>
      <c r="R127" s="33"/>
    </row>
    <row r="128" spans="1:18" s="31" customFormat="1" x14ac:dyDescent="0.25">
      <c r="A128" s="35"/>
      <c r="B128" s="51" t="s">
        <v>78</v>
      </c>
      <c r="C128" s="35">
        <v>4</v>
      </c>
      <c r="D128" s="55">
        <v>31.383899999999997</v>
      </c>
      <c r="E128" s="100">
        <v>1071</v>
      </c>
      <c r="F128" s="131">
        <v>657906</v>
      </c>
      <c r="G128" s="41">
        <v>100</v>
      </c>
      <c r="H128" s="50">
        <f t="shared" si="34"/>
        <v>657906</v>
      </c>
      <c r="I128" s="50">
        <f t="shared" si="33"/>
        <v>0</v>
      </c>
      <c r="J128" s="50">
        <f t="shared" si="28"/>
        <v>614.29131652661067</v>
      </c>
      <c r="K128" s="50">
        <f t="shared" si="35"/>
        <v>2390.6043875908272</v>
      </c>
      <c r="L128" s="50">
        <f t="shared" si="36"/>
        <v>2554802.8044239399</v>
      </c>
      <c r="M128" s="50"/>
      <c r="N128" s="50">
        <f t="shared" si="23"/>
        <v>2554802.8044239399</v>
      </c>
      <c r="O128" s="96"/>
      <c r="P128" s="96"/>
      <c r="Q128" s="33"/>
      <c r="R128" s="33"/>
    </row>
    <row r="129" spans="1:18" s="31" customFormat="1" x14ac:dyDescent="0.25">
      <c r="A129" s="35"/>
      <c r="B129" s="51" t="s">
        <v>734</v>
      </c>
      <c r="C129" s="35">
        <v>4</v>
      </c>
      <c r="D129" s="55">
        <v>25.623899999999999</v>
      </c>
      <c r="E129" s="100">
        <v>776</v>
      </c>
      <c r="F129" s="131">
        <v>635890</v>
      </c>
      <c r="G129" s="41">
        <v>100</v>
      </c>
      <c r="H129" s="50">
        <f t="shared" si="34"/>
        <v>635890</v>
      </c>
      <c r="I129" s="50">
        <f t="shared" si="33"/>
        <v>0</v>
      </c>
      <c r="J129" s="50">
        <f t="shared" si="28"/>
        <v>819.44587628865975</v>
      </c>
      <c r="K129" s="50">
        <f t="shared" si="35"/>
        <v>2185.4498278287783</v>
      </c>
      <c r="L129" s="50">
        <f t="shared" si="36"/>
        <v>2237248.6428163867</v>
      </c>
      <c r="M129" s="50"/>
      <c r="N129" s="50">
        <f t="shared" si="23"/>
        <v>2237248.6428163867</v>
      </c>
      <c r="O129" s="96"/>
      <c r="P129" s="96"/>
      <c r="Q129" s="33"/>
      <c r="R129" s="33"/>
    </row>
    <row r="130" spans="1:18" s="31" customFormat="1" x14ac:dyDescent="0.25">
      <c r="A130" s="35"/>
      <c r="B130" s="51" t="s">
        <v>735</v>
      </c>
      <c r="C130" s="35">
        <v>4</v>
      </c>
      <c r="D130" s="55">
        <v>39.855800000000002</v>
      </c>
      <c r="E130" s="100">
        <v>1285</v>
      </c>
      <c r="F130" s="131">
        <v>773366</v>
      </c>
      <c r="G130" s="41">
        <v>100</v>
      </c>
      <c r="H130" s="50">
        <f t="shared" si="34"/>
        <v>773366</v>
      </c>
      <c r="I130" s="50">
        <f t="shared" si="33"/>
        <v>0</v>
      </c>
      <c r="J130" s="50">
        <f t="shared" si="28"/>
        <v>601.84124513618679</v>
      </c>
      <c r="K130" s="50">
        <f t="shared" si="35"/>
        <v>2403.0544589812512</v>
      </c>
      <c r="L130" s="50">
        <f t="shared" si="36"/>
        <v>2706516.5432330184</v>
      </c>
      <c r="M130" s="50"/>
      <c r="N130" s="50">
        <f t="shared" si="23"/>
        <v>2706516.5432330184</v>
      </c>
      <c r="O130" s="96"/>
      <c r="P130" s="96"/>
      <c r="Q130" s="33"/>
      <c r="R130" s="33"/>
    </row>
    <row r="131" spans="1:18" s="31" customFormat="1" x14ac:dyDescent="0.25">
      <c r="A131" s="35"/>
      <c r="B131" s="51" t="s">
        <v>736</v>
      </c>
      <c r="C131" s="35">
        <v>4</v>
      </c>
      <c r="D131" s="55">
        <v>24.169999999999998</v>
      </c>
      <c r="E131" s="100">
        <v>1001</v>
      </c>
      <c r="F131" s="131">
        <v>1183839</v>
      </c>
      <c r="G131" s="41">
        <v>100</v>
      </c>
      <c r="H131" s="50">
        <f t="shared" si="34"/>
        <v>1183839</v>
      </c>
      <c r="I131" s="50">
        <f t="shared" si="33"/>
        <v>0</v>
      </c>
      <c r="J131" s="50">
        <f t="shared" si="28"/>
        <v>1182.6563436563436</v>
      </c>
      <c r="K131" s="50">
        <f t="shared" si="35"/>
        <v>1822.2393604610945</v>
      </c>
      <c r="L131" s="50">
        <f t="shared" si="36"/>
        <v>2018305.4669898325</v>
      </c>
      <c r="M131" s="50"/>
      <c r="N131" s="50">
        <f t="shared" si="23"/>
        <v>2018305.4669898325</v>
      </c>
      <c r="O131" s="96"/>
      <c r="P131" s="96"/>
      <c r="Q131" s="33"/>
      <c r="R131" s="33"/>
    </row>
    <row r="132" spans="1:18" s="31" customFormat="1" x14ac:dyDescent="0.25">
      <c r="A132" s="35"/>
      <c r="B132" s="51" t="s">
        <v>79</v>
      </c>
      <c r="C132" s="35">
        <v>4</v>
      </c>
      <c r="D132" s="55">
        <v>31.63</v>
      </c>
      <c r="E132" s="100">
        <v>1398</v>
      </c>
      <c r="F132" s="131">
        <v>1000729</v>
      </c>
      <c r="G132" s="41">
        <v>100</v>
      </c>
      <c r="H132" s="50">
        <f t="shared" si="34"/>
        <v>1000729</v>
      </c>
      <c r="I132" s="50">
        <f t="shared" si="33"/>
        <v>0</v>
      </c>
      <c r="J132" s="50">
        <f t="shared" si="28"/>
        <v>715.82904148783973</v>
      </c>
      <c r="K132" s="50">
        <f t="shared" si="35"/>
        <v>2289.0666626295983</v>
      </c>
      <c r="L132" s="50">
        <f t="shared" si="36"/>
        <v>2597190.5427977443</v>
      </c>
      <c r="M132" s="50"/>
      <c r="N132" s="50">
        <f t="shared" si="23"/>
        <v>2597190.5427977443</v>
      </c>
      <c r="O132" s="96"/>
      <c r="P132" s="96"/>
      <c r="Q132" s="33"/>
      <c r="R132" s="33"/>
    </row>
    <row r="133" spans="1:18" s="31" customFormat="1" x14ac:dyDescent="0.25">
      <c r="A133" s="35"/>
      <c r="B133" s="51" t="s">
        <v>80</v>
      </c>
      <c r="C133" s="35">
        <v>4</v>
      </c>
      <c r="D133" s="55">
        <v>11.828699999999998</v>
      </c>
      <c r="E133" s="100">
        <v>383</v>
      </c>
      <c r="F133" s="131">
        <v>1020627</v>
      </c>
      <c r="G133" s="41">
        <v>100</v>
      </c>
      <c r="H133" s="50">
        <f t="shared" si="34"/>
        <v>1020627</v>
      </c>
      <c r="I133" s="50">
        <f t="shared" si="33"/>
        <v>0</v>
      </c>
      <c r="J133" s="50">
        <f t="shared" si="28"/>
        <v>2664.8224543080942</v>
      </c>
      <c r="K133" s="50">
        <f t="shared" si="35"/>
        <v>340.07324980934391</v>
      </c>
      <c r="L133" s="50">
        <f t="shared" si="36"/>
        <v>503293.7694338063</v>
      </c>
      <c r="M133" s="50"/>
      <c r="N133" s="50">
        <f t="shared" si="23"/>
        <v>503293.7694338063</v>
      </c>
      <c r="O133" s="96"/>
      <c r="P133" s="96"/>
      <c r="Q133" s="33"/>
      <c r="R133" s="33"/>
    </row>
    <row r="134" spans="1:18" s="31" customFormat="1" x14ac:dyDescent="0.25">
      <c r="A134" s="35"/>
      <c r="B134" s="51" t="s">
        <v>81</v>
      </c>
      <c r="C134" s="35">
        <v>4</v>
      </c>
      <c r="D134" s="55">
        <v>33.254300000000001</v>
      </c>
      <c r="E134" s="100">
        <v>1172</v>
      </c>
      <c r="F134" s="131">
        <v>1824173</v>
      </c>
      <c r="G134" s="41">
        <v>100</v>
      </c>
      <c r="H134" s="50">
        <f t="shared" si="34"/>
        <v>1824173</v>
      </c>
      <c r="I134" s="50">
        <f t="shared" si="33"/>
        <v>0</v>
      </c>
      <c r="J134" s="50">
        <f t="shared" si="28"/>
        <v>1556.4616040955632</v>
      </c>
      <c r="K134" s="50">
        <f t="shared" si="35"/>
        <v>1448.4341000218749</v>
      </c>
      <c r="L134" s="50">
        <f t="shared" si="36"/>
        <v>1847221.7066799549</v>
      </c>
      <c r="M134" s="50"/>
      <c r="N134" s="50">
        <f t="shared" si="23"/>
        <v>1847221.7066799549</v>
      </c>
      <c r="O134" s="96"/>
      <c r="P134" s="96"/>
      <c r="Q134" s="33"/>
      <c r="R134" s="33"/>
    </row>
    <row r="135" spans="1:18" s="31" customFormat="1" x14ac:dyDescent="0.25">
      <c r="A135" s="35"/>
      <c r="B135" s="51" t="s">
        <v>82</v>
      </c>
      <c r="C135" s="35">
        <v>4</v>
      </c>
      <c r="D135" s="55">
        <v>34.46</v>
      </c>
      <c r="E135" s="100">
        <v>1228</v>
      </c>
      <c r="F135" s="131">
        <v>4814036</v>
      </c>
      <c r="G135" s="41">
        <v>100</v>
      </c>
      <c r="H135" s="50">
        <f t="shared" si="34"/>
        <v>4814036</v>
      </c>
      <c r="I135" s="50">
        <f t="shared" si="33"/>
        <v>0</v>
      </c>
      <c r="J135" s="50">
        <f t="shared" si="28"/>
        <v>3920.2247557003257</v>
      </c>
      <c r="K135" s="50">
        <f t="shared" si="35"/>
        <v>-915.32905158288759</v>
      </c>
      <c r="L135" s="50">
        <f t="shared" si="36"/>
        <v>710135.91182719707</v>
      </c>
      <c r="M135" s="50"/>
      <c r="N135" s="50">
        <f t="shared" si="23"/>
        <v>710135.91182719707</v>
      </c>
      <c r="O135" s="96"/>
      <c r="P135" s="96"/>
      <c r="Q135" s="33"/>
      <c r="R135" s="33"/>
    </row>
    <row r="136" spans="1:18" s="31" customFormat="1" x14ac:dyDescent="0.25">
      <c r="A136" s="35"/>
      <c r="B136" s="51" t="s">
        <v>873</v>
      </c>
      <c r="C136" s="35">
        <v>3</v>
      </c>
      <c r="D136" s="55">
        <v>34.15</v>
      </c>
      <c r="E136" s="100">
        <v>22223</v>
      </c>
      <c r="F136" s="131">
        <v>164310564</v>
      </c>
      <c r="G136" s="41">
        <v>50</v>
      </c>
      <c r="H136" s="50">
        <f t="shared" si="34"/>
        <v>82155282</v>
      </c>
      <c r="I136" s="50">
        <f t="shared" si="33"/>
        <v>82155282</v>
      </c>
      <c r="J136" s="50">
        <f t="shared" si="28"/>
        <v>7393.7165999190029</v>
      </c>
      <c r="K136" s="50">
        <f t="shared" si="35"/>
        <v>-4388.8208958015648</v>
      </c>
      <c r="L136" s="50">
        <f t="shared" si="36"/>
        <v>8566189.0968380067</v>
      </c>
      <c r="M136" s="50"/>
      <c r="N136" s="50">
        <f t="shared" si="23"/>
        <v>8566189.0968380067</v>
      </c>
      <c r="O136" s="96"/>
      <c r="P136" s="96"/>
      <c r="Q136" s="33"/>
      <c r="R136" s="33"/>
    </row>
    <row r="137" spans="1:18" s="31" customFormat="1" x14ac:dyDescent="0.25">
      <c r="A137" s="35"/>
      <c r="B137" s="51" t="s">
        <v>737</v>
      </c>
      <c r="C137" s="35">
        <v>4</v>
      </c>
      <c r="D137" s="55">
        <v>34.1</v>
      </c>
      <c r="E137" s="100">
        <v>812</v>
      </c>
      <c r="F137" s="131">
        <v>757852</v>
      </c>
      <c r="G137" s="41">
        <v>100</v>
      </c>
      <c r="H137" s="50">
        <f t="shared" si="34"/>
        <v>757852</v>
      </c>
      <c r="I137" s="50">
        <f t="shared" si="33"/>
        <v>0</v>
      </c>
      <c r="J137" s="50">
        <f t="shared" si="28"/>
        <v>933.3152709359606</v>
      </c>
      <c r="K137" s="50">
        <f t="shared" si="35"/>
        <v>2071.5804331814775</v>
      </c>
      <c r="L137" s="50">
        <f t="shared" si="36"/>
        <v>2220609.7313317996</v>
      </c>
      <c r="M137" s="50"/>
      <c r="N137" s="50">
        <f t="shared" si="23"/>
        <v>2220609.7313317996</v>
      </c>
      <c r="O137" s="96"/>
      <c r="P137" s="96"/>
      <c r="Q137" s="33"/>
      <c r="R137" s="33"/>
    </row>
    <row r="138" spans="1:18" s="31" customFormat="1" x14ac:dyDescent="0.25">
      <c r="A138" s="35"/>
      <c r="B138" s="51" t="s">
        <v>83</v>
      </c>
      <c r="C138" s="35">
        <v>4</v>
      </c>
      <c r="D138" s="55">
        <v>69.12</v>
      </c>
      <c r="E138" s="100">
        <v>3053</v>
      </c>
      <c r="F138" s="131">
        <v>3433026</v>
      </c>
      <c r="G138" s="41">
        <v>100</v>
      </c>
      <c r="H138" s="50">
        <f t="shared" si="34"/>
        <v>3433026</v>
      </c>
      <c r="I138" s="50">
        <f t="shared" si="33"/>
        <v>0</v>
      </c>
      <c r="J138" s="50">
        <f t="shared" si="28"/>
        <v>1124.4762528660335</v>
      </c>
      <c r="K138" s="50">
        <f t="shared" si="35"/>
        <v>1880.4194512514046</v>
      </c>
      <c r="L138" s="50">
        <f t="shared" si="36"/>
        <v>3159983.5048574442</v>
      </c>
      <c r="M138" s="50"/>
      <c r="N138" s="50">
        <f t="shared" si="23"/>
        <v>3159983.5048574442</v>
      </c>
      <c r="O138" s="96"/>
      <c r="P138" s="96"/>
      <c r="Q138" s="33"/>
      <c r="R138" s="33"/>
    </row>
    <row r="139" spans="1:18" s="31" customFormat="1" x14ac:dyDescent="0.25">
      <c r="A139" s="35"/>
      <c r="B139" s="51" t="s">
        <v>738</v>
      </c>
      <c r="C139" s="35">
        <v>4</v>
      </c>
      <c r="D139" s="55">
        <v>26.168200000000002</v>
      </c>
      <c r="E139" s="100">
        <v>1074</v>
      </c>
      <c r="F139" s="131">
        <v>1843050</v>
      </c>
      <c r="G139" s="41">
        <v>100</v>
      </c>
      <c r="H139" s="50">
        <f t="shared" si="34"/>
        <v>1843050</v>
      </c>
      <c r="I139" s="50">
        <f t="shared" si="33"/>
        <v>0</v>
      </c>
      <c r="J139" s="50">
        <f t="shared" si="28"/>
        <v>1716.0614525139665</v>
      </c>
      <c r="K139" s="50">
        <f t="shared" si="35"/>
        <v>1288.8342516034716</v>
      </c>
      <c r="L139" s="50">
        <f t="shared" si="36"/>
        <v>1630460.9646897297</v>
      </c>
      <c r="M139" s="50"/>
      <c r="N139" s="50">
        <f t="shared" si="23"/>
        <v>1630460.9646897297</v>
      </c>
      <c r="O139" s="96"/>
      <c r="P139" s="96"/>
      <c r="Q139" s="33"/>
      <c r="R139" s="33"/>
    </row>
    <row r="140" spans="1:18" s="31" customFormat="1" x14ac:dyDescent="0.25">
      <c r="A140" s="35"/>
      <c r="B140" s="51" t="s">
        <v>84</v>
      </c>
      <c r="C140" s="35">
        <v>4</v>
      </c>
      <c r="D140" s="55">
        <v>85.18</v>
      </c>
      <c r="E140" s="100">
        <v>3654</v>
      </c>
      <c r="F140" s="131">
        <v>4553834</v>
      </c>
      <c r="G140" s="41">
        <v>100</v>
      </c>
      <c r="H140" s="50">
        <f t="shared" si="34"/>
        <v>4553834</v>
      </c>
      <c r="I140" s="50">
        <f t="shared" si="33"/>
        <v>0</v>
      </c>
      <c r="J140" s="50">
        <f t="shared" si="28"/>
        <v>1246.2599890530926</v>
      </c>
      <c r="K140" s="50">
        <f t="shared" si="35"/>
        <v>1758.6357150643455</v>
      </c>
      <c r="L140" s="50">
        <f t="shared" si="36"/>
        <v>3403575.4889875171</v>
      </c>
      <c r="M140" s="50"/>
      <c r="N140" s="50">
        <f t="shared" si="23"/>
        <v>3403575.4889875171</v>
      </c>
      <c r="O140" s="96"/>
      <c r="P140" s="96"/>
      <c r="Q140" s="33"/>
      <c r="R140" s="33"/>
    </row>
    <row r="141" spans="1:18" s="31" customFormat="1" x14ac:dyDescent="0.25">
      <c r="A141" s="35"/>
      <c r="B141" s="51" t="s">
        <v>85</v>
      </c>
      <c r="C141" s="35">
        <v>4</v>
      </c>
      <c r="D141" s="55">
        <v>34.762</v>
      </c>
      <c r="E141" s="100">
        <v>1086</v>
      </c>
      <c r="F141" s="131">
        <v>1077674</v>
      </c>
      <c r="G141" s="41">
        <v>100</v>
      </c>
      <c r="H141" s="50">
        <f t="shared" si="34"/>
        <v>1077674</v>
      </c>
      <c r="I141" s="50">
        <f t="shared" si="33"/>
        <v>0</v>
      </c>
      <c r="J141" s="50">
        <f t="shared" si="28"/>
        <v>992.33333333333337</v>
      </c>
      <c r="K141" s="50">
        <f t="shared" si="35"/>
        <v>2012.5623707841046</v>
      </c>
      <c r="L141" s="50">
        <f t="shared" si="36"/>
        <v>2280435.6540610464</v>
      </c>
      <c r="M141" s="50"/>
      <c r="N141" s="50">
        <f t="shared" si="23"/>
        <v>2280435.6540610464</v>
      </c>
      <c r="O141" s="96"/>
      <c r="P141" s="96"/>
      <c r="Q141" s="33"/>
      <c r="R141" s="33"/>
    </row>
    <row r="142" spans="1:18" s="31" customFormat="1" x14ac:dyDescent="0.25">
      <c r="A142" s="35"/>
      <c r="B142" s="51" t="s">
        <v>86</v>
      </c>
      <c r="C142" s="35">
        <v>4</v>
      </c>
      <c r="D142" s="55">
        <v>46.627399999999994</v>
      </c>
      <c r="E142" s="100">
        <v>1072</v>
      </c>
      <c r="F142" s="131">
        <v>1112471</v>
      </c>
      <c r="G142" s="41">
        <v>100</v>
      </c>
      <c r="H142" s="50">
        <f t="shared" si="34"/>
        <v>1112471</v>
      </c>
      <c r="I142" s="50">
        <f t="shared" si="33"/>
        <v>0</v>
      </c>
      <c r="J142" s="50">
        <f t="shared" si="28"/>
        <v>1037.7527985074628</v>
      </c>
      <c r="K142" s="50">
        <f t="shared" si="35"/>
        <v>1967.1429056099753</v>
      </c>
      <c r="L142" s="50">
        <f t="shared" si="36"/>
        <v>2324861.1385561461</v>
      </c>
      <c r="M142" s="50"/>
      <c r="N142" s="50">
        <f t="shared" si="23"/>
        <v>2324861.1385561461</v>
      </c>
      <c r="O142" s="96"/>
      <c r="P142" s="96"/>
      <c r="Q142" s="33"/>
      <c r="R142" s="33"/>
    </row>
    <row r="143" spans="1:18" s="31" customFormat="1" x14ac:dyDescent="0.25">
      <c r="A143" s="35"/>
      <c r="B143" s="51" t="s">
        <v>87</v>
      </c>
      <c r="C143" s="35">
        <v>4</v>
      </c>
      <c r="D143" s="55">
        <v>61.2</v>
      </c>
      <c r="E143" s="100">
        <v>1529</v>
      </c>
      <c r="F143" s="131">
        <v>2491129</v>
      </c>
      <c r="G143" s="41">
        <v>100</v>
      </c>
      <c r="H143" s="50">
        <f t="shared" si="34"/>
        <v>2491129</v>
      </c>
      <c r="I143" s="50">
        <f t="shared" si="33"/>
        <v>0</v>
      </c>
      <c r="J143" s="50">
        <f t="shared" si="28"/>
        <v>1629.2537606278613</v>
      </c>
      <c r="K143" s="50">
        <f t="shared" si="35"/>
        <v>1375.6419434895768</v>
      </c>
      <c r="L143" s="50">
        <f t="shared" si="36"/>
        <v>2125353.5159304696</v>
      </c>
      <c r="M143" s="50"/>
      <c r="N143" s="50">
        <f t="shared" si="23"/>
        <v>2125353.5159304696</v>
      </c>
      <c r="O143" s="96"/>
      <c r="P143" s="96"/>
      <c r="Q143" s="33"/>
      <c r="R143" s="33"/>
    </row>
    <row r="144" spans="1:18" s="31" customFormat="1" x14ac:dyDescent="0.25">
      <c r="A144" s="35"/>
      <c r="B144" s="51" t="s">
        <v>88</v>
      </c>
      <c r="C144" s="35">
        <v>4</v>
      </c>
      <c r="D144" s="55">
        <v>47.41</v>
      </c>
      <c r="E144" s="100">
        <v>1936</v>
      </c>
      <c r="F144" s="131">
        <v>23493627</v>
      </c>
      <c r="G144" s="41">
        <v>100</v>
      </c>
      <c r="H144" s="50">
        <f t="shared" si="34"/>
        <v>23493627</v>
      </c>
      <c r="I144" s="50">
        <f t="shared" si="33"/>
        <v>0</v>
      </c>
      <c r="J144" s="50">
        <f t="shared" si="28"/>
        <v>12135.137913223141</v>
      </c>
      <c r="K144" s="50">
        <f t="shared" si="35"/>
        <v>-9130.2422091057033</v>
      </c>
      <c r="L144" s="50">
        <f t="shared" si="36"/>
        <v>1069274.6006064541</v>
      </c>
      <c r="M144" s="50"/>
      <c r="N144" s="50">
        <f t="shared" si="23"/>
        <v>1069274.6006064541</v>
      </c>
      <c r="O144" s="96"/>
      <c r="P144" s="96"/>
      <c r="Q144" s="33"/>
      <c r="R144" s="33"/>
    </row>
    <row r="145" spans="1:18" s="31" customFormat="1" x14ac:dyDescent="0.25">
      <c r="A145" s="35"/>
      <c r="B145" s="51" t="s">
        <v>89</v>
      </c>
      <c r="C145" s="35">
        <v>4</v>
      </c>
      <c r="D145" s="55">
        <v>17.339500000000001</v>
      </c>
      <c r="E145" s="100">
        <v>645</v>
      </c>
      <c r="F145" s="131">
        <v>445774</v>
      </c>
      <c r="G145" s="41">
        <v>100</v>
      </c>
      <c r="H145" s="50">
        <f t="shared" si="34"/>
        <v>445774</v>
      </c>
      <c r="I145" s="50">
        <f t="shared" si="33"/>
        <v>0</v>
      </c>
      <c r="J145" s="50">
        <f t="shared" si="28"/>
        <v>691.12248062015499</v>
      </c>
      <c r="K145" s="50">
        <f t="shared" si="35"/>
        <v>2313.7732234972832</v>
      </c>
      <c r="L145" s="50">
        <f t="shared" si="36"/>
        <v>2231366.8131692079</v>
      </c>
      <c r="M145" s="50"/>
      <c r="N145" s="50">
        <f t="shared" si="23"/>
        <v>2231366.8131692079</v>
      </c>
      <c r="O145" s="96"/>
      <c r="P145" s="96"/>
      <c r="Q145" s="33"/>
      <c r="R145" s="33"/>
    </row>
    <row r="146" spans="1:18" s="31" customFormat="1" x14ac:dyDescent="0.25">
      <c r="A146" s="35"/>
      <c r="B146" s="51" t="s">
        <v>90</v>
      </c>
      <c r="C146" s="35">
        <v>4</v>
      </c>
      <c r="D146" s="55">
        <v>17.34</v>
      </c>
      <c r="E146" s="100">
        <v>422</v>
      </c>
      <c r="F146" s="131">
        <v>214065</v>
      </c>
      <c r="G146" s="41">
        <v>100</v>
      </c>
      <c r="H146" s="50">
        <f t="shared" si="34"/>
        <v>214065</v>
      </c>
      <c r="I146" s="50">
        <f t="shared" si="33"/>
        <v>0</v>
      </c>
      <c r="J146" s="50">
        <f t="shared" si="28"/>
        <v>507.26303317535547</v>
      </c>
      <c r="K146" s="50">
        <f t="shared" si="35"/>
        <v>2497.6326709420828</v>
      </c>
      <c r="L146" s="50">
        <f t="shared" si="36"/>
        <v>2296013.9758559195</v>
      </c>
      <c r="M146" s="50"/>
      <c r="N146" s="50">
        <f t="shared" si="23"/>
        <v>2296013.9758559195</v>
      </c>
      <c r="O146" s="96"/>
      <c r="P146" s="96"/>
      <c r="Q146" s="33"/>
      <c r="R146" s="33"/>
    </row>
    <row r="147" spans="1:18" s="31" customFormat="1" x14ac:dyDescent="0.25">
      <c r="A147" s="35"/>
      <c r="B147" s="51" t="s">
        <v>91</v>
      </c>
      <c r="C147" s="35">
        <v>4</v>
      </c>
      <c r="D147" s="55">
        <v>26.2576</v>
      </c>
      <c r="E147" s="100">
        <v>958</v>
      </c>
      <c r="F147" s="131">
        <v>1798267</v>
      </c>
      <c r="G147" s="41">
        <v>100</v>
      </c>
      <c r="H147" s="50">
        <f t="shared" si="34"/>
        <v>1798267</v>
      </c>
      <c r="I147" s="50">
        <f t="shared" si="33"/>
        <v>0</v>
      </c>
      <c r="J147" s="50">
        <f t="shared" si="28"/>
        <v>1877.1054279749478</v>
      </c>
      <c r="K147" s="50">
        <f t="shared" si="35"/>
        <v>1127.7902761424903</v>
      </c>
      <c r="L147" s="50">
        <f t="shared" si="36"/>
        <v>1457960.9806894755</v>
      </c>
      <c r="M147" s="50"/>
      <c r="N147" s="50">
        <f t="shared" ref="N147:N210" si="37">L147+M147</f>
        <v>1457960.9806894755</v>
      </c>
      <c r="O147" s="96"/>
      <c r="P147" s="96"/>
      <c r="Q147" s="33"/>
      <c r="R147" s="33"/>
    </row>
    <row r="148" spans="1:18" s="31" customFormat="1" x14ac:dyDescent="0.25">
      <c r="A148" s="35"/>
      <c r="B148" s="51" t="s">
        <v>92</v>
      </c>
      <c r="C148" s="35">
        <v>4</v>
      </c>
      <c r="D148" s="55">
        <v>61.502499999999998</v>
      </c>
      <c r="E148" s="100">
        <v>1656</v>
      </c>
      <c r="F148" s="131">
        <v>3352116</v>
      </c>
      <c r="G148" s="41">
        <v>100</v>
      </c>
      <c r="H148" s="50">
        <f t="shared" si="34"/>
        <v>3352116</v>
      </c>
      <c r="I148" s="50">
        <f t="shared" si="33"/>
        <v>0</v>
      </c>
      <c r="J148" s="50">
        <f t="shared" si="28"/>
        <v>2024.2246376811595</v>
      </c>
      <c r="K148" s="50">
        <f t="shared" si="35"/>
        <v>980.67106643627858</v>
      </c>
      <c r="L148" s="50">
        <f t="shared" si="36"/>
        <v>1856912.2943515205</v>
      </c>
      <c r="M148" s="50"/>
      <c r="N148" s="50">
        <f t="shared" si="37"/>
        <v>1856912.2943515205</v>
      </c>
      <c r="O148" s="96"/>
      <c r="P148" s="96"/>
      <c r="Q148" s="33"/>
      <c r="R148" s="33"/>
    </row>
    <row r="149" spans="1:18" s="31" customFormat="1" x14ac:dyDescent="0.25">
      <c r="A149" s="35"/>
      <c r="B149" s="51" t="s">
        <v>739</v>
      </c>
      <c r="C149" s="35">
        <v>4</v>
      </c>
      <c r="D149" s="55">
        <v>22.879899999999999</v>
      </c>
      <c r="E149" s="100">
        <v>396</v>
      </c>
      <c r="F149" s="131">
        <v>504249</v>
      </c>
      <c r="G149" s="41">
        <v>100</v>
      </c>
      <c r="H149" s="50">
        <f t="shared" si="34"/>
        <v>504249</v>
      </c>
      <c r="I149" s="50">
        <f t="shared" si="33"/>
        <v>0</v>
      </c>
      <c r="J149" s="50">
        <f t="shared" si="28"/>
        <v>1273.3560606060605</v>
      </c>
      <c r="K149" s="50">
        <f t="shared" si="35"/>
        <v>1731.5396435113776</v>
      </c>
      <c r="L149" s="50">
        <f t="shared" si="36"/>
        <v>1709414.5433449892</v>
      </c>
      <c r="M149" s="50"/>
      <c r="N149" s="50">
        <f t="shared" si="37"/>
        <v>1709414.5433449892</v>
      </c>
      <c r="O149" s="96"/>
      <c r="P149" s="96"/>
      <c r="Q149" s="33"/>
      <c r="R149" s="33"/>
    </row>
    <row r="150" spans="1:18" s="31" customFormat="1" x14ac:dyDescent="0.25">
      <c r="A150" s="35"/>
      <c r="B150" s="51" t="s">
        <v>93</v>
      </c>
      <c r="C150" s="35">
        <v>4</v>
      </c>
      <c r="D150" s="55">
        <v>31.273200000000003</v>
      </c>
      <c r="E150" s="100">
        <v>425</v>
      </c>
      <c r="F150" s="131">
        <v>914512</v>
      </c>
      <c r="G150" s="41">
        <v>100</v>
      </c>
      <c r="H150" s="50">
        <f t="shared" si="34"/>
        <v>914512</v>
      </c>
      <c r="I150" s="50">
        <f t="shared" si="33"/>
        <v>0</v>
      </c>
      <c r="J150" s="50">
        <f t="shared" si="28"/>
        <v>2151.7929411764708</v>
      </c>
      <c r="K150" s="50">
        <f t="shared" si="35"/>
        <v>853.1027629409673</v>
      </c>
      <c r="L150" s="50">
        <f t="shared" si="36"/>
        <v>1073643.2047037103</v>
      </c>
      <c r="M150" s="50"/>
      <c r="N150" s="50">
        <f t="shared" si="37"/>
        <v>1073643.2047037103</v>
      </c>
      <c r="O150" s="96"/>
      <c r="P150" s="96"/>
      <c r="Q150" s="33"/>
      <c r="R150" s="33"/>
    </row>
    <row r="151" spans="1:18" s="31" customFormat="1" x14ac:dyDescent="0.25">
      <c r="A151" s="35"/>
      <c r="B151" s="51" t="s">
        <v>94</v>
      </c>
      <c r="C151" s="35">
        <v>4</v>
      </c>
      <c r="D151" s="55">
        <v>58.628599999999992</v>
      </c>
      <c r="E151" s="100">
        <v>2524</v>
      </c>
      <c r="F151" s="131">
        <v>1608163</v>
      </c>
      <c r="G151" s="41">
        <v>100</v>
      </c>
      <c r="H151" s="50">
        <f t="shared" si="34"/>
        <v>1608163</v>
      </c>
      <c r="I151" s="50">
        <f t="shared" si="33"/>
        <v>0</v>
      </c>
      <c r="J151" s="50">
        <f t="shared" si="28"/>
        <v>637.14857369255151</v>
      </c>
      <c r="K151" s="50">
        <f t="shared" si="35"/>
        <v>2367.7471304248866</v>
      </c>
      <c r="L151" s="50">
        <f t="shared" si="36"/>
        <v>3278291.1389618823</v>
      </c>
      <c r="M151" s="50"/>
      <c r="N151" s="50">
        <f t="shared" si="37"/>
        <v>3278291.1389618823</v>
      </c>
      <c r="O151" s="96"/>
      <c r="P151" s="96"/>
      <c r="Q151" s="33"/>
      <c r="R151" s="33"/>
    </row>
    <row r="152" spans="1:18" s="31" customFormat="1" x14ac:dyDescent="0.25">
      <c r="A152" s="35"/>
      <c r="B152" s="51" t="s">
        <v>95</v>
      </c>
      <c r="C152" s="35">
        <v>4</v>
      </c>
      <c r="D152" s="55">
        <v>76.844499999999996</v>
      </c>
      <c r="E152" s="100">
        <v>2038</v>
      </c>
      <c r="F152" s="131">
        <v>4205691</v>
      </c>
      <c r="G152" s="41">
        <v>100</v>
      </c>
      <c r="H152" s="50">
        <f t="shared" si="34"/>
        <v>4205691</v>
      </c>
      <c r="I152" s="50">
        <f t="shared" si="33"/>
        <v>0</v>
      </c>
      <c r="J152" s="50">
        <f t="shared" ref="J152:J215" si="38">F152/E152</f>
        <v>2063.6364082433761</v>
      </c>
      <c r="K152" s="50">
        <f t="shared" si="35"/>
        <v>941.25929587406199</v>
      </c>
      <c r="L152" s="50">
        <f t="shared" si="36"/>
        <v>2079670.5893555274</v>
      </c>
      <c r="M152" s="50"/>
      <c r="N152" s="50">
        <f t="shared" si="37"/>
        <v>2079670.5893555274</v>
      </c>
      <c r="O152" s="96"/>
      <c r="P152" s="96"/>
      <c r="Q152" s="33"/>
      <c r="R152" s="33"/>
    </row>
    <row r="153" spans="1:18" s="31" customFormat="1" x14ac:dyDescent="0.25">
      <c r="A153" s="35"/>
      <c r="B153" s="51" t="s">
        <v>96</v>
      </c>
      <c r="C153" s="35">
        <v>4</v>
      </c>
      <c r="D153" s="55">
        <v>38.180500000000002</v>
      </c>
      <c r="E153" s="100">
        <v>1435</v>
      </c>
      <c r="F153" s="131">
        <v>1020874</v>
      </c>
      <c r="G153" s="41">
        <v>100</v>
      </c>
      <c r="H153" s="50">
        <f t="shared" si="34"/>
        <v>1020874</v>
      </c>
      <c r="I153" s="50">
        <f t="shared" si="33"/>
        <v>0</v>
      </c>
      <c r="J153" s="50">
        <f t="shared" si="38"/>
        <v>711.41045296167249</v>
      </c>
      <c r="K153" s="50">
        <f t="shared" si="35"/>
        <v>2293.4852511557656</v>
      </c>
      <c r="L153" s="50">
        <f t="shared" si="36"/>
        <v>2662216.9339571209</v>
      </c>
      <c r="M153" s="50"/>
      <c r="N153" s="50">
        <f t="shared" si="37"/>
        <v>2662216.9339571209</v>
      </c>
      <c r="O153" s="96"/>
      <c r="P153" s="96"/>
      <c r="Q153" s="33"/>
      <c r="R153" s="33"/>
    </row>
    <row r="154" spans="1:18" s="31" customFormat="1" x14ac:dyDescent="0.25">
      <c r="A154" s="35"/>
      <c r="B154" s="51" t="s">
        <v>97</v>
      </c>
      <c r="C154" s="35">
        <v>4</v>
      </c>
      <c r="D154" s="55">
        <v>50.358499999999999</v>
      </c>
      <c r="E154" s="100">
        <v>2287</v>
      </c>
      <c r="F154" s="131">
        <v>3444478</v>
      </c>
      <c r="G154" s="41">
        <v>100</v>
      </c>
      <c r="H154" s="50">
        <f t="shared" si="34"/>
        <v>3444478</v>
      </c>
      <c r="I154" s="50">
        <f t="shared" si="33"/>
        <v>0</v>
      </c>
      <c r="J154" s="50">
        <f t="shared" si="38"/>
        <v>1506.1119370354177</v>
      </c>
      <c r="K154" s="50">
        <f t="shared" si="35"/>
        <v>1498.7837670820204</v>
      </c>
      <c r="L154" s="50">
        <f t="shared" si="36"/>
        <v>2429456.6072583343</v>
      </c>
      <c r="M154" s="50"/>
      <c r="N154" s="50">
        <f t="shared" si="37"/>
        <v>2429456.6072583343</v>
      </c>
      <c r="O154" s="96"/>
      <c r="P154" s="96"/>
      <c r="Q154" s="33"/>
      <c r="R154" s="33"/>
    </row>
    <row r="155" spans="1:18" s="31" customFormat="1" x14ac:dyDescent="0.25">
      <c r="A155" s="35"/>
      <c r="B155" s="51" t="s">
        <v>98</v>
      </c>
      <c r="C155" s="35">
        <v>4</v>
      </c>
      <c r="D155" s="55">
        <v>109.09</v>
      </c>
      <c r="E155" s="100">
        <v>3580</v>
      </c>
      <c r="F155" s="131">
        <v>5866173</v>
      </c>
      <c r="G155" s="41">
        <v>100</v>
      </c>
      <c r="H155" s="50">
        <f t="shared" si="34"/>
        <v>5866173</v>
      </c>
      <c r="I155" s="50">
        <f t="shared" si="33"/>
        <v>0</v>
      </c>
      <c r="J155" s="50">
        <f t="shared" si="38"/>
        <v>1638.595810055866</v>
      </c>
      <c r="K155" s="50">
        <f t="shared" si="35"/>
        <v>1366.2998940615721</v>
      </c>
      <c r="L155" s="50">
        <f t="shared" si="36"/>
        <v>3233635.6006747605</v>
      </c>
      <c r="M155" s="50"/>
      <c r="N155" s="50">
        <f t="shared" si="37"/>
        <v>3233635.6006747605</v>
      </c>
      <c r="O155" s="96"/>
      <c r="P155" s="96"/>
      <c r="Q155" s="33"/>
      <c r="R155" s="33"/>
    </row>
    <row r="156" spans="1:18" s="31" customFormat="1" x14ac:dyDescent="0.25">
      <c r="A156" s="35"/>
      <c r="B156" s="51" t="s">
        <v>99</v>
      </c>
      <c r="C156" s="35">
        <v>4</v>
      </c>
      <c r="D156" s="55">
        <v>26.459899999999998</v>
      </c>
      <c r="E156" s="100">
        <v>966</v>
      </c>
      <c r="F156" s="131">
        <v>676215</v>
      </c>
      <c r="G156" s="41">
        <v>100</v>
      </c>
      <c r="H156" s="50">
        <f t="shared" si="34"/>
        <v>676215</v>
      </c>
      <c r="I156" s="50">
        <f t="shared" si="33"/>
        <v>0</v>
      </c>
      <c r="J156" s="50">
        <f t="shared" si="38"/>
        <v>700.01552795031057</v>
      </c>
      <c r="K156" s="50">
        <f t="shared" si="35"/>
        <v>2304.8801761671275</v>
      </c>
      <c r="L156" s="50">
        <f t="shared" si="36"/>
        <v>2410650.9047002424</v>
      </c>
      <c r="M156" s="50"/>
      <c r="N156" s="50">
        <f t="shared" si="37"/>
        <v>2410650.9047002424</v>
      </c>
      <c r="O156" s="96"/>
      <c r="P156" s="96"/>
      <c r="Q156" s="33"/>
      <c r="R156" s="33"/>
    </row>
    <row r="157" spans="1:18" s="31" customFormat="1" x14ac:dyDescent="0.25">
      <c r="A157" s="35"/>
      <c r="B157" s="51" t="s">
        <v>740</v>
      </c>
      <c r="C157" s="35">
        <v>4</v>
      </c>
      <c r="D157" s="55">
        <v>17.317799999999998</v>
      </c>
      <c r="E157" s="100">
        <v>633</v>
      </c>
      <c r="F157" s="131">
        <v>581429</v>
      </c>
      <c r="G157" s="41">
        <v>100</v>
      </c>
      <c r="H157" s="50">
        <f t="shared" si="34"/>
        <v>581429</v>
      </c>
      <c r="I157" s="50">
        <f t="shared" si="33"/>
        <v>0</v>
      </c>
      <c r="J157" s="50">
        <f t="shared" si="38"/>
        <v>918.52922590837284</v>
      </c>
      <c r="K157" s="50">
        <f t="shared" si="35"/>
        <v>2086.3664782090655</v>
      </c>
      <c r="L157" s="50">
        <f t="shared" si="36"/>
        <v>2043526.1298212444</v>
      </c>
      <c r="M157" s="50"/>
      <c r="N157" s="50">
        <f t="shared" si="37"/>
        <v>2043526.1298212444</v>
      </c>
      <c r="O157" s="96"/>
      <c r="P157" s="96"/>
      <c r="Q157" s="33"/>
      <c r="R157" s="33"/>
    </row>
    <row r="158" spans="1:18" s="31" customFormat="1" x14ac:dyDescent="0.25">
      <c r="A158" s="35"/>
      <c r="B158" s="51" t="s">
        <v>100</v>
      </c>
      <c r="C158" s="35">
        <v>4</v>
      </c>
      <c r="D158" s="55">
        <v>34.703099999999999</v>
      </c>
      <c r="E158" s="100">
        <v>1118</v>
      </c>
      <c r="F158" s="131">
        <v>730541</v>
      </c>
      <c r="G158" s="41">
        <v>100</v>
      </c>
      <c r="H158" s="50">
        <f t="shared" si="34"/>
        <v>730541</v>
      </c>
      <c r="I158" s="50">
        <f t="shared" si="33"/>
        <v>0</v>
      </c>
      <c r="J158" s="50">
        <f t="shared" si="38"/>
        <v>653.43559928443653</v>
      </c>
      <c r="K158" s="50">
        <f t="shared" si="35"/>
        <v>2351.4601048330014</v>
      </c>
      <c r="L158" s="50">
        <f t="shared" si="36"/>
        <v>2564989.7897658627</v>
      </c>
      <c r="M158" s="50"/>
      <c r="N158" s="50">
        <f t="shared" si="37"/>
        <v>2564989.7897658627</v>
      </c>
      <c r="O158" s="96"/>
      <c r="P158" s="96"/>
      <c r="Q158" s="33"/>
      <c r="R158" s="33"/>
    </row>
    <row r="159" spans="1:18" s="31" customFormat="1" x14ac:dyDescent="0.25">
      <c r="A159" s="35"/>
      <c r="B159" s="51" t="s">
        <v>101</v>
      </c>
      <c r="C159" s="35">
        <v>4</v>
      </c>
      <c r="D159" s="55">
        <v>43.419999999999995</v>
      </c>
      <c r="E159" s="100">
        <v>1437</v>
      </c>
      <c r="F159" s="131">
        <v>1412765</v>
      </c>
      <c r="G159" s="41">
        <v>100</v>
      </c>
      <c r="H159" s="50">
        <f t="shared" si="34"/>
        <v>1412765</v>
      </c>
      <c r="I159" s="50">
        <f t="shared" si="33"/>
        <v>0</v>
      </c>
      <c r="J159" s="50">
        <f t="shared" si="38"/>
        <v>983.13500347947115</v>
      </c>
      <c r="K159" s="50">
        <f t="shared" si="35"/>
        <v>2021.7607006379669</v>
      </c>
      <c r="L159" s="50">
        <f t="shared" si="36"/>
        <v>2482161.0323518603</v>
      </c>
      <c r="M159" s="50"/>
      <c r="N159" s="50">
        <f t="shared" si="37"/>
        <v>2482161.0323518603</v>
      </c>
      <c r="O159" s="96"/>
      <c r="P159" s="96"/>
      <c r="Q159" s="33"/>
      <c r="R159" s="33"/>
    </row>
    <row r="160" spans="1:18" s="31" customFormat="1" x14ac:dyDescent="0.25">
      <c r="A160" s="35"/>
      <c r="B160" s="51" t="s">
        <v>102</v>
      </c>
      <c r="C160" s="35">
        <v>4</v>
      </c>
      <c r="D160" s="55">
        <v>49.62</v>
      </c>
      <c r="E160" s="100">
        <v>1956</v>
      </c>
      <c r="F160" s="131">
        <v>1787246</v>
      </c>
      <c r="G160" s="41">
        <v>100</v>
      </c>
      <c r="H160" s="50">
        <f t="shared" si="34"/>
        <v>1787246</v>
      </c>
      <c r="I160" s="50">
        <f t="shared" si="33"/>
        <v>0</v>
      </c>
      <c r="J160" s="50">
        <f t="shared" si="38"/>
        <v>913.72494887525568</v>
      </c>
      <c r="K160" s="50">
        <f t="shared" si="35"/>
        <v>2091.1707552421822</v>
      </c>
      <c r="L160" s="50">
        <f t="shared" si="36"/>
        <v>2777404.3025717512</v>
      </c>
      <c r="M160" s="50"/>
      <c r="N160" s="50">
        <f t="shared" si="37"/>
        <v>2777404.3025717512</v>
      </c>
      <c r="O160" s="96"/>
      <c r="P160" s="96"/>
      <c r="Q160" s="33"/>
      <c r="R160" s="33"/>
    </row>
    <row r="161" spans="1:18" s="31" customFormat="1" x14ac:dyDescent="0.25">
      <c r="A161" s="35"/>
      <c r="B161" s="51" t="s">
        <v>103</v>
      </c>
      <c r="C161" s="35">
        <v>4</v>
      </c>
      <c r="D161" s="55">
        <v>35.459099999999999</v>
      </c>
      <c r="E161" s="100">
        <v>1544</v>
      </c>
      <c r="F161" s="131">
        <v>4270840</v>
      </c>
      <c r="G161" s="41">
        <v>100</v>
      </c>
      <c r="H161" s="50">
        <f t="shared" si="34"/>
        <v>4270840</v>
      </c>
      <c r="I161" s="50">
        <f t="shared" si="33"/>
        <v>0</v>
      </c>
      <c r="J161" s="50">
        <f t="shared" si="38"/>
        <v>2766.0880829015546</v>
      </c>
      <c r="K161" s="50">
        <f t="shared" si="35"/>
        <v>238.8076212158835</v>
      </c>
      <c r="L161" s="50">
        <f t="shared" si="36"/>
        <v>1028051.289133274</v>
      </c>
      <c r="M161" s="50"/>
      <c r="N161" s="50">
        <f t="shared" si="37"/>
        <v>1028051.289133274</v>
      </c>
      <c r="O161" s="96"/>
      <c r="P161" s="96"/>
      <c r="Q161" s="33"/>
      <c r="R161" s="33"/>
    </row>
    <row r="162" spans="1:18" s="31" customFormat="1" x14ac:dyDescent="0.25">
      <c r="A162" s="35"/>
      <c r="B162" s="51"/>
      <c r="C162" s="35"/>
      <c r="D162" s="55">
        <v>0</v>
      </c>
      <c r="E162" s="102"/>
      <c r="F162" s="42"/>
      <c r="G162" s="41"/>
      <c r="H162" s="42"/>
      <c r="I162" s="32"/>
      <c r="J162" s="32"/>
      <c r="K162" s="50"/>
      <c r="L162" s="50"/>
      <c r="M162" s="50"/>
      <c r="N162" s="50"/>
      <c r="O162" s="96"/>
      <c r="P162" s="96"/>
      <c r="Q162" s="33"/>
      <c r="R162" s="33"/>
    </row>
    <row r="163" spans="1:18" s="31" customFormat="1" x14ac:dyDescent="0.25">
      <c r="A163" s="30" t="s">
        <v>104</v>
      </c>
      <c r="B163" s="43" t="s">
        <v>2</v>
      </c>
      <c r="C163" s="44"/>
      <c r="D163" s="3">
        <v>867.85669999999993</v>
      </c>
      <c r="E163" s="103">
        <f>E164</f>
        <v>33181</v>
      </c>
      <c r="F163" s="37">
        <f t="shared" ref="F163" si="39">F165</f>
        <v>0</v>
      </c>
      <c r="G163" s="37"/>
      <c r="H163" s="37">
        <f>H165</f>
        <v>5721129.75</v>
      </c>
      <c r="I163" s="37">
        <f>I165</f>
        <v>-5721129.75</v>
      </c>
      <c r="J163" s="37"/>
      <c r="K163" s="50"/>
      <c r="L163" s="50"/>
      <c r="M163" s="46">
        <f>M165</f>
        <v>22334258.669599045</v>
      </c>
      <c r="N163" s="37">
        <f t="shared" si="37"/>
        <v>22334258.669599045</v>
      </c>
      <c r="O163" s="96"/>
      <c r="P163" s="96"/>
      <c r="Q163" s="33"/>
      <c r="R163" s="33"/>
    </row>
    <row r="164" spans="1:18" s="31" customFormat="1" x14ac:dyDescent="0.25">
      <c r="A164" s="30" t="s">
        <v>104</v>
      </c>
      <c r="B164" s="43" t="s">
        <v>3</v>
      </c>
      <c r="C164" s="44"/>
      <c r="D164" s="3">
        <v>867.85669999999993</v>
      </c>
      <c r="E164" s="103">
        <f>SUM(E166:E192)</f>
        <v>33181</v>
      </c>
      <c r="F164" s="37">
        <f t="shared" ref="F164" si="40">SUM(F166:F192)</f>
        <v>57086047</v>
      </c>
      <c r="G164" s="37"/>
      <c r="H164" s="37">
        <f>SUM(H166:H192)</f>
        <v>45643787.5</v>
      </c>
      <c r="I164" s="37">
        <f>SUM(I166:I192)</f>
        <v>11442259.5</v>
      </c>
      <c r="J164" s="37"/>
      <c r="K164" s="50"/>
      <c r="L164" s="37">
        <f>SUM(L166:L192)</f>
        <v>59071290.169785298</v>
      </c>
      <c r="M164" s="50"/>
      <c r="N164" s="37">
        <f t="shared" si="37"/>
        <v>59071290.169785298</v>
      </c>
      <c r="O164" s="96"/>
      <c r="P164" s="96"/>
      <c r="Q164" s="33"/>
      <c r="R164" s="33"/>
    </row>
    <row r="165" spans="1:18" s="31" customFormat="1" x14ac:dyDescent="0.25">
      <c r="A165" s="35"/>
      <c r="B165" s="51" t="s">
        <v>26</v>
      </c>
      <c r="C165" s="35">
        <v>2</v>
      </c>
      <c r="D165" s="55">
        <v>0</v>
      </c>
      <c r="E165" s="104"/>
      <c r="F165" s="50"/>
      <c r="G165" s="41">
        <v>25</v>
      </c>
      <c r="H165" s="50">
        <f>F169*G165/100</f>
        <v>5721129.75</v>
      </c>
      <c r="I165" s="50">
        <f t="shared" ref="I165:I192" si="41">F165-H165</f>
        <v>-5721129.75</v>
      </c>
      <c r="J165" s="50"/>
      <c r="K165" s="50"/>
      <c r="L165" s="50"/>
      <c r="M165" s="50">
        <f>($L$7*$L$8*E163/$L$10)+($L$7*$L$9*D163/$L$11)</f>
        <v>22334258.669599045</v>
      </c>
      <c r="N165" s="50">
        <f t="shared" si="37"/>
        <v>22334258.669599045</v>
      </c>
      <c r="O165" s="96"/>
      <c r="P165" s="96"/>
      <c r="Q165" s="33"/>
      <c r="R165" s="33"/>
    </row>
    <row r="166" spans="1:18" s="31" customFormat="1" x14ac:dyDescent="0.25">
      <c r="A166" s="35"/>
      <c r="B166" s="51" t="s">
        <v>105</v>
      </c>
      <c r="C166" s="35">
        <v>4</v>
      </c>
      <c r="D166" s="55">
        <v>26.908499999999997</v>
      </c>
      <c r="E166" s="100">
        <v>948</v>
      </c>
      <c r="F166" s="132">
        <v>870320</v>
      </c>
      <c r="G166" s="41">
        <v>100</v>
      </c>
      <c r="H166" s="50">
        <f t="shared" ref="H166:H192" si="42">F166*G166/100</f>
        <v>870320</v>
      </c>
      <c r="I166" s="50">
        <f t="shared" si="41"/>
        <v>0</v>
      </c>
      <c r="J166" s="50">
        <f t="shared" si="38"/>
        <v>918.05907172995785</v>
      </c>
      <c r="K166" s="50">
        <f t="shared" ref="K166:K192" si="43">$J$11*$J$19-J166</f>
        <v>2086.8366323874802</v>
      </c>
      <c r="L166" s="50">
        <f t="shared" ref="L166:L192" si="44">IF(K166&gt;0,$J$7*$J$8*(K166/$K$19),0)+$J$7*$J$9*(E166/$E$19)+$J$7*$J$10*(D166/$D$19)</f>
        <v>2231525.9305829844</v>
      </c>
      <c r="M166" s="50"/>
      <c r="N166" s="50">
        <f t="shared" si="37"/>
        <v>2231525.9305829844</v>
      </c>
      <c r="O166" s="96"/>
      <c r="P166" s="96"/>
      <c r="Q166" s="33"/>
      <c r="R166" s="33"/>
    </row>
    <row r="167" spans="1:18" s="31" customFormat="1" x14ac:dyDescent="0.25">
      <c r="A167" s="35"/>
      <c r="B167" s="51" t="s">
        <v>149</v>
      </c>
      <c r="C167" s="35">
        <v>4</v>
      </c>
      <c r="D167" s="55">
        <v>43.430900000000001</v>
      </c>
      <c r="E167" s="100">
        <v>1871</v>
      </c>
      <c r="F167" s="132">
        <v>3716451</v>
      </c>
      <c r="G167" s="41">
        <v>100</v>
      </c>
      <c r="H167" s="50">
        <f t="shared" si="42"/>
        <v>3716451</v>
      </c>
      <c r="I167" s="50">
        <f t="shared" si="41"/>
        <v>0</v>
      </c>
      <c r="J167" s="50">
        <f t="shared" si="38"/>
        <v>1986.344735435596</v>
      </c>
      <c r="K167" s="50">
        <f t="shared" si="43"/>
        <v>1018.5509686818421</v>
      </c>
      <c r="L167" s="50">
        <f t="shared" si="44"/>
        <v>1836531.1289113013</v>
      </c>
      <c r="M167" s="50"/>
      <c r="N167" s="50">
        <f t="shared" si="37"/>
        <v>1836531.1289113013</v>
      </c>
      <c r="O167" s="96"/>
      <c r="P167" s="96"/>
      <c r="Q167" s="33"/>
      <c r="R167" s="33"/>
    </row>
    <row r="168" spans="1:18" s="31" customFormat="1" x14ac:dyDescent="0.25">
      <c r="A168" s="35"/>
      <c r="B168" s="51" t="s">
        <v>106</v>
      </c>
      <c r="C168" s="35">
        <v>4</v>
      </c>
      <c r="D168" s="55">
        <v>26.584299999999995</v>
      </c>
      <c r="E168" s="100">
        <v>1971</v>
      </c>
      <c r="F168" s="132">
        <v>2254753</v>
      </c>
      <c r="G168" s="41">
        <v>100</v>
      </c>
      <c r="H168" s="50">
        <f t="shared" si="42"/>
        <v>2254753</v>
      </c>
      <c r="I168" s="50">
        <f t="shared" si="41"/>
        <v>0</v>
      </c>
      <c r="J168" s="50">
        <f t="shared" si="38"/>
        <v>1143.9639776763065</v>
      </c>
      <c r="K168" s="50">
        <f t="shared" si="43"/>
        <v>1860.9317264411316</v>
      </c>
      <c r="L168" s="50">
        <f t="shared" si="44"/>
        <v>2430090.5891180634</v>
      </c>
      <c r="M168" s="50"/>
      <c r="N168" s="50">
        <f t="shared" si="37"/>
        <v>2430090.5891180634</v>
      </c>
      <c r="O168" s="96"/>
      <c r="P168" s="96"/>
      <c r="Q168" s="33"/>
      <c r="R168" s="33"/>
    </row>
    <row r="169" spans="1:18" s="31" customFormat="1" x14ac:dyDescent="0.25">
      <c r="A169" s="35"/>
      <c r="B169" s="51" t="s">
        <v>867</v>
      </c>
      <c r="C169" s="35">
        <v>3</v>
      </c>
      <c r="D169" s="55">
        <v>2.4799000000000002</v>
      </c>
      <c r="E169" s="100">
        <v>2655</v>
      </c>
      <c r="F169" s="132">
        <v>22884519</v>
      </c>
      <c r="G169" s="41">
        <v>50</v>
      </c>
      <c r="H169" s="50">
        <f t="shared" si="42"/>
        <v>11442259.5</v>
      </c>
      <c r="I169" s="50">
        <f t="shared" si="41"/>
        <v>11442259.5</v>
      </c>
      <c r="J169" s="50">
        <f t="shared" si="38"/>
        <v>8619.4045197740106</v>
      </c>
      <c r="K169" s="50">
        <f t="shared" si="43"/>
        <v>-5614.5088156565726</v>
      </c>
      <c r="L169" s="50">
        <f t="shared" si="44"/>
        <v>1011778.4173856131</v>
      </c>
      <c r="M169" s="50"/>
      <c r="N169" s="50">
        <f t="shared" si="37"/>
        <v>1011778.4173856131</v>
      </c>
      <c r="O169" s="96"/>
      <c r="P169" s="96"/>
      <c r="Q169" s="33"/>
      <c r="R169" s="33"/>
    </row>
    <row r="170" spans="1:18" s="31" customFormat="1" x14ac:dyDescent="0.25">
      <c r="A170" s="35"/>
      <c r="B170" s="51" t="s">
        <v>107</v>
      </c>
      <c r="C170" s="35">
        <v>4</v>
      </c>
      <c r="D170" s="55">
        <v>32.512800000000006</v>
      </c>
      <c r="E170" s="100">
        <v>999</v>
      </c>
      <c r="F170" s="132">
        <v>1164581</v>
      </c>
      <c r="G170" s="41">
        <v>100</v>
      </c>
      <c r="H170" s="50">
        <f t="shared" si="42"/>
        <v>1164581</v>
      </c>
      <c r="I170" s="50">
        <f t="shared" si="41"/>
        <v>0</v>
      </c>
      <c r="J170" s="50">
        <f t="shared" si="38"/>
        <v>1165.7467467467468</v>
      </c>
      <c r="K170" s="50">
        <f t="shared" si="43"/>
        <v>1839.1489573706913</v>
      </c>
      <c r="L170" s="50">
        <f t="shared" si="44"/>
        <v>2091825.6301131374</v>
      </c>
      <c r="M170" s="50"/>
      <c r="N170" s="50">
        <f t="shared" si="37"/>
        <v>2091825.6301131374</v>
      </c>
      <c r="O170" s="96"/>
      <c r="P170" s="96"/>
      <c r="Q170" s="33"/>
      <c r="R170" s="33"/>
    </row>
    <row r="171" spans="1:18" s="31" customFormat="1" x14ac:dyDescent="0.25">
      <c r="A171" s="35"/>
      <c r="B171" s="51" t="s">
        <v>741</v>
      </c>
      <c r="C171" s="35">
        <v>4</v>
      </c>
      <c r="D171" s="55">
        <v>24.204699999999999</v>
      </c>
      <c r="E171" s="100">
        <v>772</v>
      </c>
      <c r="F171" s="132">
        <v>625534</v>
      </c>
      <c r="G171" s="41">
        <v>100</v>
      </c>
      <c r="H171" s="50">
        <f t="shared" si="42"/>
        <v>625534</v>
      </c>
      <c r="I171" s="50">
        <f t="shared" si="41"/>
        <v>0</v>
      </c>
      <c r="J171" s="50">
        <f t="shared" si="38"/>
        <v>810.2772020725389</v>
      </c>
      <c r="K171" s="50">
        <f t="shared" si="43"/>
        <v>2194.6185020448993</v>
      </c>
      <c r="L171" s="50">
        <f t="shared" si="44"/>
        <v>2232820.7530095605</v>
      </c>
      <c r="M171" s="50"/>
      <c r="N171" s="50">
        <f t="shared" si="37"/>
        <v>2232820.7530095605</v>
      </c>
      <c r="O171" s="96"/>
      <c r="P171" s="96"/>
      <c r="Q171" s="33"/>
      <c r="R171" s="33"/>
    </row>
    <row r="172" spans="1:18" s="31" customFormat="1" x14ac:dyDescent="0.25">
      <c r="A172" s="35"/>
      <c r="B172" s="51" t="s">
        <v>108</v>
      </c>
      <c r="C172" s="35">
        <v>4</v>
      </c>
      <c r="D172" s="55">
        <v>34.141199999999998</v>
      </c>
      <c r="E172" s="100">
        <v>1361</v>
      </c>
      <c r="F172" s="132">
        <v>1246685</v>
      </c>
      <c r="G172" s="41">
        <v>100</v>
      </c>
      <c r="H172" s="50">
        <f t="shared" si="42"/>
        <v>1246685</v>
      </c>
      <c r="I172" s="50">
        <f t="shared" si="41"/>
        <v>0</v>
      </c>
      <c r="J172" s="50">
        <f t="shared" si="38"/>
        <v>916.00661278471716</v>
      </c>
      <c r="K172" s="50">
        <f t="shared" si="43"/>
        <v>2088.8890913327209</v>
      </c>
      <c r="L172" s="50">
        <f t="shared" si="44"/>
        <v>2440340.0310683907</v>
      </c>
      <c r="M172" s="50"/>
      <c r="N172" s="50">
        <f t="shared" si="37"/>
        <v>2440340.0310683907</v>
      </c>
      <c r="O172" s="96"/>
      <c r="P172" s="96"/>
      <c r="Q172" s="33"/>
      <c r="R172" s="33"/>
    </row>
    <row r="173" spans="1:18" s="31" customFormat="1" x14ac:dyDescent="0.25">
      <c r="A173" s="35"/>
      <c r="B173" s="51" t="s">
        <v>742</v>
      </c>
      <c r="C173" s="35">
        <v>4</v>
      </c>
      <c r="D173" s="55">
        <v>13.6663</v>
      </c>
      <c r="E173" s="100">
        <v>392</v>
      </c>
      <c r="F173" s="132">
        <v>498770</v>
      </c>
      <c r="G173" s="41">
        <v>100</v>
      </c>
      <c r="H173" s="50">
        <f t="shared" si="42"/>
        <v>498770</v>
      </c>
      <c r="I173" s="50">
        <f t="shared" si="41"/>
        <v>0</v>
      </c>
      <c r="J173" s="50">
        <f t="shared" si="38"/>
        <v>1272.3724489795918</v>
      </c>
      <c r="K173" s="50">
        <f t="shared" si="43"/>
        <v>1732.5232551378463</v>
      </c>
      <c r="L173" s="50">
        <f t="shared" si="44"/>
        <v>1641732.6252490159</v>
      </c>
      <c r="M173" s="50"/>
      <c r="N173" s="50">
        <f t="shared" si="37"/>
        <v>1641732.6252490159</v>
      </c>
      <c r="O173" s="96"/>
      <c r="P173" s="96"/>
      <c r="Q173" s="33"/>
      <c r="R173" s="33"/>
    </row>
    <row r="174" spans="1:18" s="31" customFormat="1" x14ac:dyDescent="0.25">
      <c r="A174" s="35"/>
      <c r="B174" s="51" t="s">
        <v>109</v>
      </c>
      <c r="C174" s="35">
        <v>4</v>
      </c>
      <c r="D174" s="55">
        <v>47.553799999999995</v>
      </c>
      <c r="E174" s="100">
        <v>1791</v>
      </c>
      <c r="F174" s="132">
        <v>1972547</v>
      </c>
      <c r="G174" s="41">
        <v>100</v>
      </c>
      <c r="H174" s="50">
        <f t="shared" si="42"/>
        <v>1972547</v>
      </c>
      <c r="I174" s="50">
        <f t="shared" si="41"/>
        <v>0</v>
      </c>
      <c r="J174" s="50">
        <f t="shared" si="38"/>
        <v>1101.3662758235623</v>
      </c>
      <c r="K174" s="50">
        <f t="shared" si="43"/>
        <v>1903.5294282938758</v>
      </c>
      <c r="L174" s="50">
        <f t="shared" si="44"/>
        <v>2549468.0866535697</v>
      </c>
      <c r="M174" s="50"/>
      <c r="N174" s="50">
        <f t="shared" si="37"/>
        <v>2549468.0866535697</v>
      </c>
      <c r="O174" s="96"/>
      <c r="P174" s="96"/>
      <c r="Q174" s="33"/>
      <c r="R174" s="33"/>
    </row>
    <row r="175" spans="1:18" s="31" customFormat="1" x14ac:dyDescent="0.25">
      <c r="A175" s="35"/>
      <c r="B175" s="51" t="s">
        <v>110</v>
      </c>
      <c r="C175" s="35">
        <v>4</v>
      </c>
      <c r="D175" s="55">
        <v>45.8063</v>
      </c>
      <c r="E175" s="100">
        <v>1257</v>
      </c>
      <c r="F175" s="132">
        <v>934484</v>
      </c>
      <c r="G175" s="41">
        <v>100</v>
      </c>
      <c r="H175" s="50">
        <f t="shared" si="42"/>
        <v>934484</v>
      </c>
      <c r="I175" s="50">
        <f t="shared" si="41"/>
        <v>0</v>
      </c>
      <c r="J175" s="50">
        <f t="shared" si="38"/>
        <v>743.42402545743835</v>
      </c>
      <c r="K175" s="50">
        <f t="shared" si="43"/>
        <v>2261.4716786599997</v>
      </c>
      <c r="L175" s="50">
        <f t="shared" si="44"/>
        <v>2625238.2778894086</v>
      </c>
      <c r="M175" s="50"/>
      <c r="N175" s="50">
        <f t="shared" si="37"/>
        <v>2625238.2778894086</v>
      </c>
      <c r="O175" s="96"/>
      <c r="P175" s="96"/>
      <c r="Q175" s="33"/>
      <c r="R175" s="33"/>
    </row>
    <row r="176" spans="1:18" s="31" customFormat="1" x14ac:dyDescent="0.25">
      <c r="A176" s="35"/>
      <c r="B176" s="51" t="s">
        <v>111</v>
      </c>
      <c r="C176" s="35">
        <v>4</v>
      </c>
      <c r="D176" s="55">
        <v>48.502000000000002</v>
      </c>
      <c r="E176" s="100">
        <v>1797</v>
      </c>
      <c r="F176" s="132">
        <v>2197842</v>
      </c>
      <c r="G176" s="41">
        <v>100</v>
      </c>
      <c r="H176" s="50">
        <f t="shared" si="42"/>
        <v>2197842</v>
      </c>
      <c r="I176" s="50">
        <f t="shared" si="41"/>
        <v>0</v>
      </c>
      <c r="J176" s="50">
        <f t="shared" si="38"/>
        <v>1223.0617696160268</v>
      </c>
      <c r="K176" s="50">
        <f t="shared" si="43"/>
        <v>1781.8339345014112</v>
      </c>
      <c r="L176" s="50">
        <f t="shared" si="44"/>
        <v>2460572.7783351406</v>
      </c>
      <c r="M176" s="50"/>
      <c r="N176" s="50">
        <f t="shared" si="37"/>
        <v>2460572.7783351406</v>
      </c>
      <c r="O176" s="96"/>
      <c r="P176" s="96"/>
      <c r="Q176" s="33"/>
      <c r="R176" s="33"/>
    </row>
    <row r="177" spans="1:18" s="31" customFormat="1" x14ac:dyDescent="0.25">
      <c r="A177" s="35"/>
      <c r="B177" s="51" t="s">
        <v>743</v>
      </c>
      <c r="C177" s="35">
        <v>4</v>
      </c>
      <c r="D177" s="55">
        <v>18.323800000000002</v>
      </c>
      <c r="E177" s="100">
        <v>608</v>
      </c>
      <c r="F177" s="132">
        <v>826818</v>
      </c>
      <c r="G177" s="41">
        <v>100</v>
      </c>
      <c r="H177" s="50">
        <f t="shared" si="42"/>
        <v>826818</v>
      </c>
      <c r="I177" s="50">
        <f t="shared" si="41"/>
        <v>0</v>
      </c>
      <c r="J177" s="50">
        <f t="shared" si="38"/>
        <v>1359.8980263157894</v>
      </c>
      <c r="K177" s="50">
        <f t="shared" si="43"/>
        <v>1644.9976778016487</v>
      </c>
      <c r="L177" s="50">
        <f t="shared" si="44"/>
        <v>1685929.5512288406</v>
      </c>
      <c r="M177" s="50"/>
      <c r="N177" s="50">
        <f t="shared" si="37"/>
        <v>1685929.5512288406</v>
      </c>
      <c r="O177" s="96"/>
      <c r="P177" s="96"/>
      <c r="Q177" s="33"/>
      <c r="R177" s="33"/>
    </row>
    <row r="178" spans="1:18" s="31" customFormat="1" x14ac:dyDescent="0.25">
      <c r="A178" s="35"/>
      <c r="B178" s="51" t="s">
        <v>112</v>
      </c>
      <c r="C178" s="35">
        <v>4</v>
      </c>
      <c r="D178" s="55">
        <v>37.853900000000003</v>
      </c>
      <c r="E178" s="100">
        <v>1283</v>
      </c>
      <c r="F178" s="132">
        <v>1235579</v>
      </c>
      <c r="G178" s="41">
        <v>100</v>
      </c>
      <c r="H178" s="50">
        <f t="shared" si="42"/>
        <v>1235579</v>
      </c>
      <c r="I178" s="50">
        <f t="shared" si="41"/>
        <v>0</v>
      </c>
      <c r="J178" s="50">
        <f t="shared" si="38"/>
        <v>963.03897116134056</v>
      </c>
      <c r="K178" s="50">
        <f t="shared" si="43"/>
        <v>2041.8567329560974</v>
      </c>
      <c r="L178" s="50">
        <f t="shared" si="44"/>
        <v>2400246.3656724431</v>
      </c>
      <c r="M178" s="50"/>
      <c r="N178" s="50">
        <f t="shared" si="37"/>
        <v>2400246.3656724431</v>
      </c>
      <c r="O178" s="96"/>
      <c r="P178" s="96"/>
      <c r="Q178" s="33"/>
      <c r="R178" s="33"/>
    </row>
    <row r="179" spans="1:18" s="31" customFormat="1" x14ac:dyDescent="0.25">
      <c r="A179" s="35"/>
      <c r="B179" s="51" t="s">
        <v>113</v>
      </c>
      <c r="C179" s="35">
        <v>4</v>
      </c>
      <c r="D179" s="55">
        <v>68.959999999999994</v>
      </c>
      <c r="E179" s="100">
        <v>2520</v>
      </c>
      <c r="F179" s="132">
        <v>2331637</v>
      </c>
      <c r="G179" s="41">
        <v>100</v>
      </c>
      <c r="H179" s="50">
        <f t="shared" si="42"/>
        <v>2331637</v>
      </c>
      <c r="I179" s="50">
        <f t="shared" si="41"/>
        <v>0</v>
      </c>
      <c r="J179" s="50">
        <f t="shared" si="38"/>
        <v>925.25277777777774</v>
      </c>
      <c r="K179" s="50">
        <f t="shared" si="43"/>
        <v>2079.6429263396603</v>
      </c>
      <c r="L179" s="50">
        <f t="shared" si="44"/>
        <v>3119809.4877604656</v>
      </c>
      <c r="M179" s="50"/>
      <c r="N179" s="50">
        <f t="shared" si="37"/>
        <v>3119809.4877604656</v>
      </c>
      <c r="O179" s="96"/>
      <c r="P179" s="96"/>
      <c r="Q179" s="33"/>
      <c r="R179" s="33"/>
    </row>
    <row r="180" spans="1:18" s="31" customFormat="1" x14ac:dyDescent="0.25">
      <c r="A180" s="35"/>
      <c r="B180" s="51" t="s">
        <v>744</v>
      </c>
      <c r="C180" s="35">
        <v>4</v>
      </c>
      <c r="D180" s="55">
        <v>23.719200000000001</v>
      </c>
      <c r="E180" s="100">
        <v>517</v>
      </c>
      <c r="F180" s="132">
        <v>560225</v>
      </c>
      <c r="G180" s="41">
        <v>100</v>
      </c>
      <c r="H180" s="50">
        <f t="shared" si="42"/>
        <v>560225</v>
      </c>
      <c r="I180" s="50">
        <f t="shared" si="41"/>
        <v>0</v>
      </c>
      <c r="J180" s="50">
        <f t="shared" si="38"/>
        <v>1083.6073500967118</v>
      </c>
      <c r="K180" s="50">
        <f t="shared" si="43"/>
        <v>1921.2883540207263</v>
      </c>
      <c r="L180" s="50">
        <f t="shared" si="44"/>
        <v>1913660.6582877468</v>
      </c>
      <c r="M180" s="50"/>
      <c r="N180" s="50">
        <f t="shared" si="37"/>
        <v>1913660.6582877468</v>
      </c>
      <c r="O180" s="96"/>
      <c r="P180" s="96"/>
      <c r="Q180" s="33"/>
      <c r="R180" s="33"/>
    </row>
    <row r="181" spans="1:18" s="31" customFormat="1" x14ac:dyDescent="0.25">
      <c r="A181" s="35"/>
      <c r="B181" s="51" t="s">
        <v>114</v>
      </c>
      <c r="C181" s="35">
        <v>4</v>
      </c>
      <c r="D181" s="55">
        <v>39.612299999999998</v>
      </c>
      <c r="E181" s="100">
        <v>1301</v>
      </c>
      <c r="F181" s="132">
        <v>1859328</v>
      </c>
      <c r="G181" s="41">
        <v>100</v>
      </c>
      <c r="H181" s="50">
        <f t="shared" si="42"/>
        <v>1859328</v>
      </c>
      <c r="I181" s="50">
        <f t="shared" si="41"/>
        <v>0</v>
      </c>
      <c r="J181" s="50">
        <f t="shared" si="38"/>
        <v>1429.1529592621062</v>
      </c>
      <c r="K181" s="50">
        <f t="shared" si="43"/>
        <v>1575.7427448553319</v>
      </c>
      <c r="L181" s="50">
        <f t="shared" si="44"/>
        <v>2044280.0040375201</v>
      </c>
      <c r="M181" s="50"/>
      <c r="N181" s="50">
        <f t="shared" si="37"/>
        <v>2044280.0040375201</v>
      </c>
      <c r="O181" s="96"/>
      <c r="P181" s="96"/>
      <c r="Q181" s="33"/>
      <c r="R181" s="33"/>
    </row>
    <row r="182" spans="1:18" s="31" customFormat="1" x14ac:dyDescent="0.25">
      <c r="A182" s="35"/>
      <c r="B182" s="51" t="s">
        <v>115</v>
      </c>
      <c r="C182" s="35">
        <v>4</v>
      </c>
      <c r="D182" s="55">
        <v>14.54</v>
      </c>
      <c r="E182" s="100">
        <v>913</v>
      </c>
      <c r="F182" s="132">
        <v>1315528</v>
      </c>
      <c r="G182" s="41">
        <v>100</v>
      </c>
      <c r="H182" s="50">
        <f t="shared" si="42"/>
        <v>1315528</v>
      </c>
      <c r="I182" s="50">
        <f t="shared" si="41"/>
        <v>0</v>
      </c>
      <c r="J182" s="50">
        <f t="shared" si="38"/>
        <v>1440.8849945235488</v>
      </c>
      <c r="K182" s="50">
        <f t="shared" si="43"/>
        <v>1564.0107095938893</v>
      </c>
      <c r="L182" s="50">
        <f t="shared" si="44"/>
        <v>1707342.9808732364</v>
      </c>
      <c r="M182" s="50"/>
      <c r="N182" s="50">
        <f t="shared" si="37"/>
        <v>1707342.9808732364</v>
      </c>
      <c r="O182" s="96"/>
      <c r="P182" s="96"/>
      <c r="Q182" s="33"/>
      <c r="R182" s="33"/>
    </row>
    <row r="183" spans="1:18" s="31" customFormat="1" x14ac:dyDescent="0.25">
      <c r="A183" s="35"/>
      <c r="B183" s="51" t="s">
        <v>116</v>
      </c>
      <c r="C183" s="35">
        <v>4</v>
      </c>
      <c r="D183" s="55">
        <v>48.664899999999996</v>
      </c>
      <c r="E183" s="100">
        <v>1713</v>
      </c>
      <c r="F183" s="132">
        <v>3344728</v>
      </c>
      <c r="G183" s="41">
        <v>100</v>
      </c>
      <c r="H183" s="50">
        <f t="shared" si="42"/>
        <v>3344728</v>
      </c>
      <c r="I183" s="50">
        <f t="shared" si="41"/>
        <v>0</v>
      </c>
      <c r="J183" s="50">
        <f t="shared" si="38"/>
        <v>1952.5557501459427</v>
      </c>
      <c r="K183" s="50">
        <f t="shared" si="43"/>
        <v>1052.3399539714953</v>
      </c>
      <c r="L183" s="50">
        <f t="shared" si="44"/>
        <v>1842659.8475442892</v>
      </c>
      <c r="M183" s="50"/>
      <c r="N183" s="50">
        <f t="shared" si="37"/>
        <v>1842659.8475442892</v>
      </c>
      <c r="O183" s="96"/>
      <c r="P183" s="96"/>
      <c r="Q183" s="33"/>
      <c r="R183" s="33"/>
    </row>
    <row r="184" spans="1:18" s="31" customFormat="1" x14ac:dyDescent="0.25">
      <c r="A184" s="35"/>
      <c r="B184" s="51" t="s">
        <v>117</v>
      </c>
      <c r="C184" s="35">
        <v>4</v>
      </c>
      <c r="D184" s="55">
        <v>32.5428</v>
      </c>
      <c r="E184" s="100">
        <v>754</v>
      </c>
      <c r="F184" s="132">
        <v>850275</v>
      </c>
      <c r="G184" s="41">
        <v>100</v>
      </c>
      <c r="H184" s="50">
        <f t="shared" si="42"/>
        <v>850275</v>
      </c>
      <c r="I184" s="50">
        <f t="shared" si="41"/>
        <v>0</v>
      </c>
      <c r="J184" s="50">
        <f t="shared" si="38"/>
        <v>1127.685676392573</v>
      </c>
      <c r="K184" s="50">
        <f t="shared" si="43"/>
        <v>1877.2100277248651</v>
      </c>
      <c r="L184" s="50">
        <f t="shared" si="44"/>
        <v>2031002.3814001228</v>
      </c>
      <c r="M184" s="50"/>
      <c r="N184" s="50">
        <f t="shared" si="37"/>
        <v>2031002.3814001228</v>
      </c>
      <c r="O184" s="96"/>
      <c r="P184" s="96"/>
      <c r="Q184" s="33"/>
      <c r="R184" s="33"/>
    </row>
    <row r="185" spans="1:18" s="31" customFormat="1" x14ac:dyDescent="0.25">
      <c r="A185" s="35"/>
      <c r="B185" s="51" t="s">
        <v>118</v>
      </c>
      <c r="C185" s="35">
        <v>4</v>
      </c>
      <c r="D185" s="55">
        <v>18.128499999999999</v>
      </c>
      <c r="E185" s="100">
        <v>1006</v>
      </c>
      <c r="F185" s="132">
        <v>891487</v>
      </c>
      <c r="G185" s="41">
        <v>100</v>
      </c>
      <c r="H185" s="50">
        <f t="shared" si="42"/>
        <v>891487</v>
      </c>
      <c r="I185" s="50">
        <f t="shared" si="41"/>
        <v>0</v>
      </c>
      <c r="J185" s="50">
        <f t="shared" si="38"/>
        <v>886.16998011928433</v>
      </c>
      <c r="K185" s="50">
        <f t="shared" si="43"/>
        <v>2118.7257239981536</v>
      </c>
      <c r="L185" s="50">
        <f t="shared" si="44"/>
        <v>2215098.6934013697</v>
      </c>
      <c r="M185" s="50"/>
      <c r="N185" s="50">
        <f t="shared" si="37"/>
        <v>2215098.6934013697</v>
      </c>
      <c r="O185" s="96"/>
      <c r="P185" s="96"/>
      <c r="Q185" s="33"/>
      <c r="R185" s="33"/>
    </row>
    <row r="186" spans="1:18" s="31" customFormat="1" x14ac:dyDescent="0.25">
      <c r="A186" s="35"/>
      <c r="B186" s="51" t="s">
        <v>745</v>
      </c>
      <c r="C186" s="35">
        <v>4</v>
      </c>
      <c r="D186" s="55">
        <v>44.192900000000002</v>
      </c>
      <c r="E186" s="100">
        <v>1271</v>
      </c>
      <c r="F186" s="132">
        <v>743371</v>
      </c>
      <c r="G186" s="41">
        <v>100</v>
      </c>
      <c r="H186" s="50">
        <f t="shared" si="42"/>
        <v>743371</v>
      </c>
      <c r="I186" s="50">
        <f t="shared" si="41"/>
        <v>0</v>
      </c>
      <c r="J186" s="50">
        <f t="shared" si="38"/>
        <v>584.87096774193549</v>
      </c>
      <c r="K186" s="50">
        <f t="shared" si="43"/>
        <v>2420.0247363755025</v>
      </c>
      <c r="L186" s="50">
        <f t="shared" si="44"/>
        <v>2746475.1257749456</v>
      </c>
      <c r="M186" s="50"/>
      <c r="N186" s="50">
        <f t="shared" si="37"/>
        <v>2746475.1257749456</v>
      </c>
      <c r="O186" s="96"/>
      <c r="P186" s="96"/>
      <c r="Q186" s="33"/>
      <c r="R186" s="33"/>
    </row>
    <row r="187" spans="1:18" s="31" customFormat="1" x14ac:dyDescent="0.25">
      <c r="A187" s="35"/>
      <c r="B187" s="51" t="s">
        <v>746</v>
      </c>
      <c r="C187" s="35">
        <v>4</v>
      </c>
      <c r="D187" s="55">
        <v>23.693400000000004</v>
      </c>
      <c r="E187" s="100">
        <v>395</v>
      </c>
      <c r="F187" s="132">
        <v>301033</v>
      </c>
      <c r="G187" s="41">
        <v>100</v>
      </c>
      <c r="H187" s="50">
        <f t="shared" si="42"/>
        <v>301033</v>
      </c>
      <c r="I187" s="50">
        <f t="shared" si="41"/>
        <v>0</v>
      </c>
      <c r="J187" s="50">
        <f t="shared" si="38"/>
        <v>762.10886075949372</v>
      </c>
      <c r="K187" s="50">
        <f t="shared" si="43"/>
        <v>2242.7868433579442</v>
      </c>
      <c r="L187" s="50">
        <f t="shared" si="44"/>
        <v>2126797.8434890127</v>
      </c>
      <c r="M187" s="50"/>
      <c r="N187" s="50">
        <f t="shared" si="37"/>
        <v>2126797.8434890127</v>
      </c>
      <c r="O187" s="96"/>
      <c r="P187" s="96"/>
      <c r="Q187" s="33"/>
      <c r="R187" s="33"/>
    </row>
    <row r="188" spans="1:18" s="31" customFormat="1" x14ac:dyDescent="0.25">
      <c r="A188" s="35"/>
      <c r="B188" s="51" t="s">
        <v>119</v>
      </c>
      <c r="C188" s="35">
        <v>4</v>
      </c>
      <c r="D188" s="55">
        <v>21.2636</v>
      </c>
      <c r="E188" s="100">
        <v>736</v>
      </c>
      <c r="F188" s="132">
        <v>735257</v>
      </c>
      <c r="G188" s="41">
        <v>100</v>
      </c>
      <c r="H188" s="50">
        <f t="shared" si="42"/>
        <v>735257</v>
      </c>
      <c r="I188" s="50">
        <f t="shared" si="41"/>
        <v>0</v>
      </c>
      <c r="J188" s="50">
        <f t="shared" si="38"/>
        <v>998.99048913043475</v>
      </c>
      <c r="K188" s="50">
        <f t="shared" si="43"/>
        <v>2005.9052149870033</v>
      </c>
      <c r="L188" s="50">
        <f t="shared" si="44"/>
        <v>2045944.9772634094</v>
      </c>
      <c r="M188" s="50"/>
      <c r="N188" s="50">
        <f t="shared" si="37"/>
        <v>2045944.9772634094</v>
      </c>
      <c r="O188" s="96"/>
      <c r="P188" s="96"/>
      <c r="Q188" s="33"/>
      <c r="R188" s="33"/>
    </row>
    <row r="189" spans="1:18" s="31" customFormat="1" x14ac:dyDescent="0.25">
      <c r="A189" s="35"/>
      <c r="B189" s="51" t="s">
        <v>120</v>
      </c>
      <c r="C189" s="35">
        <v>4</v>
      </c>
      <c r="D189" s="55">
        <v>25.954899999999999</v>
      </c>
      <c r="E189" s="100">
        <v>1249</v>
      </c>
      <c r="F189" s="132">
        <v>1106586</v>
      </c>
      <c r="G189" s="41">
        <v>100</v>
      </c>
      <c r="H189" s="50">
        <f t="shared" si="42"/>
        <v>1106586</v>
      </c>
      <c r="I189" s="50">
        <f t="shared" si="41"/>
        <v>0</v>
      </c>
      <c r="J189" s="50">
        <f t="shared" si="38"/>
        <v>885.97758206565254</v>
      </c>
      <c r="K189" s="50">
        <f t="shared" si="43"/>
        <v>2118.9181220517858</v>
      </c>
      <c r="L189" s="50">
        <f t="shared" si="44"/>
        <v>2363100.2037000987</v>
      </c>
      <c r="M189" s="50"/>
      <c r="N189" s="50">
        <f t="shared" si="37"/>
        <v>2363100.2037000987</v>
      </c>
      <c r="O189" s="96"/>
      <c r="P189" s="96"/>
      <c r="Q189" s="33"/>
      <c r="R189" s="33"/>
    </row>
    <row r="190" spans="1:18" s="31" customFormat="1" x14ac:dyDescent="0.25">
      <c r="A190" s="35"/>
      <c r="B190" s="51" t="s">
        <v>121</v>
      </c>
      <c r="C190" s="35">
        <v>4</v>
      </c>
      <c r="D190" s="55">
        <v>44.142299999999999</v>
      </c>
      <c r="E190" s="100">
        <v>1487</v>
      </c>
      <c r="F190" s="132">
        <v>1462227</v>
      </c>
      <c r="G190" s="41">
        <v>100</v>
      </c>
      <c r="H190" s="50">
        <f t="shared" si="42"/>
        <v>1462227</v>
      </c>
      <c r="I190" s="50">
        <f t="shared" si="41"/>
        <v>0</v>
      </c>
      <c r="J190" s="50">
        <f t="shared" si="38"/>
        <v>983.34028244788169</v>
      </c>
      <c r="K190" s="50">
        <f t="shared" si="43"/>
        <v>2021.5554216695564</v>
      </c>
      <c r="L190" s="50">
        <f t="shared" si="44"/>
        <v>2505961.0452808496</v>
      </c>
      <c r="M190" s="50"/>
      <c r="N190" s="50">
        <f t="shared" si="37"/>
        <v>2505961.0452808496</v>
      </c>
      <c r="O190" s="96"/>
      <c r="P190" s="96"/>
      <c r="Q190" s="33"/>
      <c r="R190" s="33"/>
    </row>
    <row r="191" spans="1:18" s="31" customFormat="1" x14ac:dyDescent="0.25">
      <c r="A191" s="35"/>
      <c r="B191" s="51" t="s">
        <v>122</v>
      </c>
      <c r="C191" s="35">
        <v>4</v>
      </c>
      <c r="D191" s="55">
        <v>25.907800000000002</v>
      </c>
      <c r="E191" s="100">
        <v>663</v>
      </c>
      <c r="F191" s="132">
        <v>367352</v>
      </c>
      <c r="G191" s="41">
        <v>100</v>
      </c>
      <c r="H191" s="50">
        <f t="shared" si="42"/>
        <v>367352</v>
      </c>
      <c r="I191" s="50">
        <f t="shared" si="41"/>
        <v>0</v>
      </c>
      <c r="J191" s="50">
        <f t="shared" si="38"/>
        <v>554.07541478129713</v>
      </c>
      <c r="K191" s="50">
        <f t="shared" si="43"/>
        <v>2450.8202893361408</v>
      </c>
      <c r="L191" s="50">
        <f t="shared" si="44"/>
        <v>2410790.9046390024</v>
      </c>
      <c r="M191" s="50"/>
      <c r="N191" s="50">
        <f t="shared" si="37"/>
        <v>2410790.9046390024</v>
      </c>
      <c r="O191" s="96"/>
      <c r="P191" s="96"/>
      <c r="Q191" s="33"/>
      <c r="R191" s="33"/>
    </row>
    <row r="192" spans="1:18" s="31" customFormat="1" x14ac:dyDescent="0.25">
      <c r="A192" s="35"/>
      <c r="B192" s="51" t="s">
        <v>747</v>
      </c>
      <c r="C192" s="35">
        <v>4</v>
      </c>
      <c r="D192" s="55">
        <v>34.5657</v>
      </c>
      <c r="E192" s="100">
        <v>951</v>
      </c>
      <c r="F192" s="132">
        <v>788130</v>
      </c>
      <c r="G192" s="41">
        <v>100</v>
      </c>
      <c r="H192" s="50">
        <f t="shared" si="42"/>
        <v>788130</v>
      </c>
      <c r="I192" s="50">
        <f t="shared" si="41"/>
        <v>0</v>
      </c>
      <c r="J192" s="50">
        <f t="shared" si="38"/>
        <v>828.73817034700312</v>
      </c>
      <c r="K192" s="50">
        <f t="shared" si="43"/>
        <v>2176.1575337704348</v>
      </c>
      <c r="L192" s="50">
        <f t="shared" si="44"/>
        <v>2360265.8511157688</v>
      </c>
      <c r="M192" s="50"/>
      <c r="N192" s="50">
        <f t="shared" si="37"/>
        <v>2360265.8511157688</v>
      </c>
      <c r="O192" s="96"/>
      <c r="P192" s="96"/>
      <c r="Q192" s="33"/>
      <c r="R192" s="33"/>
    </row>
    <row r="193" spans="1:18" s="31" customFormat="1" x14ac:dyDescent="0.25">
      <c r="A193" s="35"/>
      <c r="B193" s="51"/>
      <c r="C193" s="35"/>
      <c r="D193" s="55">
        <v>0</v>
      </c>
      <c r="E193" s="102"/>
      <c r="F193" s="42"/>
      <c r="G193" s="41"/>
      <c r="H193" s="42"/>
      <c r="I193" s="32"/>
      <c r="J193" s="32"/>
      <c r="K193" s="50"/>
      <c r="L193" s="50"/>
      <c r="M193" s="50"/>
      <c r="N193" s="50"/>
      <c r="O193" s="96"/>
      <c r="P193" s="96"/>
      <c r="Q193" s="33"/>
      <c r="R193" s="33"/>
    </row>
    <row r="194" spans="1:18" s="31" customFormat="1" x14ac:dyDescent="0.25">
      <c r="A194" s="30" t="s">
        <v>123</v>
      </c>
      <c r="B194" s="43" t="s">
        <v>2</v>
      </c>
      <c r="C194" s="44"/>
      <c r="D194" s="3">
        <v>753.54510000000005</v>
      </c>
      <c r="E194" s="103">
        <f>E195</f>
        <v>43864</v>
      </c>
      <c r="F194" s="37">
        <f t="shared" ref="F194" si="45">F196</f>
        <v>0</v>
      </c>
      <c r="G194" s="37"/>
      <c r="H194" s="37">
        <f>H196</f>
        <v>12111985.75</v>
      </c>
      <c r="I194" s="37">
        <f>I196</f>
        <v>-12111985.75</v>
      </c>
      <c r="J194" s="37"/>
      <c r="K194" s="50"/>
      <c r="L194" s="50"/>
      <c r="M194" s="46">
        <f>M196</f>
        <v>24627508.62965323</v>
      </c>
      <c r="N194" s="37">
        <f t="shared" si="37"/>
        <v>24627508.62965323</v>
      </c>
      <c r="O194" s="96"/>
      <c r="P194" s="96"/>
      <c r="Q194" s="33"/>
      <c r="R194" s="33"/>
    </row>
    <row r="195" spans="1:18" s="31" customFormat="1" x14ac:dyDescent="0.25">
      <c r="A195" s="30" t="s">
        <v>123</v>
      </c>
      <c r="B195" s="43" t="s">
        <v>3</v>
      </c>
      <c r="C195" s="44"/>
      <c r="D195" s="3">
        <v>753.54510000000005</v>
      </c>
      <c r="E195" s="103">
        <f>SUM(E197:E224)</f>
        <v>43864</v>
      </c>
      <c r="F195" s="37">
        <f t="shared" ref="F195" si="46">SUM(F197:F224)</f>
        <v>82596883</v>
      </c>
      <c r="G195" s="37"/>
      <c r="H195" s="37">
        <f>SUM(H197:H224)</f>
        <v>58372911.5</v>
      </c>
      <c r="I195" s="37">
        <f>SUM(I197:I224)</f>
        <v>24223971.5</v>
      </c>
      <c r="J195" s="37"/>
      <c r="K195" s="50"/>
      <c r="L195" s="37">
        <f>SUM(L197:L224)</f>
        <v>66299515.549530059</v>
      </c>
      <c r="M195" s="50"/>
      <c r="N195" s="37">
        <f t="shared" si="37"/>
        <v>66299515.549530059</v>
      </c>
      <c r="O195" s="96"/>
      <c r="P195" s="96"/>
      <c r="Q195" s="33"/>
      <c r="R195" s="33"/>
    </row>
    <row r="196" spans="1:18" s="31" customFormat="1" x14ac:dyDescent="0.25">
      <c r="A196" s="35"/>
      <c r="B196" s="51" t="s">
        <v>26</v>
      </c>
      <c r="C196" s="35">
        <v>2</v>
      </c>
      <c r="D196" s="55">
        <v>0</v>
      </c>
      <c r="E196" s="104"/>
      <c r="F196" s="50"/>
      <c r="G196" s="41">
        <v>25</v>
      </c>
      <c r="H196" s="50">
        <f>F201*G196/100</f>
        <v>12111985.75</v>
      </c>
      <c r="I196" s="50">
        <f t="shared" ref="I196:I224" si="47">F196-H196</f>
        <v>-12111985.75</v>
      </c>
      <c r="J196" s="50"/>
      <c r="K196" s="50"/>
      <c r="L196" s="50"/>
      <c r="M196" s="50">
        <f>($L$7*$L$8*E194/$L$10)+($L$7*$L$9*D194/$L$11)</f>
        <v>24627508.62965323</v>
      </c>
      <c r="N196" s="50">
        <f t="shared" si="37"/>
        <v>24627508.62965323</v>
      </c>
      <c r="O196" s="96"/>
      <c r="P196" s="96"/>
      <c r="Q196" s="33"/>
      <c r="R196" s="33"/>
    </row>
    <row r="197" spans="1:18" s="31" customFormat="1" x14ac:dyDescent="0.25">
      <c r="A197" s="35"/>
      <c r="B197" s="51" t="s">
        <v>124</v>
      </c>
      <c r="C197" s="35">
        <v>4</v>
      </c>
      <c r="D197" s="55">
        <v>15.2896</v>
      </c>
      <c r="E197" s="100">
        <v>1121</v>
      </c>
      <c r="F197" s="133">
        <v>742116</v>
      </c>
      <c r="G197" s="41">
        <v>100</v>
      </c>
      <c r="H197" s="50">
        <f t="shared" ref="H197:H224" si="48">F197*G197/100</f>
        <v>742116</v>
      </c>
      <c r="I197" s="50">
        <f t="shared" si="47"/>
        <v>0</v>
      </c>
      <c r="J197" s="50">
        <f t="shared" si="38"/>
        <v>662.01248884924178</v>
      </c>
      <c r="K197" s="50">
        <f t="shared" ref="K197:K224" si="49">$J$11*$J$19-J197</f>
        <v>2342.8832152681962</v>
      </c>
      <c r="L197" s="50">
        <f t="shared" ref="L197:L224" si="50">IF(K197&gt;0,$J$7*$J$8*(K197/$K$19),0)+$J$7*$J$9*(E197/$E$19)+$J$7*$J$10*(D197/$D$19)</f>
        <v>2418079.414846506</v>
      </c>
      <c r="M197" s="50"/>
      <c r="N197" s="50">
        <f t="shared" si="37"/>
        <v>2418079.414846506</v>
      </c>
      <c r="O197" s="96"/>
      <c r="P197" s="96"/>
      <c r="Q197" s="33"/>
      <c r="R197" s="33"/>
    </row>
    <row r="198" spans="1:18" s="31" customFormat="1" x14ac:dyDescent="0.25">
      <c r="A198" s="35"/>
      <c r="B198" s="51" t="s">
        <v>125</v>
      </c>
      <c r="C198" s="35">
        <v>4</v>
      </c>
      <c r="D198" s="55">
        <v>59.804700000000004</v>
      </c>
      <c r="E198" s="100">
        <v>2069</v>
      </c>
      <c r="F198" s="133">
        <v>1766215</v>
      </c>
      <c r="G198" s="41">
        <v>100</v>
      </c>
      <c r="H198" s="50">
        <f t="shared" si="48"/>
        <v>1766215</v>
      </c>
      <c r="I198" s="50">
        <f t="shared" si="47"/>
        <v>0</v>
      </c>
      <c r="J198" s="50">
        <f t="shared" si="38"/>
        <v>853.6563557274045</v>
      </c>
      <c r="K198" s="50">
        <f t="shared" si="49"/>
        <v>2151.2393483900337</v>
      </c>
      <c r="L198" s="50">
        <f t="shared" si="50"/>
        <v>2942125.2292354084</v>
      </c>
      <c r="M198" s="50"/>
      <c r="N198" s="50">
        <f t="shared" si="37"/>
        <v>2942125.2292354084</v>
      </c>
      <c r="O198" s="96"/>
      <c r="P198" s="96"/>
      <c r="Q198" s="33"/>
      <c r="R198" s="33"/>
    </row>
    <row r="199" spans="1:18" s="31" customFormat="1" x14ac:dyDescent="0.25">
      <c r="A199" s="35"/>
      <c r="B199" s="51" t="s">
        <v>126</v>
      </c>
      <c r="C199" s="35">
        <v>4</v>
      </c>
      <c r="D199" s="55">
        <v>15.4596</v>
      </c>
      <c r="E199" s="100">
        <v>772</v>
      </c>
      <c r="F199" s="133">
        <v>598433</v>
      </c>
      <c r="G199" s="41">
        <v>100</v>
      </c>
      <c r="H199" s="50">
        <f t="shared" si="48"/>
        <v>598433</v>
      </c>
      <c r="I199" s="50">
        <f t="shared" si="47"/>
        <v>0</v>
      </c>
      <c r="J199" s="50">
        <f t="shared" si="38"/>
        <v>775.17227979274617</v>
      </c>
      <c r="K199" s="50">
        <f t="shared" si="49"/>
        <v>2229.7234243246921</v>
      </c>
      <c r="L199" s="50">
        <f t="shared" si="50"/>
        <v>2197528.7210954996</v>
      </c>
      <c r="M199" s="50"/>
      <c r="N199" s="50">
        <f t="shared" si="37"/>
        <v>2197528.7210954996</v>
      </c>
      <c r="O199" s="96"/>
      <c r="P199" s="96"/>
      <c r="Q199" s="33"/>
      <c r="R199" s="33"/>
    </row>
    <row r="200" spans="1:18" s="31" customFormat="1" x14ac:dyDescent="0.25">
      <c r="A200" s="35"/>
      <c r="B200" s="51" t="s">
        <v>127</v>
      </c>
      <c r="C200" s="35">
        <v>4</v>
      </c>
      <c r="D200" s="55">
        <v>11.678699999999999</v>
      </c>
      <c r="E200" s="100">
        <v>526</v>
      </c>
      <c r="F200" s="133">
        <v>324871</v>
      </c>
      <c r="G200" s="41">
        <v>100</v>
      </c>
      <c r="H200" s="50">
        <f t="shared" si="48"/>
        <v>324871</v>
      </c>
      <c r="I200" s="50">
        <f t="shared" si="47"/>
        <v>0</v>
      </c>
      <c r="J200" s="50">
        <f t="shared" si="38"/>
        <v>617.62547528517109</v>
      </c>
      <c r="K200" s="50">
        <f t="shared" si="49"/>
        <v>2387.2702288322671</v>
      </c>
      <c r="L200" s="50">
        <f t="shared" si="50"/>
        <v>2204882.1042314745</v>
      </c>
      <c r="M200" s="50"/>
      <c r="N200" s="50">
        <f t="shared" si="37"/>
        <v>2204882.1042314745</v>
      </c>
      <c r="O200" s="96"/>
      <c r="P200" s="96"/>
      <c r="Q200" s="33"/>
      <c r="R200" s="33"/>
    </row>
    <row r="201" spans="1:18" s="31" customFormat="1" x14ac:dyDescent="0.25">
      <c r="A201" s="35"/>
      <c r="B201" s="51" t="s">
        <v>868</v>
      </c>
      <c r="C201" s="35">
        <v>3</v>
      </c>
      <c r="D201" s="55">
        <v>42.328599999999994</v>
      </c>
      <c r="E201" s="100">
        <v>9469</v>
      </c>
      <c r="F201" s="133">
        <v>48447943</v>
      </c>
      <c r="G201" s="41">
        <v>50</v>
      </c>
      <c r="H201" s="50">
        <f t="shared" si="48"/>
        <v>24223971.5</v>
      </c>
      <c r="I201" s="50">
        <f t="shared" si="47"/>
        <v>24223971.5</v>
      </c>
      <c r="J201" s="50">
        <f t="shared" si="38"/>
        <v>5116.4793536804309</v>
      </c>
      <c r="K201" s="50">
        <f t="shared" si="49"/>
        <v>-2111.5836495629928</v>
      </c>
      <c r="L201" s="50">
        <f t="shared" si="50"/>
        <v>3851894.197298089</v>
      </c>
      <c r="M201" s="50"/>
      <c r="N201" s="50">
        <f t="shared" si="37"/>
        <v>3851894.197298089</v>
      </c>
      <c r="O201" s="96"/>
      <c r="P201" s="96"/>
      <c r="Q201" s="33"/>
      <c r="R201" s="33"/>
    </row>
    <row r="202" spans="1:18" s="31" customFormat="1" x14ac:dyDescent="0.25">
      <c r="A202" s="35"/>
      <c r="B202" s="51" t="s">
        <v>128</v>
      </c>
      <c r="C202" s="35">
        <v>4</v>
      </c>
      <c r="D202" s="55">
        <v>31.614599999999999</v>
      </c>
      <c r="E202" s="100">
        <v>738</v>
      </c>
      <c r="F202" s="133">
        <v>522510</v>
      </c>
      <c r="G202" s="41">
        <v>100</v>
      </c>
      <c r="H202" s="50">
        <f t="shared" si="48"/>
        <v>522510</v>
      </c>
      <c r="I202" s="50">
        <f t="shared" si="47"/>
        <v>0</v>
      </c>
      <c r="J202" s="50">
        <f t="shared" si="38"/>
        <v>708.00813008130081</v>
      </c>
      <c r="K202" s="50">
        <f t="shared" si="49"/>
        <v>2296.8875740361373</v>
      </c>
      <c r="L202" s="50">
        <f t="shared" si="50"/>
        <v>2356344.6930729062</v>
      </c>
      <c r="M202" s="50"/>
      <c r="N202" s="50">
        <f t="shared" si="37"/>
        <v>2356344.6930729062</v>
      </c>
      <c r="O202" s="96"/>
      <c r="P202" s="96"/>
      <c r="Q202" s="33"/>
      <c r="R202" s="33"/>
    </row>
    <row r="203" spans="1:18" s="31" customFormat="1" x14ac:dyDescent="0.25">
      <c r="A203" s="35"/>
      <c r="B203" s="51" t="s">
        <v>129</v>
      </c>
      <c r="C203" s="35">
        <v>4</v>
      </c>
      <c r="D203" s="55">
        <v>10.417100000000001</v>
      </c>
      <c r="E203" s="100">
        <v>408</v>
      </c>
      <c r="F203" s="133">
        <v>234714</v>
      </c>
      <c r="G203" s="41">
        <v>100</v>
      </c>
      <c r="H203" s="50">
        <f t="shared" si="48"/>
        <v>234714</v>
      </c>
      <c r="I203" s="50">
        <f t="shared" si="47"/>
        <v>0</v>
      </c>
      <c r="J203" s="50">
        <f t="shared" si="38"/>
        <v>575.27941176470586</v>
      </c>
      <c r="K203" s="50">
        <f t="shared" si="49"/>
        <v>2429.6162923527322</v>
      </c>
      <c r="L203" s="50">
        <f t="shared" si="50"/>
        <v>2185656.9447205993</v>
      </c>
      <c r="M203" s="50"/>
      <c r="N203" s="50">
        <f t="shared" si="37"/>
        <v>2185656.9447205993</v>
      </c>
      <c r="O203" s="96"/>
      <c r="P203" s="96"/>
      <c r="Q203" s="33"/>
      <c r="R203" s="33"/>
    </row>
    <row r="204" spans="1:18" s="31" customFormat="1" x14ac:dyDescent="0.25">
      <c r="A204" s="35"/>
      <c r="B204" s="51" t="s">
        <v>748</v>
      </c>
      <c r="C204" s="35">
        <v>4</v>
      </c>
      <c r="D204" s="55">
        <v>38.0578</v>
      </c>
      <c r="E204" s="100">
        <v>1829</v>
      </c>
      <c r="F204" s="133">
        <v>4819774</v>
      </c>
      <c r="G204" s="41">
        <v>100</v>
      </c>
      <c r="H204" s="50">
        <f t="shared" si="48"/>
        <v>4819774</v>
      </c>
      <c r="I204" s="50">
        <f t="shared" si="47"/>
        <v>0</v>
      </c>
      <c r="J204" s="50">
        <f t="shared" si="38"/>
        <v>2635.1962821213779</v>
      </c>
      <c r="K204" s="50">
        <f t="shared" si="49"/>
        <v>369.69942199606021</v>
      </c>
      <c r="L204" s="50">
        <f t="shared" si="50"/>
        <v>1259058.1955979716</v>
      </c>
      <c r="M204" s="50"/>
      <c r="N204" s="50">
        <f t="shared" si="37"/>
        <v>1259058.1955979716</v>
      </c>
      <c r="O204" s="96"/>
      <c r="P204" s="96"/>
      <c r="Q204" s="33"/>
      <c r="R204" s="33"/>
    </row>
    <row r="205" spans="1:18" s="31" customFormat="1" x14ac:dyDescent="0.25">
      <c r="A205" s="35"/>
      <c r="B205" s="51" t="s">
        <v>130</v>
      </c>
      <c r="C205" s="35">
        <v>4</v>
      </c>
      <c r="D205" s="55">
        <v>16.581199999999999</v>
      </c>
      <c r="E205" s="100">
        <v>780</v>
      </c>
      <c r="F205" s="133">
        <v>579483</v>
      </c>
      <c r="G205" s="41">
        <v>100</v>
      </c>
      <c r="H205" s="50">
        <f t="shared" si="48"/>
        <v>579483</v>
      </c>
      <c r="I205" s="50">
        <f t="shared" si="47"/>
        <v>0</v>
      </c>
      <c r="J205" s="50">
        <f t="shared" si="38"/>
        <v>742.92692307692312</v>
      </c>
      <c r="K205" s="50">
        <f t="shared" si="49"/>
        <v>2261.9687810405148</v>
      </c>
      <c r="L205" s="50">
        <f t="shared" si="50"/>
        <v>2234652.2054901607</v>
      </c>
      <c r="M205" s="50"/>
      <c r="N205" s="50">
        <f t="shared" si="37"/>
        <v>2234652.2054901607</v>
      </c>
      <c r="O205" s="96"/>
      <c r="P205" s="96"/>
      <c r="Q205" s="33"/>
      <c r="R205" s="33"/>
    </row>
    <row r="206" spans="1:18" s="31" customFormat="1" x14ac:dyDescent="0.25">
      <c r="A206" s="35"/>
      <c r="B206" s="51" t="s">
        <v>131</v>
      </c>
      <c r="C206" s="35">
        <v>4</v>
      </c>
      <c r="D206" s="55">
        <v>25.100100000000005</v>
      </c>
      <c r="E206" s="100">
        <v>1146</v>
      </c>
      <c r="F206" s="133">
        <v>745600</v>
      </c>
      <c r="G206" s="41">
        <v>100</v>
      </c>
      <c r="H206" s="50">
        <f t="shared" si="48"/>
        <v>745600</v>
      </c>
      <c r="I206" s="50">
        <f t="shared" si="47"/>
        <v>0</v>
      </c>
      <c r="J206" s="50">
        <f t="shared" si="38"/>
        <v>650.61082024432812</v>
      </c>
      <c r="K206" s="50">
        <f t="shared" si="49"/>
        <v>2354.2848838731097</v>
      </c>
      <c r="L206" s="50">
        <f t="shared" si="50"/>
        <v>2507937.7756986949</v>
      </c>
      <c r="M206" s="50"/>
      <c r="N206" s="50">
        <f t="shared" si="37"/>
        <v>2507937.7756986949</v>
      </c>
      <c r="O206" s="96"/>
      <c r="P206" s="96"/>
      <c r="Q206" s="33"/>
      <c r="R206" s="33"/>
    </row>
    <row r="207" spans="1:18" s="31" customFormat="1" x14ac:dyDescent="0.25">
      <c r="A207" s="35"/>
      <c r="B207" s="51" t="s">
        <v>132</v>
      </c>
      <c r="C207" s="35">
        <v>4</v>
      </c>
      <c r="D207" s="55">
        <v>26.023400000000002</v>
      </c>
      <c r="E207" s="100">
        <v>1619</v>
      </c>
      <c r="F207" s="133">
        <v>1380566</v>
      </c>
      <c r="G207" s="41">
        <v>100</v>
      </c>
      <c r="H207" s="50">
        <f t="shared" si="48"/>
        <v>1380566</v>
      </c>
      <c r="I207" s="50">
        <f t="shared" si="47"/>
        <v>0</v>
      </c>
      <c r="J207" s="50">
        <f t="shared" si="38"/>
        <v>852.72760963557755</v>
      </c>
      <c r="K207" s="50">
        <f t="shared" si="49"/>
        <v>2152.1680944818604</v>
      </c>
      <c r="L207" s="50">
        <f t="shared" si="50"/>
        <v>2528872.095258465</v>
      </c>
      <c r="M207" s="50"/>
      <c r="N207" s="50">
        <f t="shared" si="37"/>
        <v>2528872.095258465</v>
      </c>
      <c r="O207" s="96"/>
      <c r="P207" s="96"/>
      <c r="Q207" s="33"/>
      <c r="R207" s="33"/>
    </row>
    <row r="208" spans="1:18" s="31" customFormat="1" x14ac:dyDescent="0.25">
      <c r="A208" s="35"/>
      <c r="B208" s="51" t="s">
        <v>133</v>
      </c>
      <c r="C208" s="35">
        <v>4</v>
      </c>
      <c r="D208" s="55">
        <v>18.456199999999999</v>
      </c>
      <c r="E208" s="100">
        <v>932</v>
      </c>
      <c r="F208" s="133">
        <v>758480</v>
      </c>
      <c r="G208" s="41">
        <v>100</v>
      </c>
      <c r="H208" s="50">
        <f t="shared" si="48"/>
        <v>758480</v>
      </c>
      <c r="I208" s="50">
        <f t="shared" si="47"/>
        <v>0</v>
      </c>
      <c r="J208" s="50">
        <f t="shared" si="38"/>
        <v>813.81974248927042</v>
      </c>
      <c r="K208" s="50">
        <f t="shared" si="49"/>
        <v>2191.0759616281675</v>
      </c>
      <c r="L208" s="50">
        <f t="shared" si="50"/>
        <v>2248066.0726311947</v>
      </c>
      <c r="M208" s="50"/>
      <c r="N208" s="50">
        <f t="shared" si="37"/>
        <v>2248066.0726311947</v>
      </c>
      <c r="O208" s="96"/>
      <c r="P208" s="96"/>
      <c r="Q208" s="33"/>
      <c r="R208" s="33"/>
    </row>
    <row r="209" spans="1:18" s="31" customFormat="1" x14ac:dyDescent="0.25">
      <c r="A209" s="35"/>
      <c r="B209" s="51" t="s">
        <v>134</v>
      </c>
      <c r="C209" s="35">
        <v>4</v>
      </c>
      <c r="D209" s="55">
        <v>18.093399999999999</v>
      </c>
      <c r="E209" s="100">
        <v>1021</v>
      </c>
      <c r="F209" s="133">
        <v>1117655</v>
      </c>
      <c r="G209" s="41">
        <v>100</v>
      </c>
      <c r="H209" s="50">
        <f t="shared" si="48"/>
        <v>1117655</v>
      </c>
      <c r="I209" s="50">
        <f t="shared" si="47"/>
        <v>0</v>
      </c>
      <c r="J209" s="50">
        <f t="shared" si="38"/>
        <v>1094.6669931439765</v>
      </c>
      <c r="K209" s="50">
        <f t="shared" si="49"/>
        <v>1910.2287109734616</v>
      </c>
      <c r="L209" s="50">
        <f t="shared" si="50"/>
        <v>2052499.6032371311</v>
      </c>
      <c r="M209" s="50"/>
      <c r="N209" s="50">
        <f t="shared" si="37"/>
        <v>2052499.6032371311</v>
      </c>
      <c r="O209" s="96"/>
      <c r="P209" s="96"/>
      <c r="Q209" s="33"/>
      <c r="R209" s="33"/>
    </row>
    <row r="210" spans="1:18" s="31" customFormat="1" x14ac:dyDescent="0.25">
      <c r="A210" s="35"/>
      <c r="B210" s="51" t="s">
        <v>135</v>
      </c>
      <c r="C210" s="35">
        <v>4</v>
      </c>
      <c r="D210" s="55">
        <v>32.839999999999996</v>
      </c>
      <c r="E210" s="100">
        <v>969</v>
      </c>
      <c r="F210" s="133">
        <v>1325428</v>
      </c>
      <c r="G210" s="41">
        <v>100</v>
      </c>
      <c r="H210" s="50">
        <f t="shared" si="48"/>
        <v>1325428</v>
      </c>
      <c r="I210" s="50">
        <f t="shared" si="47"/>
        <v>0</v>
      </c>
      <c r="J210" s="50">
        <f t="shared" si="38"/>
        <v>1367.8307533539733</v>
      </c>
      <c r="K210" s="50">
        <f t="shared" si="49"/>
        <v>1637.0649507634648</v>
      </c>
      <c r="L210" s="50">
        <f t="shared" si="50"/>
        <v>1920183.1027302821</v>
      </c>
      <c r="M210" s="50"/>
      <c r="N210" s="50">
        <f t="shared" si="37"/>
        <v>1920183.1027302821</v>
      </c>
      <c r="O210" s="96"/>
      <c r="P210" s="96"/>
      <c r="Q210" s="33"/>
      <c r="R210" s="33"/>
    </row>
    <row r="211" spans="1:18" s="31" customFormat="1" x14ac:dyDescent="0.25">
      <c r="A211" s="35"/>
      <c r="B211" s="51" t="s">
        <v>136</v>
      </c>
      <c r="C211" s="35">
        <v>4</v>
      </c>
      <c r="D211" s="55">
        <v>12.6798</v>
      </c>
      <c r="E211" s="100">
        <v>547</v>
      </c>
      <c r="F211" s="133">
        <v>589186</v>
      </c>
      <c r="G211" s="41">
        <v>100</v>
      </c>
      <c r="H211" s="50">
        <f t="shared" si="48"/>
        <v>589186</v>
      </c>
      <c r="I211" s="50">
        <f t="shared" si="47"/>
        <v>0</v>
      </c>
      <c r="J211" s="50">
        <f t="shared" si="38"/>
        <v>1077.1224862888482</v>
      </c>
      <c r="K211" s="50">
        <f t="shared" si="49"/>
        <v>1927.7732178285898</v>
      </c>
      <c r="L211" s="50">
        <f t="shared" si="50"/>
        <v>1849863.947570059</v>
      </c>
      <c r="M211" s="50"/>
      <c r="N211" s="50">
        <f t="shared" ref="N211:N255" si="51">L211+M211</f>
        <v>1849863.947570059</v>
      </c>
      <c r="O211" s="96"/>
      <c r="P211" s="96"/>
      <c r="Q211" s="33"/>
      <c r="R211" s="33"/>
    </row>
    <row r="212" spans="1:18" s="31" customFormat="1" x14ac:dyDescent="0.25">
      <c r="A212" s="35"/>
      <c r="B212" s="51" t="s">
        <v>137</v>
      </c>
      <c r="C212" s="35">
        <v>4</v>
      </c>
      <c r="D212" s="55">
        <v>7.3449</v>
      </c>
      <c r="E212" s="100">
        <v>820</v>
      </c>
      <c r="F212" s="133">
        <v>732265</v>
      </c>
      <c r="G212" s="41">
        <v>100</v>
      </c>
      <c r="H212" s="50">
        <f t="shared" si="48"/>
        <v>732265</v>
      </c>
      <c r="I212" s="50">
        <f t="shared" si="47"/>
        <v>0</v>
      </c>
      <c r="J212" s="50">
        <f t="shared" si="38"/>
        <v>893.0060975609756</v>
      </c>
      <c r="K212" s="50">
        <f t="shared" si="49"/>
        <v>2111.8896065564622</v>
      </c>
      <c r="L212" s="50">
        <f t="shared" si="50"/>
        <v>2061582.9966796942</v>
      </c>
      <c r="M212" s="50"/>
      <c r="N212" s="50">
        <f t="shared" si="51"/>
        <v>2061582.9966796942</v>
      </c>
      <c r="O212" s="96"/>
      <c r="P212" s="96"/>
      <c r="Q212" s="33"/>
      <c r="R212" s="33"/>
    </row>
    <row r="213" spans="1:18" s="31" customFormat="1" x14ac:dyDescent="0.25">
      <c r="A213" s="35"/>
      <c r="B213" s="51" t="s">
        <v>138</v>
      </c>
      <c r="C213" s="35">
        <v>4</v>
      </c>
      <c r="D213" s="55">
        <v>45.099099999999993</v>
      </c>
      <c r="E213" s="100">
        <v>1796</v>
      </c>
      <c r="F213" s="133">
        <v>2323510</v>
      </c>
      <c r="G213" s="41">
        <v>100</v>
      </c>
      <c r="H213" s="50">
        <f t="shared" si="48"/>
        <v>2323510</v>
      </c>
      <c r="I213" s="50">
        <f t="shared" si="47"/>
        <v>0</v>
      </c>
      <c r="J213" s="50">
        <f t="shared" si="38"/>
        <v>1293.7138084632518</v>
      </c>
      <c r="K213" s="50">
        <f t="shared" si="49"/>
        <v>1711.1818956541863</v>
      </c>
      <c r="L213" s="50">
        <f t="shared" si="50"/>
        <v>2378546.567748196</v>
      </c>
      <c r="M213" s="50"/>
      <c r="N213" s="50">
        <f t="shared" si="51"/>
        <v>2378546.567748196</v>
      </c>
      <c r="O213" s="96"/>
      <c r="P213" s="96"/>
      <c r="Q213" s="33"/>
      <c r="R213" s="33"/>
    </row>
    <row r="214" spans="1:18" s="31" customFormat="1" x14ac:dyDescent="0.25">
      <c r="A214" s="35"/>
      <c r="B214" s="51" t="s">
        <v>139</v>
      </c>
      <c r="C214" s="35">
        <v>4</v>
      </c>
      <c r="D214" s="55">
        <v>16.179600000000001</v>
      </c>
      <c r="E214" s="100">
        <v>932</v>
      </c>
      <c r="F214" s="133">
        <v>1190833</v>
      </c>
      <c r="G214" s="41">
        <v>100</v>
      </c>
      <c r="H214" s="50">
        <f t="shared" si="48"/>
        <v>1190833</v>
      </c>
      <c r="I214" s="50">
        <f t="shared" si="47"/>
        <v>0</v>
      </c>
      <c r="J214" s="50">
        <f t="shared" si="38"/>
        <v>1277.7178111587982</v>
      </c>
      <c r="K214" s="50">
        <f t="shared" si="49"/>
        <v>1727.1778929586399</v>
      </c>
      <c r="L214" s="50">
        <f t="shared" si="50"/>
        <v>1857815.5622927102</v>
      </c>
      <c r="M214" s="50"/>
      <c r="N214" s="50">
        <f t="shared" si="51"/>
        <v>1857815.5622927102</v>
      </c>
      <c r="O214" s="96"/>
      <c r="P214" s="96"/>
      <c r="Q214" s="33"/>
      <c r="R214" s="33"/>
    </row>
    <row r="215" spans="1:18" s="31" customFormat="1" x14ac:dyDescent="0.25">
      <c r="A215" s="35"/>
      <c r="B215" s="51" t="s">
        <v>749</v>
      </c>
      <c r="C215" s="35">
        <v>4</v>
      </c>
      <c r="D215" s="55">
        <v>32.394000000000005</v>
      </c>
      <c r="E215" s="100">
        <v>1433</v>
      </c>
      <c r="F215" s="133">
        <v>1324578</v>
      </c>
      <c r="G215" s="41">
        <v>100</v>
      </c>
      <c r="H215" s="50">
        <f t="shared" si="48"/>
        <v>1324578</v>
      </c>
      <c r="I215" s="50">
        <f t="shared" si="47"/>
        <v>0</v>
      </c>
      <c r="J215" s="50">
        <f t="shared" si="38"/>
        <v>924.33914863921848</v>
      </c>
      <c r="K215" s="50">
        <f t="shared" si="49"/>
        <v>2080.5565554782197</v>
      </c>
      <c r="L215" s="50">
        <f t="shared" si="50"/>
        <v>2447875.745357174</v>
      </c>
      <c r="M215" s="50"/>
      <c r="N215" s="50">
        <f t="shared" si="51"/>
        <v>2447875.745357174</v>
      </c>
      <c r="O215" s="96"/>
      <c r="P215" s="96"/>
      <c r="Q215" s="33"/>
      <c r="R215" s="33"/>
    </row>
    <row r="216" spans="1:18" s="31" customFormat="1" x14ac:dyDescent="0.25">
      <c r="A216" s="35"/>
      <c r="B216" s="51" t="s">
        <v>140</v>
      </c>
      <c r="C216" s="35">
        <v>4</v>
      </c>
      <c r="D216" s="55">
        <v>25.742600000000003</v>
      </c>
      <c r="E216" s="100">
        <v>868</v>
      </c>
      <c r="F216" s="133">
        <v>713574</v>
      </c>
      <c r="G216" s="41">
        <v>100</v>
      </c>
      <c r="H216" s="50">
        <f t="shared" si="48"/>
        <v>713574</v>
      </c>
      <c r="I216" s="50">
        <f t="shared" si="47"/>
        <v>0</v>
      </c>
      <c r="J216" s="50">
        <f t="shared" ref="J216:J279" si="52">F216/E216</f>
        <v>822.08986175115206</v>
      </c>
      <c r="K216" s="50">
        <f t="shared" si="49"/>
        <v>2182.805842366286</v>
      </c>
      <c r="L216" s="50">
        <f t="shared" si="50"/>
        <v>2270416.6758942562</v>
      </c>
      <c r="M216" s="50"/>
      <c r="N216" s="50">
        <f t="shared" si="51"/>
        <v>2270416.6758942562</v>
      </c>
      <c r="O216" s="96"/>
      <c r="P216" s="96"/>
      <c r="Q216" s="33"/>
      <c r="R216" s="33"/>
    </row>
    <row r="217" spans="1:18" s="31" customFormat="1" x14ac:dyDescent="0.25">
      <c r="A217" s="35"/>
      <c r="B217" s="51" t="s">
        <v>141</v>
      </c>
      <c r="C217" s="35">
        <v>4</v>
      </c>
      <c r="D217" s="55">
        <v>45.363399999999999</v>
      </c>
      <c r="E217" s="100">
        <v>1422</v>
      </c>
      <c r="F217" s="133">
        <v>1566988</v>
      </c>
      <c r="G217" s="41">
        <v>100</v>
      </c>
      <c r="H217" s="50">
        <f t="shared" si="48"/>
        <v>1566988</v>
      </c>
      <c r="I217" s="50">
        <f t="shared" si="47"/>
        <v>0</v>
      </c>
      <c r="J217" s="50">
        <f t="shared" si="52"/>
        <v>1101.9606188466948</v>
      </c>
      <c r="K217" s="50">
        <f t="shared" si="49"/>
        <v>1902.9350852707432</v>
      </c>
      <c r="L217" s="50">
        <f t="shared" si="50"/>
        <v>2394951.9069515737</v>
      </c>
      <c r="M217" s="50"/>
      <c r="N217" s="50">
        <f t="shared" si="51"/>
        <v>2394951.9069515737</v>
      </c>
      <c r="O217" s="96"/>
      <c r="P217" s="96"/>
      <c r="Q217" s="33"/>
      <c r="R217" s="33"/>
    </row>
    <row r="218" spans="1:18" s="31" customFormat="1" x14ac:dyDescent="0.25">
      <c r="A218" s="35"/>
      <c r="B218" s="51" t="s">
        <v>750</v>
      </c>
      <c r="C218" s="35">
        <v>4</v>
      </c>
      <c r="D218" s="55">
        <v>39.507899999999999</v>
      </c>
      <c r="E218" s="100">
        <v>1304</v>
      </c>
      <c r="F218" s="133">
        <v>1383054</v>
      </c>
      <c r="G218" s="41">
        <v>100</v>
      </c>
      <c r="H218" s="50">
        <f t="shared" si="48"/>
        <v>1383054</v>
      </c>
      <c r="I218" s="50">
        <f t="shared" si="47"/>
        <v>0</v>
      </c>
      <c r="J218" s="50">
        <f t="shared" si="52"/>
        <v>1060.6242331288342</v>
      </c>
      <c r="K218" s="50">
        <f t="shared" si="49"/>
        <v>1944.2714709886038</v>
      </c>
      <c r="L218" s="50">
        <f t="shared" si="50"/>
        <v>2341518.6058141999</v>
      </c>
      <c r="M218" s="50"/>
      <c r="N218" s="50">
        <f t="shared" si="51"/>
        <v>2341518.6058141999</v>
      </c>
      <c r="O218" s="96"/>
      <c r="P218" s="96"/>
      <c r="Q218" s="33"/>
      <c r="R218" s="33"/>
    </row>
    <row r="219" spans="1:18" s="31" customFormat="1" x14ac:dyDescent="0.25">
      <c r="A219" s="35"/>
      <c r="B219" s="51" t="s">
        <v>751</v>
      </c>
      <c r="C219" s="35">
        <v>4</v>
      </c>
      <c r="D219" s="55">
        <v>49.061099999999996</v>
      </c>
      <c r="E219" s="100">
        <v>4491</v>
      </c>
      <c r="F219" s="133">
        <v>3354751</v>
      </c>
      <c r="G219" s="41">
        <v>100</v>
      </c>
      <c r="H219" s="50">
        <f t="shared" si="48"/>
        <v>3354751</v>
      </c>
      <c r="I219" s="50">
        <f t="shared" si="47"/>
        <v>0</v>
      </c>
      <c r="J219" s="50">
        <f t="shared" si="52"/>
        <v>746.99421064350929</v>
      </c>
      <c r="K219" s="50">
        <f t="shared" si="49"/>
        <v>2257.9014934739289</v>
      </c>
      <c r="L219" s="50">
        <f t="shared" si="50"/>
        <v>3856490.0501636108</v>
      </c>
      <c r="M219" s="50"/>
      <c r="N219" s="50">
        <f t="shared" si="51"/>
        <v>3856490.0501636108</v>
      </c>
      <c r="O219" s="96"/>
      <c r="P219" s="96"/>
      <c r="Q219" s="33"/>
      <c r="R219" s="33"/>
    </row>
    <row r="220" spans="1:18" s="31" customFormat="1" x14ac:dyDescent="0.25">
      <c r="A220" s="35"/>
      <c r="B220" s="51" t="s">
        <v>143</v>
      </c>
      <c r="C220" s="35">
        <v>4</v>
      </c>
      <c r="D220" s="55">
        <v>15.988299999999999</v>
      </c>
      <c r="E220" s="100">
        <v>783</v>
      </c>
      <c r="F220" s="133">
        <v>700029</v>
      </c>
      <c r="G220" s="41">
        <v>100</v>
      </c>
      <c r="H220" s="50">
        <f t="shared" si="48"/>
        <v>700029</v>
      </c>
      <c r="I220" s="50">
        <f t="shared" si="47"/>
        <v>0</v>
      </c>
      <c r="J220" s="50">
        <f t="shared" si="52"/>
        <v>894.0344827586207</v>
      </c>
      <c r="K220" s="50">
        <f t="shared" si="49"/>
        <v>2110.8612213588176</v>
      </c>
      <c r="L220" s="50">
        <f t="shared" si="50"/>
        <v>2109737.7873370079</v>
      </c>
      <c r="M220" s="50"/>
      <c r="N220" s="50">
        <f t="shared" si="51"/>
        <v>2109737.7873370079</v>
      </c>
      <c r="O220" s="96"/>
      <c r="P220" s="96"/>
      <c r="Q220" s="33"/>
      <c r="R220" s="33"/>
    </row>
    <row r="221" spans="1:18" s="31" customFormat="1" x14ac:dyDescent="0.25">
      <c r="A221" s="35"/>
      <c r="B221" s="51" t="s">
        <v>752</v>
      </c>
      <c r="C221" s="35">
        <v>4</v>
      </c>
      <c r="D221" s="55">
        <v>22.875599999999999</v>
      </c>
      <c r="E221" s="100">
        <v>1474</v>
      </c>
      <c r="F221" s="133">
        <v>1170984</v>
      </c>
      <c r="G221" s="41">
        <v>100</v>
      </c>
      <c r="H221" s="50">
        <f t="shared" si="48"/>
        <v>1170984</v>
      </c>
      <c r="I221" s="50">
        <f t="shared" si="47"/>
        <v>0</v>
      </c>
      <c r="J221" s="50">
        <f t="shared" si="52"/>
        <v>794.42605156037996</v>
      </c>
      <c r="K221" s="50">
        <f t="shared" si="49"/>
        <v>2210.469652557058</v>
      </c>
      <c r="L221" s="50">
        <f t="shared" si="50"/>
        <v>2498682.721243232</v>
      </c>
      <c r="M221" s="50"/>
      <c r="N221" s="50">
        <f t="shared" si="51"/>
        <v>2498682.721243232</v>
      </c>
      <c r="O221" s="96"/>
      <c r="P221" s="96"/>
      <c r="Q221" s="33"/>
      <c r="R221" s="33"/>
    </row>
    <row r="222" spans="1:18" s="31" customFormat="1" x14ac:dyDescent="0.25">
      <c r="A222" s="35"/>
      <c r="B222" s="51" t="s">
        <v>144</v>
      </c>
      <c r="C222" s="35">
        <v>4</v>
      </c>
      <c r="D222" s="55">
        <v>21.118200000000002</v>
      </c>
      <c r="E222" s="100">
        <v>1706</v>
      </c>
      <c r="F222" s="133">
        <v>1314038</v>
      </c>
      <c r="G222" s="41">
        <v>100</v>
      </c>
      <c r="H222" s="50">
        <f t="shared" si="48"/>
        <v>1314038</v>
      </c>
      <c r="I222" s="50">
        <f t="shared" si="47"/>
        <v>0</v>
      </c>
      <c r="J222" s="50">
        <f t="shared" si="52"/>
        <v>770.24501758499412</v>
      </c>
      <c r="K222" s="50">
        <f t="shared" si="49"/>
        <v>2234.6506865324441</v>
      </c>
      <c r="L222" s="50">
        <f t="shared" si="50"/>
        <v>2592223.2239608322</v>
      </c>
      <c r="M222" s="50"/>
      <c r="N222" s="50">
        <f t="shared" si="51"/>
        <v>2592223.2239608322</v>
      </c>
      <c r="O222" s="96"/>
      <c r="P222" s="96"/>
      <c r="Q222" s="33"/>
      <c r="R222" s="33"/>
    </row>
    <row r="223" spans="1:18" s="31" customFormat="1" x14ac:dyDescent="0.25">
      <c r="A223" s="35"/>
      <c r="B223" s="51" t="s">
        <v>145</v>
      </c>
      <c r="C223" s="35">
        <v>4</v>
      </c>
      <c r="D223" s="55">
        <v>37.408799999999999</v>
      </c>
      <c r="E223" s="100">
        <v>2118</v>
      </c>
      <c r="F223" s="133">
        <v>2080522</v>
      </c>
      <c r="G223" s="41">
        <v>100</v>
      </c>
      <c r="H223" s="50">
        <f t="shared" si="48"/>
        <v>2080522</v>
      </c>
      <c r="I223" s="50">
        <f t="shared" si="47"/>
        <v>0</v>
      </c>
      <c r="J223" s="50">
        <f t="shared" si="52"/>
        <v>982.30500472143535</v>
      </c>
      <c r="K223" s="50">
        <f t="shared" si="49"/>
        <v>2022.5906993960027</v>
      </c>
      <c r="L223" s="50">
        <f t="shared" si="50"/>
        <v>2694026.3386126882</v>
      </c>
      <c r="M223" s="50"/>
      <c r="N223" s="50">
        <f t="shared" si="51"/>
        <v>2694026.3386126882</v>
      </c>
      <c r="O223" s="96"/>
      <c r="P223" s="96"/>
      <c r="Q223" s="33"/>
      <c r="R223" s="33"/>
    </row>
    <row r="224" spans="1:18" s="31" customFormat="1" x14ac:dyDescent="0.25">
      <c r="A224" s="35"/>
      <c r="B224" s="51" t="s">
        <v>146</v>
      </c>
      <c r="C224" s="35">
        <v>4</v>
      </c>
      <c r="D224" s="55">
        <v>21.036799999999999</v>
      </c>
      <c r="E224" s="100">
        <v>771</v>
      </c>
      <c r="F224" s="133">
        <v>788783</v>
      </c>
      <c r="G224" s="41">
        <v>100</v>
      </c>
      <c r="H224" s="50">
        <f t="shared" si="48"/>
        <v>788783</v>
      </c>
      <c r="I224" s="50">
        <f t="shared" si="47"/>
        <v>0</v>
      </c>
      <c r="J224" s="50">
        <f t="shared" si="52"/>
        <v>1023.064850843061</v>
      </c>
      <c r="K224" s="50">
        <f t="shared" si="49"/>
        <v>1981.8308532743772</v>
      </c>
      <c r="L224" s="50">
        <f t="shared" si="50"/>
        <v>2038003.0647604449</v>
      </c>
      <c r="M224" s="50"/>
      <c r="N224" s="50">
        <f t="shared" si="51"/>
        <v>2038003.0647604449</v>
      </c>
      <c r="O224" s="96"/>
      <c r="P224" s="96"/>
      <c r="Q224" s="33"/>
      <c r="R224" s="33"/>
    </row>
    <row r="225" spans="1:18" s="31" customFormat="1" x14ac:dyDescent="0.25">
      <c r="A225" s="35"/>
      <c r="B225" s="51"/>
      <c r="C225" s="35"/>
      <c r="D225" s="55">
        <v>0</v>
      </c>
      <c r="E225" s="102"/>
      <c r="F225" s="42"/>
      <c r="G225" s="41"/>
      <c r="H225" s="42"/>
      <c r="I225" s="32"/>
      <c r="J225" s="32"/>
      <c r="K225" s="50"/>
      <c r="L225" s="50"/>
      <c r="M225" s="50"/>
      <c r="N225" s="50"/>
      <c r="O225" s="96"/>
      <c r="P225" s="96"/>
      <c r="Q225" s="33"/>
      <c r="R225" s="33"/>
    </row>
    <row r="226" spans="1:18" s="31" customFormat="1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03">
        <f>E227</f>
        <v>57261</v>
      </c>
      <c r="F226" s="37">
        <f t="shared" ref="F226" si="53">F228</f>
        <v>0</v>
      </c>
      <c r="G226" s="37"/>
      <c r="H226" s="37">
        <f>H228</f>
        <v>19730774</v>
      </c>
      <c r="I226" s="37">
        <f>I228</f>
        <v>-19730774</v>
      </c>
      <c r="J226" s="37"/>
      <c r="K226" s="50"/>
      <c r="L226" s="50"/>
      <c r="M226" s="46">
        <f>M228</f>
        <v>34655268.560946897</v>
      </c>
      <c r="N226" s="37">
        <f t="shared" si="51"/>
        <v>34655268.560946897</v>
      </c>
      <c r="O226" s="96"/>
      <c r="P226" s="96"/>
      <c r="Q226" s="33"/>
      <c r="R226" s="33"/>
    </row>
    <row r="227" spans="1:18" s="31" customFormat="1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03">
        <f>SUM(E229:E255)</f>
        <v>57261</v>
      </c>
      <c r="F227" s="37">
        <f t="shared" ref="F227" si="54">SUM(F229:F255)</f>
        <v>125721563</v>
      </c>
      <c r="G227" s="37"/>
      <c r="H227" s="37">
        <f>SUM(H229:H255)</f>
        <v>86260015</v>
      </c>
      <c r="I227" s="37">
        <f>SUM(I229:I255)</f>
        <v>39461548</v>
      </c>
      <c r="J227" s="37"/>
      <c r="K227" s="50"/>
      <c r="L227" s="37">
        <f>SUM(L229:L255)</f>
        <v>70266902.339822099</v>
      </c>
      <c r="M227" s="50"/>
      <c r="N227" s="37">
        <f t="shared" si="51"/>
        <v>70266902.339822099</v>
      </c>
      <c r="O227" s="96"/>
      <c r="P227" s="96"/>
      <c r="Q227" s="33"/>
      <c r="R227" s="33"/>
    </row>
    <row r="228" spans="1:18" s="31" customFormat="1" x14ac:dyDescent="0.25">
      <c r="A228" s="35"/>
      <c r="B228" s="51" t="s">
        <v>26</v>
      </c>
      <c r="C228" s="35">
        <v>2</v>
      </c>
      <c r="D228" s="55">
        <v>0</v>
      </c>
      <c r="E228" s="104"/>
      <c r="F228" s="134"/>
      <c r="G228" s="41">
        <v>25</v>
      </c>
      <c r="H228" s="50">
        <f>F232*G228/100</f>
        <v>19730774</v>
      </c>
      <c r="I228" s="50">
        <f t="shared" ref="I228:I255" si="55">F228-H228</f>
        <v>-19730774</v>
      </c>
      <c r="J228" s="50"/>
      <c r="K228" s="50"/>
      <c r="L228" s="50"/>
      <c r="M228" s="50">
        <f>($L$7*$L$8*E226/$L$10)+($L$7*$L$9*D226/$L$11)</f>
        <v>34655268.560946897</v>
      </c>
      <c r="N228" s="50">
        <f t="shared" si="51"/>
        <v>34655268.560946897</v>
      </c>
      <c r="O228" s="96"/>
      <c r="P228" s="96"/>
      <c r="Q228" s="33"/>
      <c r="R228" s="33"/>
    </row>
    <row r="229" spans="1:18" s="31" customFormat="1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00">
        <v>1315</v>
      </c>
      <c r="F229" s="134">
        <v>1151566</v>
      </c>
      <c r="G229" s="41">
        <v>100</v>
      </c>
      <c r="H229" s="50">
        <f t="shared" ref="H229:H255" si="56">F229*G229/100</f>
        <v>1151566</v>
      </c>
      <c r="I229" s="50">
        <f t="shared" si="55"/>
        <v>0</v>
      </c>
      <c r="J229" s="50">
        <f t="shared" si="52"/>
        <v>875.71558935361213</v>
      </c>
      <c r="K229" s="50">
        <f t="shared" ref="K229:K255" si="57">$J$11*$J$19-J229</f>
        <v>2129.1801147638262</v>
      </c>
      <c r="L229" s="50">
        <f t="shared" ref="L229:L255" si="58">IF(K229&gt;0,$J$7*$J$8*(K229/$K$19),0)+$J$7*$J$9*(E229/$E$19)+$J$7*$J$10*(D229/$D$19)</f>
        <v>2596865.7274823086</v>
      </c>
      <c r="M229" s="50"/>
      <c r="N229" s="50">
        <f t="shared" si="51"/>
        <v>2596865.7274823086</v>
      </c>
      <c r="O229" s="96"/>
      <c r="P229" s="96"/>
      <c r="Q229" s="33"/>
      <c r="R229" s="33"/>
    </row>
    <row r="230" spans="1:18" s="31" customFormat="1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00">
        <v>1445</v>
      </c>
      <c r="F230" s="134">
        <v>1028557</v>
      </c>
      <c r="G230" s="41">
        <v>100</v>
      </c>
      <c r="H230" s="50">
        <f t="shared" si="56"/>
        <v>1028557</v>
      </c>
      <c r="I230" s="50">
        <f t="shared" si="55"/>
        <v>0</v>
      </c>
      <c r="J230" s="50">
        <f t="shared" si="52"/>
        <v>711.80415224913497</v>
      </c>
      <c r="K230" s="50">
        <f t="shared" si="57"/>
        <v>2293.0915518683032</v>
      </c>
      <c r="L230" s="50">
        <f t="shared" si="58"/>
        <v>2658997.7897229586</v>
      </c>
      <c r="M230" s="50"/>
      <c r="N230" s="50">
        <f t="shared" si="51"/>
        <v>2658997.7897229586</v>
      </c>
      <c r="O230" s="96"/>
      <c r="P230" s="96"/>
      <c r="Q230" s="33"/>
      <c r="R230" s="33"/>
    </row>
    <row r="231" spans="1:18" s="31" customFormat="1" x14ac:dyDescent="0.25">
      <c r="A231" s="35"/>
      <c r="B231" s="51" t="s">
        <v>150</v>
      </c>
      <c r="C231" s="35">
        <v>4</v>
      </c>
      <c r="D231" s="55">
        <v>42.942499999999995</v>
      </c>
      <c r="E231" s="100">
        <v>2135</v>
      </c>
      <c r="F231" s="134">
        <v>4905671</v>
      </c>
      <c r="G231" s="41">
        <v>100</v>
      </c>
      <c r="H231" s="50">
        <f t="shared" si="56"/>
        <v>4905671</v>
      </c>
      <c r="I231" s="50">
        <f t="shared" si="55"/>
        <v>0</v>
      </c>
      <c r="J231" s="50">
        <f t="shared" si="52"/>
        <v>2297.738173302108</v>
      </c>
      <c r="K231" s="50">
        <f t="shared" si="57"/>
        <v>707.15753081533012</v>
      </c>
      <c r="L231" s="50">
        <f t="shared" si="58"/>
        <v>1680946.1053021392</v>
      </c>
      <c r="M231" s="50"/>
      <c r="N231" s="50">
        <f t="shared" si="51"/>
        <v>1680946.1053021392</v>
      </c>
      <c r="O231" s="96"/>
      <c r="P231" s="96"/>
      <c r="Q231" s="33"/>
      <c r="R231" s="33"/>
    </row>
    <row r="232" spans="1:18" s="31" customFormat="1" x14ac:dyDescent="0.25">
      <c r="A232" s="35"/>
      <c r="B232" s="51" t="s">
        <v>869</v>
      </c>
      <c r="C232" s="35">
        <v>3</v>
      </c>
      <c r="D232" s="54">
        <v>83.171599999999998</v>
      </c>
      <c r="E232" s="100">
        <v>13458</v>
      </c>
      <c r="F232" s="134">
        <v>78923096</v>
      </c>
      <c r="G232" s="41">
        <v>50</v>
      </c>
      <c r="H232" s="50">
        <f t="shared" si="56"/>
        <v>39461548</v>
      </c>
      <c r="I232" s="50">
        <f t="shared" si="55"/>
        <v>39461548</v>
      </c>
      <c r="J232" s="50">
        <f t="shared" si="52"/>
        <v>5864.4000594441968</v>
      </c>
      <c r="K232" s="50">
        <f t="shared" si="57"/>
        <v>-2859.5043553267587</v>
      </c>
      <c r="L232" s="50">
        <f t="shared" si="58"/>
        <v>5641856.8061309373</v>
      </c>
      <c r="M232" s="50"/>
      <c r="N232" s="50">
        <f t="shared" si="51"/>
        <v>5641856.8061309373</v>
      </c>
      <c r="O232" s="96"/>
      <c r="P232" s="96"/>
      <c r="Q232" s="33"/>
      <c r="R232" s="33"/>
    </row>
    <row r="233" spans="1:18" s="31" customFormat="1" x14ac:dyDescent="0.25">
      <c r="A233" s="35"/>
      <c r="B233" s="51" t="s">
        <v>151</v>
      </c>
      <c r="C233" s="35">
        <v>4</v>
      </c>
      <c r="D233" s="55">
        <v>49.081599999999995</v>
      </c>
      <c r="E233" s="100">
        <v>1904</v>
      </c>
      <c r="F233" s="134">
        <v>1225580</v>
      </c>
      <c r="G233" s="41">
        <v>100</v>
      </c>
      <c r="H233" s="50">
        <f t="shared" si="56"/>
        <v>1225580</v>
      </c>
      <c r="I233" s="50">
        <f t="shared" si="55"/>
        <v>0</v>
      </c>
      <c r="J233" s="50">
        <f t="shared" si="52"/>
        <v>643.68697478991601</v>
      </c>
      <c r="K233" s="50">
        <f t="shared" si="57"/>
        <v>2361.2087293275222</v>
      </c>
      <c r="L233" s="50">
        <f t="shared" si="58"/>
        <v>2971560.8989273682</v>
      </c>
      <c r="M233" s="50"/>
      <c r="N233" s="50">
        <f t="shared" si="51"/>
        <v>2971560.8989273682</v>
      </c>
      <c r="O233" s="96"/>
      <c r="P233" s="96"/>
      <c r="Q233" s="33"/>
      <c r="R233" s="33"/>
    </row>
    <row r="234" spans="1:18" s="31" customFormat="1" x14ac:dyDescent="0.25">
      <c r="A234" s="35"/>
      <c r="B234" s="51" t="s">
        <v>152</v>
      </c>
      <c r="C234" s="35">
        <v>4</v>
      </c>
      <c r="D234" s="55">
        <v>28.877700000000001</v>
      </c>
      <c r="E234" s="100">
        <v>939</v>
      </c>
      <c r="F234" s="134">
        <v>890539</v>
      </c>
      <c r="G234" s="41">
        <v>100</v>
      </c>
      <c r="H234" s="50">
        <f t="shared" si="56"/>
        <v>890539</v>
      </c>
      <c r="I234" s="50">
        <f t="shared" si="55"/>
        <v>0</v>
      </c>
      <c r="J234" s="50">
        <f t="shared" si="52"/>
        <v>948.39084132055382</v>
      </c>
      <c r="K234" s="50">
        <f t="shared" si="57"/>
        <v>2056.5048627968845</v>
      </c>
      <c r="L234" s="50">
        <f t="shared" si="58"/>
        <v>2218037.8568626828</v>
      </c>
      <c r="M234" s="50"/>
      <c r="N234" s="50">
        <f t="shared" si="51"/>
        <v>2218037.8568626828</v>
      </c>
      <c r="O234" s="96"/>
      <c r="P234" s="96"/>
      <c r="Q234" s="33"/>
      <c r="R234" s="33"/>
    </row>
    <row r="235" spans="1:18" s="31" customFormat="1" x14ac:dyDescent="0.25">
      <c r="A235" s="35"/>
      <c r="B235" s="51" t="s">
        <v>153</v>
      </c>
      <c r="C235" s="35">
        <v>4</v>
      </c>
      <c r="D235" s="55">
        <v>23.430599999999998</v>
      </c>
      <c r="E235" s="100">
        <v>655</v>
      </c>
      <c r="F235" s="134">
        <v>698354</v>
      </c>
      <c r="G235" s="41">
        <v>100</v>
      </c>
      <c r="H235" s="50">
        <f t="shared" si="56"/>
        <v>698354</v>
      </c>
      <c r="I235" s="50">
        <f t="shared" si="55"/>
        <v>0</v>
      </c>
      <c r="J235" s="50">
        <f t="shared" si="52"/>
        <v>1066.1893129770992</v>
      </c>
      <c r="K235" s="50">
        <f t="shared" si="57"/>
        <v>1938.7063911403388</v>
      </c>
      <c r="L235" s="50">
        <f t="shared" si="58"/>
        <v>1977246.7150477134</v>
      </c>
      <c r="M235" s="50"/>
      <c r="N235" s="50">
        <f t="shared" si="51"/>
        <v>1977246.7150477134</v>
      </c>
      <c r="O235" s="96"/>
      <c r="P235" s="96"/>
      <c r="Q235" s="33"/>
      <c r="R235" s="33"/>
    </row>
    <row r="236" spans="1:18" s="31" customFormat="1" x14ac:dyDescent="0.25">
      <c r="A236" s="35"/>
      <c r="B236" s="51" t="s">
        <v>154</v>
      </c>
      <c r="C236" s="35">
        <v>4</v>
      </c>
      <c r="D236" s="55">
        <v>31.651100000000003</v>
      </c>
      <c r="E236" s="100">
        <v>1961</v>
      </c>
      <c r="F236" s="134">
        <v>1915623</v>
      </c>
      <c r="G236" s="41">
        <v>100</v>
      </c>
      <c r="H236" s="50">
        <f t="shared" si="56"/>
        <v>1915623</v>
      </c>
      <c r="I236" s="50">
        <f t="shared" si="55"/>
        <v>0</v>
      </c>
      <c r="J236" s="50">
        <f t="shared" si="52"/>
        <v>976.86027536970937</v>
      </c>
      <c r="K236" s="50">
        <f t="shared" si="57"/>
        <v>2028.0354287477287</v>
      </c>
      <c r="L236" s="50">
        <f t="shared" si="58"/>
        <v>2597793.3686106824</v>
      </c>
      <c r="M236" s="50"/>
      <c r="N236" s="50">
        <f t="shared" si="51"/>
        <v>2597793.3686106824</v>
      </c>
      <c r="O236" s="96"/>
      <c r="P236" s="96"/>
      <c r="Q236" s="33"/>
      <c r="R236" s="33"/>
    </row>
    <row r="237" spans="1:18" s="31" customFormat="1" x14ac:dyDescent="0.25">
      <c r="A237" s="35"/>
      <c r="B237" s="51" t="s">
        <v>155</v>
      </c>
      <c r="C237" s="35">
        <v>4</v>
      </c>
      <c r="D237" s="55">
        <v>33.021000000000001</v>
      </c>
      <c r="E237" s="100">
        <v>1022</v>
      </c>
      <c r="F237" s="134">
        <v>1075052</v>
      </c>
      <c r="G237" s="41">
        <v>100</v>
      </c>
      <c r="H237" s="50">
        <f t="shared" si="56"/>
        <v>1075052</v>
      </c>
      <c r="I237" s="50">
        <f t="shared" si="55"/>
        <v>0</v>
      </c>
      <c r="J237" s="50">
        <f t="shared" si="52"/>
        <v>1051.9099804305283</v>
      </c>
      <c r="K237" s="50">
        <f t="shared" si="57"/>
        <v>1952.9857236869098</v>
      </c>
      <c r="L237" s="50">
        <f t="shared" si="58"/>
        <v>2195831.853999157</v>
      </c>
      <c r="M237" s="50"/>
      <c r="N237" s="50">
        <f t="shared" si="51"/>
        <v>2195831.853999157</v>
      </c>
      <c r="O237" s="96"/>
      <c r="P237" s="96"/>
      <c r="Q237" s="33"/>
      <c r="R237" s="33"/>
    </row>
    <row r="238" spans="1:18" s="31" customFormat="1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00">
        <v>1366</v>
      </c>
      <c r="F238" s="134">
        <v>750439</v>
      </c>
      <c r="G238" s="41">
        <v>100</v>
      </c>
      <c r="H238" s="50">
        <f t="shared" si="56"/>
        <v>750439</v>
      </c>
      <c r="I238" s="50">
        <f t="shared" si="55"/>
        <v>0</v>
      </c>
      <c r="J238" s="50">
        <f t="shared" si="52"/>
        <v>549.36969253294285</v>
      </c>
      <c r="K238" s="50">
        <f t="shared" si="57"/>
        <v>2455.5260115844953</v>
      </c>
      <c r="L238" s="50">
        <f t="shared" si="58"/>
        <v>2827415.9944885364</v>
      </c>
      <c r="M238" s="50"/>
      <c r="N238" s="50">
        <f t="shared" si="51"/>
        <v>2827415.9944885364</v>
      </c>
      <c r="O238" s="96"/>
      <c r="P238" s="96"/>
      <c r="Q238" s="33"/>
      <c r="R238" s="33"/>
    </row>
    <row r="239" spans="1:18" s="31" customFormat="1" x14ac:dyDescent="0.25">
      <c r="A239" s="35"/>
      <c r="B239" s="51" t="s">
        <v>157</v>
      </c>
      <c r="C239" s="35">
        <v>4</v>
      </c>
      <c r="D239" s="54">
        <v>36.563699999999997</v>
      </c>
      <c r="E239" s="100">
        <v>2688</v>
      </c>
      <c r="F239" s="134">
        <v>2985922</v>
      </c>
      <c r="G239" s="41">
        <v>100</v>
      </c>
      <c r="H239" s="50">
        <f t="shared" si="56"/>
        <v>2985922</v>
      </c>
      <c r="I239" s="50">
        <f t="shared" si="55"/>
        <v>0</v>
      </c>
      <c r="J239" s="50">
        <f t="shared" si="52"/>
        <v>1110.8340773809523</v>
      </c>
      <c r="K239" s="50">
        <f t="shared" si="57"/>
        <v>1894.0616267364858</v>
      </c>
      <c r="L239" s="50">
        <f t="shared" si="58"/>
        <v>2797691.8824742842</v>
      </c>
      <c r="M239" s="50"/>
      <c r="N239" s="50">
        <f t="shared" si="51"/>
        <v>2797691.8824742842</v>
      </c>
      <c r="O239" s="96"/>
      <c r="P239" s="96"/>
      <c r="Q239" s="33"/>
      <c r="R239" s="33"/>
    </row>
    <row r="240" spans="1:18" s="31" customFormat="1" x14ac:dyDescent="0.25">
      <c r="A240" s="35"/>
      <c r="B240" s="51" t="s">
        <v>158</v>
      </c>
      <c r="C240" s="35">
        <v>4</v>
      </c>
      <c r="D240" s="55">
        <v>52.251899999999992</v>
      </c>
      <c r="E240" s="100">
        <v>3263</v>
      </c>
      <c r="F240" s="134">
        <v>2348038</v>
      </c>
      <c r="G240" s="41">
        <v>100</v>
      </c>
      <c r="H240" s="50">
        <f t="shared" si="56"/>
        <v>2348038</v>
      </c>
      <c r="I240" s="50">
        <f t="shared" si="55"/>
        <v>0</v>
      </c>
      <c r="J240" s="50">
        <f t="shared" si="52"/>
        <v>719.59485136377566</v>
      </c>
      <c r="K240" s="50">
        <f t="shared" si="57"/>
        <v>2285.3008527536622</v>
      </c>
      <c r="L240" s="50">
        <f t="shared" si="58"/>
        <v>3442123.9183538384</v>
      </c>
      <c r="M240" s="50"/>
      <c r="N240" s="50">
        <f t="shared" si="51"/>
        <v>3442123.9183538384</v>
      </c>
      <c r="O240" s="96"/>
      <c r="P240" s="96"/>
      <c r="Q240" s="33"/>
      <c r="R240" s="33"/>
    </row>
    <row r="241" spans="1:18" s="31" customFormat="1" x14ac:dyDescent="0.25">
      <c r="A241" s="35"/>
      <c r="B241" s="51" t="s">
        <v>159</v>
      </c>
      <c r="C241" s="35">
        <v>4</v>
      </c>
      <c r="D241" s="55">
        <v>24.103600000000004</v>
      </c>
      <c r="E241" s="100">
        <v>605</v>
      </c>
      <c r="F241" s="134">
        <v>762112</v>
      </c>
      <c r="G241" s="41">
        <v>100</v>
      </c>
      <c r="H241" s="50">
        <f t="shared" si="56"/>
        <v>762112</v>
      </c>
      <c r="I241" s="50">
        <f t="shared" si="55"/>
        <v>0</v>
      </c>
      <c r="J241" s="50">
        <f t="shared" si="52"/>
        <v>1259.689256198347</v>
      </c>
      <c r="K241" s="50">
        <f t="shared" si="57"/>
        <v>1745.206447919091</v>
      </c>
      <c r="L241" s="50">
        <f t="shared" si="58"/>
        <v>1807547.0929374231</v>
      </c>
      <c r="M241" s="50"/>
      <c r="N241" s="50">
        <f t="shared" si="51"/>
        <v>1807547.0929374231</v>
      </c>
      <c r="O241" s="96"/>
      <c r="P241" s="96"/>
      <c r="Q241" s="33"/>
      <c r="R241" s="33"/>
    </row>
    <row r="242" spans="1:18" s="31" customFormat="1" x14ac:dyDescent="0.25">
      <c r="A242" s="35"/>
      <c r="B242" s="51" t="s">
        <v>160</v>
      </c>
      <c r="C242" s="35">
        <v>4</v>
      </c>
      <c r="D242" s="55">
        <v>28.624899999999997</v>
      </c>
      <c r="E242" s="100">
        <v>855</v>
      </c>
      <c r="F242" s="134">
        <v>858795</v>
      </c>
      <c r="G242" s="41">
        <v>100</v>
      </c>
      <c r="H242" s="50">
        <f t="shared" si="56"/>
        <v>858795</v>
      </c>
      <c r="I242" s="50">
        <f t="shared" si="55"/>
        <v>0</v>
      </c>
      <c r="J242" s="50">
        <f t="shared" si="52"/>
        <v>1004.4385964912281</v>
      </c>
      <c r="K242" s="50">
        <f t="shared" si="57"/>
        <v>2000.45710762621</v>
      </c>
      <c r="L242" s="50">
        <f t="shared" si="58"/>
        <v>2139609.2150586317</v>
      </c>
      <c r="M242" s="50"/>
      <c r="N242" s="50">
        <f t="shared" si="51"/>
        <v>2139609.2150586317</v>
      </c>
      <c r="O242" s="96"/>
      <c r="P242" s="96"/>
      <c r="Q242" s="33"/>
      <c r="R242" s="33"/>
    </row>
    <row r="243" spans="1:18" s="31" customFormat="1" x14ac:dyDescent="0.25">
      <c r="A243" s="35"/>
      <c r="B243" s="51" t="s">
        <v>753</v>
      </c>
      <c r="C243" s="35">
        <v>4</v>
      </c>
      <c r="D243" s="55">
        <v>32.481199999999994</v>
      </c>
      <c r="E243" s="100">
        <v>2054</v>
      </c>
      <c r="F243" s="134">
        <v>1793230</v>
      </c>
      <c r="G243" s="41">
        <v>100</v>
      </c>
      <c r="H243" s="50">
        <f t="shared" si="56"/>
        <v>1793230</v>
      </c>
      <c r="I243" s="50">
        <f t="shared" si="55"/>
        <v>0</v>
      </c>
      <c r="J243" s="50">
        <f t="shared" si="52"/>
        <v>873.04284323271668</v>
      </c>
      <c r="K243" s="50">
        <f t="shared" si="57"/>
        <v>2131.8528608847214</v>
      </c>
      <c r="L243" s="50">
        <f t="shared" si="58"/>
        <v>2722268.9512896901</v>
      </c>
      <c r="M243" s="50"/>
      <c r="N243" s="50">
        <f t="shared" si="51"/>
        <v>2722268.9512896901</v>
      </c>
      <c r="O243" s="96"/>
      <c r="P243" s="96"/>
      <c r="Q243" s="33"/>
      <c r="R243" s="33"/>
    </row>
    <row r="244" spans="1:18" s="31" customFormat="1" x14ac:dyDescent="0.25">
      <c r="A244" s="35"/>
      <c r="B244" s="51" t="s">
        <v>161</v>
      </c>
      <c r="C244" s="35">
        <v>4</v>
      </c>
      <c r="D244" s="55">
        <v>58.170500000000004</v>
      </c>
      <c r="E244" s="100">
        <v>2145</v>
      </c>
      <c r="F244" s="134">
        <v>1094076</v>
      </c>
      <c r="G244" s="41">
        <v>100</v>
      </c>
      <c r="H244" s="50">
        <f t="shared" si="56"/>
        <v>1094076</v>
      </c>
      <c r="I244" s="50">
        <f t="shared" si="55"/>
        <v>0</v>
      </c>
      <c r="J244" s="50">
        <f t="shared" si="52"/>
        <v>510.05874125874124</v>
      </c>
      <c r="K244" s="50">
        <f t="shared" si="57"/>
        <v>2494.836962858697</v>
      </c>
      <c r="L244" s="50">
        <f t="shared" si="58"/>
        <v>3235482.9337688517</v>
      </c>
      <c r="M244" s="50"/>
      <c r="N244" s="50">
        <f t="shared" si="51"/>
        <v>3235482.9337688517</v>
      </c>
      <c r="O244" s="96"/>
      <c r="P244" s="96"/>
      <c r="Q244" s="33"/>
      <c r="R244" s="33"/>
    </row>
    <row r="245" spans="1:18" s="31" customFormat="1" x14ac:dyDescent="0.25">
      <c r="A245" s="35"/>
      <c r="B245" s="51" t="s">
        <v>162</v>
      </c>
      <c r="C245" s="35">
        <v>4</v>
      </c>
      <c r="D245" s="55">
        <v>36.376199999999997</v>
      </c>
      <c r="E245" s="100">
        <v>848</v>
      </c>
      <c r="F245" s="134">
        <v>3330778</v>
      </c>
      <c r="G245" s="41">
        <v>100</v>
      </c>
      <c r="H245" s="50">
        <f t="shared" si="56"/>
        <v>3330778</v>
      </c>
      <c r="I245" s="50">
        <f t="shared" si="55"/>
        <v>0</v>
      </c>
      <c r="J245" s="50">
        <f t="shared" si="52"/>
        <v>3927.8042452830186</v>
      </c>
      <c r="K245" s="50">
        <f t="shared" si="57"/>
        <v>-922.90854116558057</v>
      </c>
      <c r="L245" s="50">
        <f t="shared" si="58"/>
        <v>581833.69144085585</v>
      </c>
      <c r="M245" s="50"/>
      <c r="N245" s="50">
        <f t="shared" si="51"/>
        <v>581833.69144085585</v>
      </c>
      <c r="O245" s="96"/>
      <c r="P245" s="96"/>
      <c r="Q245" s="33"/>
      <c r="R245" s="33"/>
    </row>
    <row r="246" spans="1:18" s="31" customFormat="1" x14ac:dyDescent="0.25">
      <c r="A246" s="35"/>
      <c r="B246" s="51" t="s">
        <v>163</v>
      </c>
      <c r="C246" s="35">
        <v>4</v>
      </c>
      <c r="D246" s="55">
        <v>32.705100000000002</v>
      </c>
      <c r="E246" s="100">
        <v>1222</v>
      </c>
      <c r="F246" s="134">
        <v>928352</v>
      </c>
      <c r="G246" s="41">
        <v>100</v>
      </c>
      <c r="H246" s="50">
        <f t="shared" si="56"/>
        <v>928352</v>
      </c>
      <c r="I246" s="50">
        <f t="shared" si="55"/>
        <v>0</v>
      </c>
      <c r="J246" s="50">
        <f t="shared" si="52"/>
        <v>759.69885433715217</v>
      </c>
      <c r="K246" s="50">
        <f t="shared" si="57"/>
        <v>2245.1968497802859</v>
      </c>
      <c r="L246" s="50">
        <f t="shared" si="58"/>
        <v>2503789.9873138778</v>
      </c>
      <c r="M246" s="50"/>
      <c r="N246" s="50">
        <f t="shared" si="51"/>
        <v>2503789.9873138778</v>
      </c>
      <c r="O246" s="96"/>
      <c r="P246" s="96"/>
      <c r="Q246" s="33"/>
      <c r="R246" s="33"/>
    </row>
    <row r="247" spans="1:18" s="31" customFormat="1" x14ac:dyDescent="0.25">
      <c r="A247" s="35"/>
      <c r="B247" s="51" t="s">
        <v>164</v>
      </c>
      <c r="C247" s="35">
        <v>4</v>
      </c>
      <c r="D247" s="55">
        <v>35.991799999999998</v>
      </c>
      <c r="E247" s="100">
        <v>1174</v>
      </c>
      <c r="F247" s="134">
        <v>1516282</v>
      </c>
      <c r="G247" s="41">
        <v>100</v>
      </c>
      <c r="H247" s="50">
        <f t="shared" si="56"/>
        <v>1516282</v>
      </c>
      <c r="I247" s="50">
        <f t="shared" si="55"/>
        <v>0</v>
      </c>
      <c r="J247" s="50">
        <f t="shared" si="52"/>
        <v>1291.5519591141397</v>
      </c>
      <c r="K247" s="50">
        <f t="shared" si="57"/>
        <v>1713.3437450032984</v>
      </c>
      <c r="L247" s="50">
        <f t="shared" si="58"/>
        <v>2081272.7192763642</v>
      </c>
      <c r="M247" s="50"/>
      <c r="N247" s="50">
        <f t="shared" si="51"/>
        <v>2081272.7192763642</v>
      </c>
      <c r="O247" s="96"/>
      <c r="P247" s="96"/>
      <c r="Q247" s="33"/>
      <c r="R247" s="33"/>
    </row>
    <row r="248" spans="1:18" s="31" customFormat="1" x14ac:dyDescent="0.25">
      <c r="A248" s="35"/>
      <c r="B248" s="51" t="s">
        <v>165</v>
      </c>
      <c r="C248" s="35">
        <v>4</v>
      </c>
      <c r="D248" s="55">
        <v>76.984499999999997</v>
      </c>
      <c r="E248" s="100">
        <v>3124</v>
      </c>
      <c r="F248" s="134">
        <v>2553840</v>
      </c>
      <c r="G248" s="41">
        <v>100</v>
      </c>
      <c r="H248" s="50">
        <f t="shared" si="56"/>
        <v>2553840</v>
      </c>
      <c r="I248" s="50">
        <f t="shared" si="55"/>
        <v>0</v>
      </c>
      <c r="J248" s="50">
        <f t="shared" si="52"/>
        <v>817.4903969270166</v>
      </c>
      <c r="K248" s="50">
        <f t="shared" si="57"/>
        <v>2187.4053071904214</v>
      </c>
      <c r="L248" s="50">
        <f t="shared" si="58"/>
        <v>3491026.1129354089</v>
      </c>
      <c r="M248" s="50"/>
      <c r="N248" s="50">
        <f t="shared" si="51"/>
        <v>3491026.1129354089</v>
      </c>
      <c r="O248" s="96"/>
      <c r="P248" s="96"/>
      <c r="Q248" s="33"/>
      <c r="R248" s="33"/>
    </row>
    <row r="249" spans="1:18" s="31" customFormat="1" x14ac:dyDescent="0.25">
      <c r="A249" s="35"/>
      <c r="B249" s="51" t="s">
        <v>754</v>
      </c>
      <c r="C249" s="35">
        <v>4</v>
      </c>
      <c r="D249" s="55">
        <v>37.795300000000005</v>
      </c>
      <c r="E249" s="100">
        <v>1676</v>
      </c>
      <c r="F249" s="134">
        <v>2695750</v>
      </c>
      <c r="G249" s="41">
        <v>100</v>
      </c>
      <c r="H249" s="50">
        <f t="shared" si="56"/>
        <v>2695750</v>
      </c>
      <c r="I249" s="50">
        <f t="shared" si="55"/>
        <v>0</v>
      </c>
      <c r="J249" s="50">
        <f t="shared" si="52"/>
        <v>1608.4427207637232</v>
      </c>
      <c r="K249" s="50">
        <f t="shared" si="57"/>
        <v>1396.4529833537149</v>
      </c>
      <c r="L249" s="50">
        <f t="shared" si="58"/>
        <v>2027001.9301207885</v>
      </c>
      <c r="M249" s="50"/>
      <c r="N249" s="50">
        <f t="shared" si="51"/>
        <v>2027001.9301207885</v>
      </c>
      <c r="O249" s="96"/>
      <c r="P249" s="96"/>
      <c r="Q249" s="33"/>
      <c r="R249" s="33"/>
    </row>
    <row r="250" spans="1:18" s="31" customFormat="1" x14ac:dyDescent="0.25">
      <c r="A250" s="35"/>
      <c r="B250" s="51" t="s">
        <v>755</v>
      </c>
      <c r="C250" s="35">
        <v>4</v>
      </c>
      <c r="D250" s="55">
        <v>12.696099999999999</v>
      </c>
      <c r="E250" s="100">
        <v>474</v>
      </c>
      <c r="F250" s="134">
        <v>335645</v>
      </c>
      <c r="G250" s="41">
        <v>100</v>
      </c>
      <c r="H250" s="50">
        <f t="shared" si="56"/>
        <v>335645</v>
      </c>
      <c r="I250" s="50">
        <f t="shared" si="55"/>
        <v>0</v>
      </c>
      <c r="J250" s="50">
        <f t="shared" si="52"/>
        <v>708.11181434599155</v>
      </c>
      <c r="K250" s="50">
        <f t="shared" si="57"/>
        <v>2296.7838897714464</v>
      </c>
      <c r="L250" s="50">
        <f t="shared" si="58"/>
        <v>2119921.8434759043</v>
      </c>
      <c r="M250" s="50"/>
      <c r="N250" s="50">
        <f t="shared" si="51"/>
        <v>2119921.8434759043</v>
      </c>
      <c r="O250" s="96"/>
      <c r="P250" s="96"/>
      <c r="Q250" s="33"/>
      <c r="R250" s="33"/>
    </row>
    <row r="251" spans="1:18" s="31" customFormat="1" x14ac:dyDescent="0.25">
      <c r="A251" s="35"/>
      <c r="B251" s="51" t="s">
        <v>166</v>
      </c>
      <c r="C251" s="35">
        <v>4</v>
      </c>
      <c r="D251" s="55">
        <v>65.192599999999999</v>
      </c>
      <c r="E251" s="100">
        <v>2537</v>
      </c>
      <c r="F251" s="134">
        <v>4279570</v>
      </c>
      <c r="G251" s="41">
        <v>100</v>
      </c>
      <c r="H251" s="50">
        <f t="shared" si="56"/>
        <v>4279570</v>
      </c>
      <c r="I251" s="50">
        <f t="shared" si="55"/>
        <v>0</v>
      </c>
      <c r="J251" s="50">
        <f t="shared" si="52"/>
        <v>1686.86243594797</v>
      </c>
      <c r="K251" s="50">
        <f t="shared" si="57"/>
        <v>1318.0332681694681</v>
      </c>
      <c r="L251" s="50">
        <f t="shared" si="58"/>
        <v>2485258.1139441803</v>
      </c>
      <c r="M251" s="50"/>
      <c r="N251" s="50">
        <f t="shared" si="51"/>
        <v>2485258.1139441803</v>
      </c>
      <c r="O251" s="96"/>
      <c r="P251" s="96"/>
      <c r="Q251" s="33"/>
      <c r="R251" s="33"/>
    </row>
    <row r="252" spans="1:18" s="31" customFormat="1" x14ac:dyDescent="0.25">
      <c r="A252" s="35"/>
      <c r="B252" s="51" t="s">
        <v>167</v>
      </c>
      <c r="C252" s="35">
        <v>4</v>
      </c>
      <c r="D252" s="55">
        <v>60.270100000000006</v>
      </c>
      <c r="E252" s="100">
        <v>2582</v>
      </c>
      <c r="F252" s="134">
        <v>2352064</v>
      </c>
      <c r="G252" s="41">
        <v>100</v>
      </c>
      <c r="H252" s="50">
        <f t="shared" si="56"/>
        <v>2352064</v>
      </c>
      <c r="I252" s="50">
        <f t="shared" si="55"/>
        <v>0</v>
      </c>
      <c r="J252" s="50">
        <f t="shared" si="52"/>
        <v>910.94655305964363</v>
      </c>
      <c r="K252" s="50">
        <f t="shared" si="57"/>
        <v>2093.9491510577946</v>
      </c>
      <c r="L252" s="50">
        <f t="shared" si="58"/>
        <v>3091370.2177214092</v>
      </c>
      <c r="M252" s="50"/>
      <c r="N252" s="50">
        <f t="shared" si="51"/>
        <v>3091370.2177214092</v>
      </c>
      <c r="O252" s="96"/>
      <c r="P252" s="96"/>
      <c r="Q252" s="33"/>
      <c r="R252" s="33"/>
    </row>
    <row r="253" spans="1:18" s="31" customFormat="1" x14ac:dyDescent="0.25">
      <c r="A253" s="35"/>
      <c r="B253" s="51" t="s">
        <v>168</v>
      </c>
      <c r="C253" s="35">
        <v>4</v>
      </c>
      <c r="D253" s="55">
        <v>65.196699999999993</v>
      </c>
      <c r="E253" s="100">
        <v>972</v>
      </c>
      <c r="F253" s="134">
        <v>1012772</v>
      </c>
      <c r="G253" s="41">
        <v>100</v>
      </c>
      <c r="H253" s="50">
        <f t="shared" si="56"/>
        <v>1012772</v>
      </c>
      <c r="I253" s="50">
        <f t="shared" si="55"/>
        <v>0</v>
      </c>
      <c r="J253" s="50">
        <f t="shared" si="52"/>
        <v>1041.9465020576131</v>
      </c>
      <c r="K253" s="50">
        <f t="shared" si="57"/>
        <v>1962.949202059825</v>
      </c>
      <c r="L253" s="50">
        <f t="shared" si="58"/>
        <v>2419040.5999981938</v>
      </c>
      <c r="M253" s="50"/>
      <c r="N253" s="50">
        <f t="shared" si="51"/>
        <v>2419040.5999981938</v>
      </c>
      <c r="O253" s="96"/>
      <c r="P253" s="96"/>
      <c r="Q253" s="33"/>
      <c r="R253" s="33"/>
    </row>
    <row r="254" spans="1:18" s="31" customFormat="1" x14ac:dyDescent="0.25">
      <c r="A254" s="35"/>
      <c r="B254" s="51" t="s">
        <v>169</v>
      </c>
      <c r="C254" s="35">
        <v>4</v>
      </c>
      <c r="D254" s="55">
        <v>32.4041</v>
      </c>
      <c r="E254" s="100">
        <v>1777</v>
      </c>
      <c r="F254" s="134">
        <v>1545378</v>
      </c>
      <c r="G254" s="41">
        <v>100</v>
      </c>
      <c r="H254" s="50">
        <f t="shared" si="56"/>
        <v>1545378</v>
      </c>
      <c r="I254" s="50">
        <f t="shared" si="55"/>
        <v>0</v>
      </c>
      <c r="J254" s="50">
        <f t="shared" si="52"/>
        <v>869.65559932470455</v>
      </c>
      <c r="K254" s="50">
        <f t="shared" si="57"/>
        <v>2135.2401047927333</v>
      </c>
      <c r="L254" s="50">
        <f t="shared" si="58"/>
        <v>2620757.642115253</v>
      </c>
      <c r="M254" s="50"/>
      <c r="N254" s="50">
        <f t="shared" si="51"/>
        <v>2620757.642115253</v>
      </c>
      <c r="O254" s="96"/>
      <c r="P254" s="96"/>
      <c r="Q254" s="33"/>
      <c r="R254" s="33"/>
    </row>
    <row r="255" spans="1:18" s="31" customFormat="1" x14ac:dyDescent="0.25">
      <c r="A255" s="35"/>
      <c r="B255" s="51" t="s">
        <v>170</v>
      </c>
      <c r="C255" s="35">
        <v>4</v>
      </c>
      <c r="D255" s="55">
        <v>67.829499999999996</v>
      </c>
      <c r="E255" s="100">
        <v>3065</v>
      </c>
      <c r="F255" s="134">
        <v>2764482</v>
      </c>
      <c r="G255" s="41">
        <v>100</v>
      </c>
      <c r="H255" s="50">
        <f t="shared" si="56"/>
        <v>2764482</v>
      </c>
      <c r="I255" s="50">
        <f t="shared" si="55"/>
        <v>0</v>
      </c>
      <c r="J255" s="50">
        <f t="shared" si="52"/>
        <v>901.95171288743882</v>
      </c>
      <c r="K255" s="50">
        <f t="shared" si="57"/>
        <v>2102.9439912299995</v>
      </c>
      <c r="L255" s="50">
        <f t="shared" si="58"/>
        <v>3334352.371022658</v>
      </c>
      <c r="M255" s="50"/>
      <c r="N255" s="50">
        <f t="shared" si="51"/>
        <v>3334352.371022658</v>
      </c>
      <c r="O255" s="96"/>
      <c r="P255" s="96"/>
      <c r="Q255" s="33"/>
      <c r="R255" s="33"/>
    </row>
    <row r="256" spans="1:18" s="31" customFormat="1" x14ac:dyDescent="0.25">
      <c r="A256" s="35"/>
      <c r="B256" s="51"/>
      <c r="C256" s="35"/>
      <c r="D256" s="55">
        <v>0</v>
      </c>
      <c r="E256" s="102"/>
      <c r="F256" s="42"/>
      <c r="G256" s="41"/>
      <c r="H256" s="42"/>
      <c r="I256" s="32"/>
      <c r="J256" s="32"/>
      <c r="K256" s="50"/>
      <c r="L256" s="50"/>
      <c r="M256" s="50"/>
      <c r="N256" s="50"/>
      <c r="O256" s="96"/>
      <c r="P256" s="96"/>
      <c r="Q256" s="33"/>
      <c r="R256" s="33"/>
    </row>
    <row r="257" spans="1:18" s="31" customFormat="1" x14ac:dyDescent="0.25">
      <c r="A257" s="30" t="s">
        <v>173</v>
      </c>
      <c r="B257" s="43" t="s">
        <v>2</v>
      </c>
      <c r="C257" s="44"/>
      <c r="D257" s="3">
        <v>923.69960000000003</v>
      </c>
      <c r="E257" s="103">
        <f>E258</f>
        <v>30986</v>
      </c>
      <c r="F257" s="37">
        <f t="shared" ref="F257" si="59">F259</f>
        <v>0</v>
      </c>
      <c r="G257" s="37"/>
      <c r="H257" s="37">
        <f>H259</f>
        <v>11143991</v>
      </c>
      <c r="I257" s="37">
        <f>I259</f>
        <v>-11143991</v>
      </c>
      <c r="J257" s="37"/>
      <c r="K257" s="50"/>
      <c r="L257" s="50"/>
      <c r="M257" s="46">
        <f>M259</f>
        <v>22265539.445747055</v>
      </c>
      <c r="N257" s="37">
        <f t="shared" ref="N257:N320" si="60">L257+M257</f>
        <v>22265539.445747055</v>
      </c>
      <c r="O257" s="96"/>
      <c r="P257" s="96"/>
      <c r="Q257" s="33"/>
      <c r="R257" s="33"/>
    </row>
    <row r="258" spans="1:18" s="31" customFormat="1" x14ac:dyDescent="0.25">
      <c r="A258" s="30" t="s">
        <v>173</v>
      </c>
      <c r="B258" s="43" t="s">
        <v>3</v>
      </c>
      <c r="C258" s="44"/>
      <c r="D258" s="3">
        <v>923.69960000000003</v>
      </c>
      <c r="E258" s="103">
        <f>SUM(E260:E282)</f>
        <v>30986</v>
      </c>
      <c r="F258" s="37">
        <f t="shared" ref="F258" si="61">SUM(F260:F282)</f>
        <v>72503211</v>
      </c>
      <c r="G258" s="37"/>
      <c r="H258" s="37">
        <f>SUM(H260:H282)</f>
        <v>50215229</v>
      </c>
      <c r="I258" s="37">
        <f>SUM(I260:I282)</f>
        <v>22287982</v>
      </c>
      <c r="J258" s="37"/>
      <c r="K258" s="50"/>
      <c r="L258" s="37">
        <f>SUM(L260:L282)</f>
        <v>49199789.974802561</v>
      </c>
      <c r="M258" s="50"/>
      <c r="N258" s="37">
        <f t="shared" si="60"/>
        <v>49199789.974802561</v>
      </c>
      <c r="O258" s="96"/>
      <c r="P258" s="96"/>
      <c r="Q258" s="33"/>
      <c r="R258" s="33"/>
    </row>
    <row r="259" spans="1:18" s="31" customFormat="1" x14ac:dyDescent="0.25">
      <c r="A259" s="35"/>
      <c r="B259" s="51" t="s">
        <v>26</v>
      </c>
      <c r="C259" s="35">
        <v>2</v>
      </c>
      <c r="D259" s="55">
        <v>0</v>
      </c>
      <c r="E259" s="104"/>
      <c r="F259" s="50"/>
      <c r="G259" s="41">
        <v>25</v>
      </c>
      <c r="H259" s="50">
        <f>F263*G259/100</f>
        <v>11143991</v>
      </c>
      <c r="I259" s="50">
        <f t="shared" ref="I259:I282" si="62">F259-H259</f>
        <v>-11143991</v>
      </c>
      <c r="J259" s="50"/>
      <c r="K259" s="50"/>
      <c r="L259" s="50"/>
      <c r="M259" s="50">
        <f>($L$7*$L$8*E257/$L$10)+($L$7*$L$9*D257/$L$11)</f>
        <v>22265539.445747055</v>
      </c>
      <c r="N259" s="50">
        <f t="shared" si="60"/>
        <v>22265539.445747055</v>
      </c>
      <c r="O259" s="96"/>
      <c r="P259" s="96"/>
      <c r="Q259" s="33"/>
      <c r="R259" s="33"/>
    </row>
    <row r="260" spans="1:18" s="31" customFormat="1" x14ac:dyDescent="0.25">
      <c r="A260" s="35"/>
      <c r="B260" s="51" t="s">
        <v>174</v>
      </c>
      <c r="C260" s="35">
        <v>4</v>
      </c>
      <c r="D260" s="55">
        <v>31.286999999999999</v>
      </c>
      <c r="E260" s="100">
        <v>1010</v>
      </c>
      <c r="F260" s="135">
        <v>1739410</v>
      </c>
      <c r="G260" s="41">
        <v>100</v>
      </c>
      <c r="H260" s="50">
        <f t="shared" ref="H260:H282" si="63">F260*G260/100</f>
        <v>1739410</v>
      </c>
      <c r="I260" s="50">
        <f t="shared" si="62"/>
        <v>0</v>
      </c>
      <c r="J260" s="50">
        <f t="shared" si="52"/>
        <v>1722.1881188118812</v>
      </c>
      <c r="K260" s="50">
        <f t="shared" ref="K260:K282" si="64">$J$11*$J$19-J260</f>
        <v>1282.7075853055569</v>
      </c>
      <c r="L260" s="50">
        <f t="shared" ref="L260:L282" si="65">IF(K260&gt;0,$J$7*$J$8*(K260/$K$19),0)+$J$7*$J$9*(E260/$E$19)+$J$7*$J$10*(D260/$D$19)</f>
        <v>1638781.1676731808</v>
      </c>
      <c r="M260" s="50"/>
      <c r="N260" s="50">
        <f t="shared" si="60"/>
        <v>1638781.1676731808</v>
      </c>
      <c r="O260" s="96"/>
      <c r="P260" s="96"/>
      <c r="Q260" s="33"/>
      <c r="R260" s="33"/>
    </row>
    <row r="261" spans="1:18" s="31" customFormat="1" x14ac:dyDescent="0.25">
      <c r="A261" s="35"/>
      <c r="B261" s="51" t="s">
        <v>756</v>
      </c>
      <c r="C261" s="35">
        <v>4</v>
      </c>
      <c r="D261" s="55">
        <v>45.492799999999995</v>
      </c>
      <c r="E261" s="100">
        <v>1319</v>
      </c>
      <c r="F261" s="135">
        <v>1152994</v>
      </c>
      <c r="G261" s="41">
        <v>100</v>
      </c>
      <c r="H261" s="50">
        <f t="shared" si="63"/>
        <v>1152994</v>
      </c>
      <c r="I261" s="50">
        <f t="shared" si="62"/>
        <v>0</v>
      </c>
      <c r="J261" s="50">
        <f t="shared" si="52"/>
        <v>874.14253222137984</v>
      </c>
      <c r="K261" s="50">
        <f t="shared" si="64"/>
        <v>2130.7531718960581</v>
      </c>
      <c r="L261" s="50">
        <f t="shared" si="65"/>
        <v>2540863.0321891936</v>
      </c>
      <c r="M261" s="50"/>
      <c r="N261" s="50">
        <f t="shared" si="60"/>
        <v>2540863.0321891936</v>
      </c>
      <c r="O261" s="96"/>
      <c r="P261" s="96"/>
      <c r="Q261" s="33"/>
      <c r="R261" s="33"/>
    </row>
    <row r="262" spans="1:18" s="31" customFormat="1" x14ac:dyDescent="0.25">
      <c r="A262" s="35"/>
      <c r="B262" s="51" t="s">
        <v>175</v>
      </c>
      <c r="C262" s="35">
        <v>4</v>
      </c>
      <c r="D262" s="55">
        <v>49.9925</v>
      </c>
      <c r="E262" s="100">
        <v>877</v>
      </c>
      <c r="F262" s="135">
        <v>962361</v>
      </c>
      <c r="G262" s="41">
        <v>100</v>
      </c>
      <c r="H262" s="50">
        <f t="shared" si="63"/>
        <v>962361</v>
      </c>
      <c r="I262" s="50">
        <f t="shared" si="62"/>
        <v>0</v>
      </c>
      <c r="J262" s="50">
        <f t="shared" si="52"/>
        <v>1097.332953249715</v>
      </c>
      <c r="K262" s="50">
        <f t="shared" si="64"/>
        <v>1907.562750867723</v>
      </c>
      <c r="L262" s="50">
        <f t="shared" si="65"/>
        <v>2228340.1247147974</v>
      </c>
      <c r="M262" s="50"/>
      <c r="N262" s="50">
        <f t="shared" si="60"/>
        <v>2228340.1247147974</v>
      </c>
      <c r="O262" s="96"/>
      <c r="P262" s="96"/>
      <c r="Q262" s="33"/>
      <c r="R262" s="33"/>
    </row>
    <row r="263" spans="1:18" s="31" customFormat="1" x14ac:dyDescent="0.25">
      <c r="A263" s="35"/>
      <c r="B263" s="51" t="s">
        <v>870</v>
      </c>
      <c r="C263" s="35">
        <v>3</v>
      </c>
      <c r="D263" s="55">
        <v>146.12969999999999</v>
      </c>
      <c r="E263" s="100">
        <v>8765</v>
      </c>
      <c r="F263" s="135">
        <v>44575964</v>
      </c>
      <c r="G263" s="41">
        <v>50</v>
      </c>
      <c r="H263" s="50">
        <f t="shared" si="63"/>
        <v>22287982</v>
      </c>
      <c r="I263" s="50">
        <f t="shared" si="62"/>
        <v>22287982</v>
      </c>
      <c r="J263" s="50">
        <f t="shared" si="52"/>
        <v>5085.6775812892183</v>
      </c>
      <c r="K263" s="50">
        <f t="shared" si="64"/>
        <v>-2080.7818771717803</v>
      </c>
      <c r="L263" s="50">
        <f t="shared" si="65"/>
        <v>4342960.1246103821</v>
      </c>
      <c r="M263" s="50"/>
      <c r="N263" s="50">
        <f t="shared" si="60"/>
        <v>4342960.1246103821</v>
      </c>
      <c r="O263" s="96"/>
      <c r="P263" s="96"/>
      <c r="Q263" s="33"/>
      <c r="R263" s="33"/>
    </row>
    <row r="264" spans="1:18" s="31" customFormat="1" x14ac:dyDescent="0.25">
      <c r="A264" s="35"/>
      <c r="B264" s="51" t="s">
        <v>176</v>
      </c>
      <c r="C264" s="35">
        <v>4</v>
      </c>
      <c r="D264" s="55">
        <v>44.4619</v>
      </c>
      <c r="E264" s="100">
        <v>842</v>
      </c>
      <c r="F264" s="135">
        <v>1137738</v>
      </c>
      <c r="G264" s="41">
        <v>100</v>
      </c>
      <c r="H264" s="50">
        <f t="shared" si="63"/>
        <v>1137738</v>
      </c>
      <c r="I264" s="50">
        <f t="shared" si="62"/>
        <v>0</v>
      </c>
      <c r="J264" s="50">
        <f t="shared" si="52"/>
        <v>1351.2327790973873</v>
      </c>
      <c r="K264" s="50">
        <f t="shared" si="64"/>
        <v>1653.6629250200508</v>
      </c>
      <c r="L264" s="50">
        <f t="shared" si="65"/>
        <v>1970502.4631854328</v>
      </c>
      <c r="M264" s="50"/>
      <c r="N264" s="50">
        <f t="shared" si="60"/>
        <v>1970502.4631854328</v>
      </c>
      <c r="O264" s="96"/>
      <c r="P264" s="96"/>
      <c r="Q264" s="33"/>
      <c r="R264" s="33"/>
    </row>
    <row r="265" spans="1:18" s="31" customFormat="1" x14ac:dyDescent="0.25">
      <c r="A265" s="35"/>
      <c r="B265" s="51" t="s">
        <v>177</v>
      </c>
      <c r="C265" s="35">
        <v>4</v>
      </c>
      <c r="D265" s="55">
        <v>12.8087</v>
      </c>
      <c r="E265" s="100">
        <v>409</v>
      </c>
      <c r="F265" s="135">
        <v>1183642</v>
      </c>
      <c r="G265" s="41">
        <v>100</v>
      </c>
      <c r="H265" s="50">
        <f t="shared" si="63"/>
        <v>1183642</v>
      </c>
      <c r="I265" s="50">
        <f t="shared" si="62"/>
        <v>0</v>
      </c>
      <c r="J265" s="50">
        <f t="shared" si="52"/>
        <v>2893.9902200488996</v>
      </c>
      <c r="K265" s="50">
        <f t="shared" si="64"/>
        <v>110.9054840685385</v>
      </c>
      <c r="L265" s="50">
        <f t="shared" si="65"/>
        <v>335539.37754038465</v>
      </c>
      <c r="M265" s="50"/>
      <c r="N265" s="50">
        <f t="shared" si="60"/>
        <v>335539.37754038465</v>
      </c>
      <c r="O265" s="96"/>
      <c r="P265" s="96"/>
      <c r="Q265" s="33"/>
      <c r="R265" s="33"/>
    </row>
    <row r="266" spans="1:18" s="31" customFormat="1" x14ac:dyDescent="0.25">
      <c r="A266" s="35"/>
      <c r="B266" s="51" t="s">
        <v>178</v>
      </c>
      <c r="C266" s="35">
        <v>4</v>
      </c>
      <c r="D266" s="55">
        <v>40.336600000000004</v>
      </c>
      <c r="E266" s="100">
        <v>905</v>
      </c>
      <c r="F266" s="135">
        <v>435874</v>
      </c>
      <c r="G266" s="41">
        <v>100</v>
      </c>
      <c r="H266" s="50">
        <f t="shared" si="63"/>
        <v>435874</v>
      </c>
      <c r="I266" s="50">
        <f t="shared" si="62"/>
        <v>0</v>
      </c>
      <c r="J266" s="50">
        <f t="shared" si="52"/>
        <v>481.62872928176796</v>
      </c>
      <c r="K266" s="50">
        <f t="shared" si="64"/>
        <v>2523.2669748356702</v>
      </c>
      <c r="L266" s="50">
        <f t="shared" si="65"/>
        <v>2664619.118886367</v>
      </c>
      <c r="M266" s="50"/>
      <c r="N266" s="50">
        <f t="shared" si="60"/>
        <v>2664619.118886367</v>
      </c>
      <c r="O266" s="96"/>
      <c r="P266" s="96"/>
      <c r="Q266" s="33"/>
      <c r="R266" s="33"/>
    </row>
    <row r="267" spans="1:18" s="31" customFormat="1" x14ac:dyDescent="0.25">
      <c r="A267" s="35"/>
      <c r="B267" s="51" t="s">
        <v>757</v>
      </c>
      <c r="C267" s="35">
        <v>4</v>
      </c>
      <c r="D267" s="55">
        <v>44.004200000000004</v>
      </c>
      <c r="E267" s="100">
        <v>1092</v>
      </c>
      <c r="F267" s="135">
        <v>1948216</v>
      </c>
      <c r="G267" s="41">
        <v>100</v>
      </c>
      <c r="H267" s="50">
        <f t="shared" si="63"/>
        <v>1948216</v>
      </c>
      <c r="I267" s="50">
        <f t="shared" si="62"/>
        <v>0</v>
      </c>
      <c r="J267" s="50">
        <f t="shared" si="52"/>
        <v>1784.080586080586</v>
      </c>
      <c r="K267" s="50">
        <f t="shared" si="64"/>
        <v>1220.815118036852</v>
      </c>
      <c r="L267" s="50">
        <f t="shared" si="65"/>
        <v>1712060.8385470938</v>
      </c>
      <c r="M267" s="50"/>
      <c r="N267" s="50">
        <f t="shared" si="60"/>
        <v>1712060.8385470938</v>
      </c>
      <c r="O267" s="96"/>
      <c r="P267" s="96"/>
      <c r="Q267" s="33"/>
      <c r="R267" s="33"/>
    </row>
    <row r="268" spans="1:18" s="31" customFormat="1" x14ac:dyDescent="0.25">
      <c r="A268" s="35"/>
      <c r="B268" s="51" t="s">
        <v>179</v>
      </c>
      <c r="C268" s="35">
        <v>4</v>
      </c>
      <c r="D268" s="55">
        <v>55.929899999999996</v>
      </c>
      <c r="E268" s="100">
        <v>2512</v>
      </c>
      <c r="F268" s="135">
        <v>4990792</v>
      </c>
      <c r="G268" s="41">
        <v>100</v>
      </c>
      <c r="H268" s="50">
        <f t="shared" si="63"/>
        <v>4990792</v>
      </c>
      <c r="I268" s="50">
        <f t="shared" si="62"/>
        <v>0</v>
      </c>
      <c r="J268" s="50">
        <f t="shared" si="52"/>
        <v>1986.78025477707</v>
      </c>
      <c r="K268" s="50">
        <f t="shared" si="64"/>
        <v>1018.1154493403681</v>
      </c>
      <c r="L268" s="50">
        <f t="shared" si="65"/>
        <v>2166962.7785456306</v>
      </c>
      <c r="M268" s="50"/>
      <c r="N268" s="50">
        <f t="shared" si="60"/>
        <v>2166962.7785456306</v>
      </c>
      <c r="O268" s="96"/>
      <c r="P268" s="96"/>
      <c r="Q268" s="33"/>
      <c r="R268" s="33"/>
    </row>
    <row r="269" spans="1:18" s="31" customFormat="1" x14ac:dyDescent="0.25">
      <c r="A269" s="35"/>
      <c r="B269" s="51" t="s">
        <v>180</v>
      </c>
      <c r="C269" s="35">
        <v>4</v>
      </c>
      <c r="D269" s="55">
        <v>46.283000000000001</v>
      </c>
      <c r="E269" s="100">
        <v>1200</v>
      </c>
      <c r="F269" s="135">
        <v>1339096</v>
      </c>
      <c r="G269" s="41">
        <v>100</v>
      </c>
      <c r="H269" s="50">
        <f t="shared" si="63"/>
        <v>1339096</v>
      </c>
      <c r="I269" s="50">
        <f t="shared" si="62"/>
        <v>0</v>
      </c>
      <c r="J269" s="50">
        <f t="shared" si="52"/>
        <v>1115.9133333333334</v>
      </c>
      <c r="K269" s="50">
        <f t="shared" si="64"/>
        <v>1888.9823707841047</v>
      </c>
      <c r="L269" s="50">
        <f t="shared" si="65"/>
        <v>2307303.662827536</v>
      </c>
      <c r="M269" s="50"/>
      <c r="N269" s="50">
        <f t="shared" si="60"/>
        <v>2307303.662827536</v>
      </c>
      <c r="O269" s="96"/>
      <c r="P269" s="96"/>
      <c r="Q269" s="33"/>
      <c r="R269" s="33"/>
    </row>
    <row r="270" spans="1:18" s="31" customFormat="1" x14ac:dyDescent="0.25">
      <c r="A270" s="35"/>
      <c r="B270" s="51" t="s">
        <v>181</v>
      </c>
      <c r="C270" s="35">
        <v>4</v>
      </c>
      <c r="D270" s="55">
        <v>40.415599999999998</v>
      </c>
      <c r="E270" s="100">
        <v>849</v>
      </c>
      <c r="F270" s="135">
        <v>884111</v>
      </c>
      <c r="G270" s="41">
        <v>100</v>
      </c>
      <c r="H270" s="50">
        <f t="shared" si="63"/>
        <v>884111</v>
      </c>
      <c r="I270" s="50">
        <f t="shared" si="62"/>
        <v>0</v>
      </c>
      <c r="J270" s="50">
        <f t="shared" si="52"/>
        <v>1041.3557126030623</v>
      </c>
      <c r="K270" s="50">
        <f t="shared" si="64"/>
        <v>1963.5399915143757</v>
      </c>
      <c r="L270" s="50">
        <f t="shared" si="65"/>
        <v>2193335.2441298207</v>
      </c>
      <c r="M270" s="50"/>
      <c r="N270" s="50">
        <f t="shared" si="60"/>
        <v>2193335.2441298207</v>
      </c>
      <c r="O270" s="96"/>
      <c r="P270" s="96"/>
      <c r="Q270" s="33"/>
      <c r="R270" s="33"/>
    </row>
    <row r="271" spans="1:18" s="31" customFormat="1" x14ac:dyDescent="0.25">
      <c r="A271" s="35"/>
      <c r="B271" s="51" t="s">
        <v>182</v>
      </c>
      <c r="C271" s="35">
        <v>4</v>
      </c>
      <c r="D271" s="55">
        <v>11.5463</v>
      </c>
      <c r="E271" s="100">
        <v>400</v>
      </c>
      <c r="F271" s="135">
        <v>239467</v>
      </c>
      <c r="G271" s="41">
        <v>100</v>
      </c>
      <c r="H271" s="50">
        <f t="shared" si="63"/>
        <v>239467</v>
      </c>
      <c r="I271" s="50">
        <f t="shared" si="62"/>
        <v>0</v>
      </c>
      <c r="J271" s="50">
        <f t="shared" si="52"/>
        <v>598.66750000000002</v>
      </c>
      <c r="K271" s="50">
        <f t="shared" si="64"/>
        <v>2406.2282041174381</v>
      </c>
      <c r="L271" s="50">
        <f t="shared" si="65"/>
        <v>2172030.4925511661</v>
      </c>
      <c r="M271" s="50"/>
      <c r="N271" s="50">
        <f t="shared" si="60"/>
        <v>2172030.4925511661</v>
      </c>
      <c r="O271" s="96"/>
      <c r="P271" s="96"/>
      <c r="Q271" s="33"/>
      <c r="R271" s="33"/>
    </row>
    <row r="272" spans="1:18" s="31" customFormat="1" x14ac:dyDescent="0.25">
      <c r="A272" s="35"/>
      <c r="B272" s="51" t="s">
        <v>183</v>
      </c>
      <c r="C272" s="35">
        <v>4</v>
      </c>
      <c r="D272" s="55">
        <v>52.649300000000004</v>
      </c>
      <c r="E272" s="100">
        <v>907</v>
      </c>
      <c r="F272" s="135">
        <v>893691</v>
      </c>
      <c r="G272" s="41">
        <v>100</v>
      </c>
      <c r="H272" s="50">
        <f t="shared" si="63"/>
        <v>893691</v>
      </c>
      <c r="I272" s="50">
        <f t="shared" si="62"/>
        <v>0</v>
      </c>
      <c r="J272" s="50">
        <f t="shared" si="52"/>
        <v>985.32635060639473</v>
      </c>
      <c r="K272" s="50">
        <f t="shared" si="64"/>
        <v>2019.5693535110433</v>
      </c>
      <c r="L272" s="50">
        <f t="shared" si="65"/>
        <v>2349111.0657237736</v>
      </c>
      <c r="M272" s="50"/>
      <c r="N272" s="50">
        <f t="shared" si="60"/>
        <v>2349111.0657237736</v>
      </c>
      <c r="O272" s="96"/>
      <c r="P272" s="96"/>
      <c r="Q272" s="33"/>
      <c r="R272" s="33"/>
    </row>
    <row r="273" spans="1:18" s="31" customFormat="1" x14ac:dyDescent="0.25">
      <c r="A273" s="35"/>
      <c r="B273" s="51" t="s">
        <v>184</v>
      </c>
      <c r="C273" s="35">
        <v>4</v>
      </c>
      <c r="D273" s="55">
        <v>21.676100000000002</v>
      </c>
      <c r="E273" s="100">
        <v>882</v>
      </c>
      <c r="F273" s="135">
        <v>1102990</v>
      </c>
      <c r="G273" s="41">
        <v>100</v>
      </c>
      <c r="H273" s="50">
        <f t="shared" si="63"/>
        <v>1102990</v>
      </c>
      <c r="I273" s="50">
        <f t="shared" si="62"/>
        <v>0</v>
      </c>
      <c r="J273" s="50">
        <f t="shared" si="52"/>
        <v>1250.5555555555557</v>
      </c>
      <c r="K273" s="50">
        <f t="shared" si="64"/>
        <v>1754.3401485618824</v>
      </c>
      <c r="L273" s="50">
        <f t="shared" si="65"/>
        <v>1900937.9892097421</v>
      </c>
      <c r="M273" s="50"/>
      <c r="N273" s="50">
        <f t="shared" si="60"/>
        <v>1900937.9892097421</v>
      </c>
      <c r="O273" s="96"/>
      <c r="P273" s="96"/>
      <c r="Q273" s="33"/>
      <c r="R273" s="33"/>
    </row>
    <row r="274" spans="1:18" s="31" customFormat="1" x14ac:dyDescent="0.25">
      <c r="A274" s="35"/>
      <c r="B274" s="51" t="s">
        <v>185</v>
      </c>
      <c r="C274" s="35">
        <v>4</v>
      </c>
      <c r="D274" s="55">
        <v>42.465600000000009</v>
      </c>
      <c r="E274" s="100">
        <v>1799</v>
      </c>
      <c r="F274" s="135">
        <v>2638260</v>
      </c>
      <c r="G274" s="41">
        <v>100</v>
      </c>
      <c r="H274" s="50">
        <f t="shared" si="63"/>
        <v>2638260</v>
      </c>
      <c r="I274" s="50">
        <f t="shared" si="62"/>
        <v>0</v>
      </c>
      <c r="J274" s="50">
        <f t="shared" si="52"/>
        <v>1466.5147304057809</v>
      </c>
      <c r="K274" s="50">
        <f t="shared" si="64"/>
        <v>1538.3809737116571</v>
      </c>
      <c r="L274" s="50">
        <f t="shared" si="65"/>
        <v>2221322.8041345202</v>
      </c>
      <c r="M274" s="50"/>
      <c r="N274" s="50">
        <f t="shared" si="60"/>
        <v>2221322.8041345202</v>
      </c>
      <c r="O274" s="96"/>
      <c r="P274" s="96"/>
      <c r="Q274" s="33"/>
      <c r="R274" s="33"/>
    </row>
    <row r="275" spans="1:18" s="31" customFormat="1" x14ac:dyDescent="0.25">
      <c r="A275" s="35"/>
      <c r="B275" s="51" t="s">
        <v>186</v>
      </c>
      <c r="C275" s="35">
        <v>4</v>
      </c>
      <c r="D275" s="55">
        <v>18.5396</v>
      </c>
      <c r="E275" s="100">
        <v>1088</v>
      </c>
      <c r="F275" s="135">
        <v>841150</v>
      </c>
      <c r="G275" s="41">
        <v>100</v>
      </c>
      <c r="H275" s="50">
        <f t="shared" si="63"/>
        <v>841150</v>
      </c>
      <c r="I275" s="50">
        <f t="shared" si="62"/>
        <v>0</v>
      </c>
      <c r="J275" s="50">
        <f t="shared" si="52"/>
        <v>773.11580882352939</v>
      </c>
      <c r="K275" s="50">
        <f t="shared" si="64"/>
        <v>2231.7798952939088</v>
      </c>
      <c r="L275" s="50">
        <f t="shared" si="65"/>
        <v>2339851.9858880751</v>
      </c>
      <c r="M275" s="50"/>
      <c r="N275" s="50">
        <f t="shared" si="60"/>
        <v>2339851.9858880751</v>
      </c>
      <c r="O275" s="96"/>
      <c r="P275" s="96"/>
      <c r="Q275" s="33"/>
      <c r="R275" s="33"/>
    </row>
    <row r="276" spans="1:18" s="31" customFormat="1" x14ac:dyDescent="0.25">
      <c r="A276" s="35"/>
      <c r="B276" s="51" t="s">
        <v>187</v>
      </c>
      <c r="C276" s="35">
        <v>4</v>
      </c>
      <c r="D276" s="55">
        <v>29.806500000000003</v>
      </c>
      <c r="E276" s="100">
        <v>1233</v>
      </c>
      <c r="F276" s="135">
        <v>1135485</v>
      </c>
      <c r="G276" s="41">
        <v>100</v>
      </c>
      <c r="H276" s="50">
        <f t="shared" si="63"/>
        <v>1135485</v>
      </c>
      <c r="I276" s="50">
        <f t="shared" si="62"/>
        <v>0</v>
      </c>
      <c r="J276" s="50">
        <f t="shared" si="52"/>
        <v>920.91240875912411</v>
      </c>
      <c r="K276" s="50">
        <f t="shared" si="64"/>
        <v>2083.9832953583141</v>
      </c>
      <c r="L276" s="50">
        <f t="shared" si="65"/>
        <v>2356967.8689996642</v>
      </c>
      <c r="M276" s="50"/>
      <c r="N276" s="50">
        <f t="shared" si="60"/>
        <v>2356967.8689996642</v>
      </c>
      <c r="O276" s="96"/>
      <c r="P276" s="96"/>
      <c r="Q276" s="33"/>
      <c r="R276" s="33"/>
    </row>
    <row r="277" spans="1:18" s="31" customFormat="1" x14ac:dyDescent="0.25">
      <c r="A277" s="35"/>
      <c r="B277" s="51" t="s">
        <v>188</v>
      </c>
      <c r="C277" s="35">
        <v>4</v>
      </c>
      <c r="D277" s="55">
        <v>30.100700000000003</v>
      </c>
      <c r="E277" s="100">
        <v>1022</v>
      </c>
      <c r="F277" s="135">
        <v>1082821</v>
      </c>
      <c r="G277" s="41">
        <v>100</v>
      </c>
      <c r="H277" s="50">
        <f t="shared" si="63"/>
        <v>1082821</v>
      </c>
      <c r="I277" s="50">
        <f t="shared" si="62"/>
        <v>0</v>
      </c>
      <c r="J277" s="50">
        <f t="shared" si="52"/>
        <v>1059.5117416829746</v>
      </c>
      <c r="K277" s="50">
        <f t="shared" si="64"/>
        <v>1945.3839624344635</v>
      </c>
      <c r="L277" s="50">
        <f t="shared" si="65"/>
        <v>2168479.37111839</v>
      </c>
      <c r="M277" s="50"/>
      <c r="N277" s="50">
        <f t="shared" si="60"/>
        <v>2168479.37111839</v>
      </c>
      <c r="O277" s="96"/>
      <c r="P277" s="96"/>
      <c r="Q277" s="33"/>
      <c r="R277" s="33"/>
    </row>
    <row r="278" spans="1:18" s="31" customFormat="1" x14ac:dyDescent="0.25">
      <c r="A278" s="35"/>
      <c r="B278" s="51" t="s">
        <v>758</v>
      </c>
      <c r="C278" s="35">
        <v>4</v>
      </c>
      <c r="D278" s="55">
        <v>61.915500000000002</v>
      </c>
      <c r="E278" s="100">
        <v>1981</v>
      </c>
      <c r="F278" s="135">
        <v>1315368</v>
      </c>
      <c r="G278" s="41">
        <v>100</v>
      </c>
      <c r="H278" s="50">
        <f t="shared" si="63"/>
        <v>1315368</v>
      </c>
      <c r="I278" s="50">
        <f t="shared" si="62"/>
        <v>0</v>
      </c>
      <c r="J278" s="50">
        <f t="shared" si="52"/>
        <v>663.99192327107517</v>
      </c>
      <c r="K278" s="50">
        <f t="shared" si="64"/>
        <v>2340.9037808463627</v>
      </c>
      <c r="L278" s="50">
        <f t="shared" si="65"/>
        <v>3077318.9744750229</v>
      </c>
      <c r="M278" s="50"/>
      <c r="N278" s="50">
        <f t="shared" si="60"/>
        <v>3077318.9744750229</v>
      </c>
      <c r="O278" s="96"/>
      <c r="P278" s="96"/>
      <c r="Q278" s="33"/>
      <c r="R278" s="33"/>
    </row>
    <row r="279" spans="1:18" s="31" customFormat="1" x14ac:dyDescent="0.25">
      <c r="A279" s="35"/>
      <c r="B279" s="51" t="s">
        <v>189</v>
      </c>
      <c r="C279" s="35">
        <v>4</v>
      </c>
      <c r="D279" s="55">
        <v>14.279399999999999</v>
      </c>
      <c r="E279" s="100">
        <v>378</v>
      </c>
      <c r="F279" s="135">
        <v>197208</v>
      </c>
      <c r="G279" s="41">
        <v>100</v>
      </c>
      <c r="H279" s="50">
        <f t="shared" si="63"/>
        <v>197208</v>
      </c>
      <c r="I279" s="50">
        <f t="shared" si="62"/>
        <v>0</v>
      </c>
      <c r="J279" s="50">
        <f t="shared" si="52"/>
        <v>521.71428571428567</v>
      </c>
      <c r="K279" s="50">
        <f t="shared" si="64"/>
        <v>2483.1814184031523</v>
      </c>
      <c r="L279" s="50">
        <f t="shared" si="65"/>
        <v>2245654.9297575573</v>
      </c>
      <c r="M279" s="50"/>
      <c r="N279" s="50">
        <f t="shared" si="60"/>
        <v>2245654.9297575573</v>
      </c>
      <c r="O279" s="96"/>
      <c r="P279" s="96"/>
      <c r="Q279" s="33"/>
      <c r="R279" s="33"/>
    </row>
    <row r="280" spans="1:18" s="31" customFormat="1" x14ac:dyDescent="0.25">
      <c r="A280" s="35"/>
      <c r="B280" s="51" t="s">
        <v>190</v>
      </c>
      <c r="C280" s="35">
        <v>4</v>
      </c>
      <c r="D280" s="55">
        <v>23.324099999999998</v>
      </c>
      <c r="E280" s="100">
        <v>395</v>
      </c>
      <c r="F280" s="135">
        <v>262283</v>
      </c>
      <c r="G280" s="41">
        <v>100</v>
      </c>
      <c r="H280" s="50">
        <f t="shared" si="63"/>
        <v>262283</v>
      </c>
      <c r="I280" s="50">
        <f t="shared" si="62"/>
        <v>0</v>
      </c>
      <c r="J280" s="50">
        <f t="shared" ref="J280:J337" si="66">F280/E280</f>
        <v>664.00759493670887</v>
      </c>
      <c r="K280" s="50">
        <f t="shared" si="64"/>
        <v>2340.8881091807293</v>
      </c>
      <c r="L280" s="50">
        <f t="shared" si="65"/>
        <v>2203140.4223643867</v>
      </c>
      <c r="M280" s="50"/>
      <c r="N280" s="50">
        <f t="shared" si="60"/>
        <v>2203140.4223643867</v>
      </c>
      <c r="O280" s="96"/>
      <c r="P280" s="96"/>
      <c r="Q280" s="33"/>
      <c r="R280" s="33"/>
    </row>
    <row r="281" spans="1:18" s="31" customFormat="1" x14ac:dyDescent="0.25">
      <c r="A281" s="35"/>
      <c r="B281" s="51" t="s">
        <v>759</v>
      </c>
      <c r="C281" s="35">
        <v>4</v>
      </c>
      <c r="D281" s="55">
        <v>42.843400000000003</v>
      </c>
      <c r="E281" s="100">
        <v>627</v>
      </c>
      <c r="F281" s="135">
        <v>1013941</v>
      </c>
      <c r="G281" s="41">
        <v>100</v>
      </c>
      <c r="H281" s="50">
        <f t="shared" si="63"/>
        <v>1013941</v>
      </c>
      <c r="I281" s="50">
        <f t="shared" si="62"/>
        <v>0</v>
      </c>
      <c r="J281" s="50">
        <f t="shared" si="66"/>
        <v>1617.1307814992026</v>
      </c>
      <c r="K281" s="50">
        <f t="shared" si="64"/>
        <v>1387.7649226182355</v>
      </c>
      <c r="L281" s="50">
        <f t="shared" si="65"/>
        <v>1664065.0278662269</v>
      </c>
      <c r="M281" s="50"/>
      <c r="N281" s="50">
        <f t="shared" si="60"/>
        <v>1664065.0278662269</v>
      </c>
      <c r="O281" s="96"/>
      <c r="P281" s="96"/>
      <c r="Q281" s="33"/>
      <c r="R281" s="33"/>
    </row>
    <row r="282" spans="1:18" s="31" customFormat="1" x14ac:dyDescent="0.25">
      <c r="A282" s="35"/>
      <c r="B282" s="51" t="s">
        <v>191</v>
      </c>
      <c r="C282" s="35">
        <v>4</v>
      </c>
      <c r="D282" s="55">
        <v>17.411200000000001</v>
      </c>
      <c r="E282" s="100">
        <v>494</v>
      </c>
      <c r="F282" s="135">
        <v>1430349</v>
      </c>
      <c r="G282" s="41">
        <v>100</v>
      </c>
      <c r="H282" s="50">
        <f t="shared" si="63"/>
        <v>1430349</v>
      </c>
      <c r="I282" s="50">
        <f t="shared" si="62"/>
        <v>0</v>
      </c>
      <c r="J282" s="50">
        <f t="shared" si="66"/>
        <v>2895.4433198380566</v>
      </c>
      <c r="K282" s="50">
        <f t="shared" si="64"/>
        <v>109.45238427938148</v>
      </c>
      <c r="L282" s="50">
        <f t="shared" si="65"/>
        <v>399641.10986420425</v>
      </c>
      <c r="M282" s="50"/>
      <c r="N282" s="50">
        <f t="shared" si="60"/>
        <v>399641.10986420425</v>
      </c>
      <c r="O282" s="96"/>
      <c r="P282" s="96"/>
      <c r="Q282" s="33"/>
      <c r="R282" s="33"/>
    </row>
    <row r="283" spans="1:18" s="31" customFormat="1" x14ac:dyDescent="0.25">
      <c r="A283" s="35"/>
      <c r="B283" s="51"/>
      <c r="C283" s="35"/>
      <c r="D283" s="55">
        <v>0</v>
      </c>
      <c r="E283" s="102"/>
      <c r="F283" s="42"/>
      <c r="G283" s="41"/>
      <c r="H283" s="42"/>
      <c r="I283" s="32"/>
      <c r="J283" s="32"/>
      <c r="K283" s="50"/>
      <c r="L283" s="50"/>
      <c r="M283" s="50"/>
      <c r="N283" s="50"/>
      <c r="O283" s="96"/>
      <c r="P283" s="96"/>
      <c r="Q283" s="33"/>
      <c r="R283" s="33"/>
    </row>
    <row r="284" spans="1:18" s="31" customFormat="1" x14ac:dyDescent="0.25">
      <c r="A284" s="30" t="s">
        <v>192</v>
      </c>
      <c r="B284" s="43" t="s">
        <v>2</v>
      </c>
      <c r="C284" s="44"/>
      <c r="D284" s="3">
        <v>687.94550000000004</v>
      </c>
      <c r="E284" s="103">
        <f>E285</f>
        <v>52926</v>
      </c>
      <c r="F284" s="37">
        <f t="shared" ref="F284" si="67">F286</f>
        <v>0</v>
      </c>
      <c r="G284" s="37"/>
      <c r="H284" s="37">
        <f>H286</f>
        <v>8855542.75</v>
      </c>
      <c r="I284" s="37">
        <f>I286</f>
        <v>-8855542.75</v>
      </c>
      <c r="J284" s="37"/>
      <c r="K284" s="50"/>
      <c r="L284" s="50"/>
      <c r="M284" s="46">
        <f>M286</f>
        <v>26962955.286771938</v>
      </c>
      <c r="N284" s="37">
        <f t="shared" si="60"/>
        <v>26962955.286771938</v>
      </c>
      <c r="O284" s="96"/>
      <c r="P284" s="96"/>
      <c r="Q284" s="33"/>
      <c r="R284" s="33"/>
    </row>
    <row r="285" spans="1:18" s="31" customFormat="1" x14ac:dyDescent="0.25">
      <c r="A285" s="30" t="s">
        <v>192</v>
      </c>
      <c r="B285" s="43" t="s">
        <v>3</v>
      </c>
      <c r="C285" s="44"/>
      <c r="D285" s="3">
        <v>687.94550000000004</v>
      </c>
      <c r="E285" s="103">
        <f>SUM(E287:E311)</f>
        <v>52926</v>
      </c>
      <c r="F285" s="37">
        <f t="shared" ref="F285" si="68">SUM(F287:F311)</f>
        <v>119121625</v>
      </c>
      <c r="G285" s="37"/>
      <c r="H285" s="37">
        <f>SUM(H287:H311)</f>
        <v>101410539.5</v>
      </c>
      <c r="I285" s="37">
        <f>SUM(I287:I311)</f>
        <v>17711085.5</v>
      </c>
      <c r="J285" s="37"/>
      <c r="K285" s="50"/>
      <c r="L285" s="37">
        <f>SUM(L287:L311)</f>
        <v>56430804.962600276</v>
      </c>
      <c r="M285" s="50"/>
      <c r="N285" s="37">
        <f t="shared" si="60"/>
        <v>56430804.962600276</v>
      </c>
      <c r="O285" s="96"/>
      <c r="P285" s="96"/>
      <c r="Q285" s="33"/>
      <c r="R285" s="33"/>
    </row>
    <row r="286" spans="1:18" s="31" customFormat="1" x14ac:dyDescent="0.25">
      <c r="A286" s="35"/>
      <c r="B286" s="51" t="s">
        <v>26</v>
      </c>
      <c r="C286" s="35">
        <v>2</v>
      </c>
      <c r="D286" s="55">
        <v>0</v>
      </c>
      <c r="E286" s="104"/>
      <c r="F286" s="50"/>
      <c r="G286" s="41">
        <v>25</v>
      </c>
      <c r="H286" s="50">
        <f>F293*G286/100</f>
        <v>8855542.75</v>
      </c>
      <c r="I286" s="50">
        <f t="shared" ref="I286:I311" si="69">F286-H286</f>
        <v>-8855542.75</v>
      </c>
      <c r="J286" s="50"/>
      <c r="K286" s="50"/>
      <c r="L286" s="50"/>
      <c r="M286" s="50">
        <f>($L$7*$L$8*E284/$L$10)+($L$7*$L$9*D284/$L$11)</f>
        <v>26962955.286771938</v>
      </c>
      <c r="N286" s="50">
        <f t="shared" si="60"/>
        <v>26962955.286771938</v>
      </c>
      <c r="O286" s="96"/>
      <c r="P286" s="96"/>
      <c r="Q286" s="33"/>
      <c r="R286" s="33"/>
    </row>
    <row r="287" spans="1:18" s="31" customFormat="1" x14ac:dyDescent="0.25">
      <c r="A287" s="35"/>
      <c r="B287" s="51" t="s">
        <v>193</v>
      </c>
      <c r="C287" s="35">
        <v>4</v>
      </c>
      <c r="D287" s="55">
        <v>41.911499999999997</v>
      </c>
      <c r="E287" s="100">
        <v>2738</v>
      </c>
      <c r="F287" s="136">
        <v>3084982</v>
      </c>
      <c r="G287" s="41">
        <v>100</v>
      </c>
      <c r="H287" s="50">
        <f t="shared" ref="H287:H311" si="70">F287*G287/100</f>
        <v>3084982</v>
      </c>
      <c r="I287" s="50">
        <f t="shared" si="69"/>
        <v>0</v>
      </c>
      <c r="J287" s="50">
        <f t="shared" si="66"/>
        <v>1126.7282688093499</v>
      </c>
      <c r="K287" s="50">
        <f t="shared" ref="K287:K311" si="71">$J$11*$J$19-J287</f>
        <v>1878.1674353080882</v>
      </c>
      <c r="L287" s="50">
        <f t="shared" ref="L287:L311" si="72">IF(K287&gt;0,$J$7*$J$8*(K287/$K$19),0)+$J$7*$J$9*(E287/$E$19)+$J$7*$J$10*(D287/$D$19)</f>
        <v>2842477.9132058839</v>
      </c>
      <c r="M287" s="50"/>
      <c r="N287" s="50">
        <f t="shared" si="60"/>
        <v>2842477.9132058839</v>
      </c>
      <c r="O287" s="96"/>
      <c r="P287" s="96"/>
      <c r="Q287" s="33"/>
      <c r="R287" s="33"/>
    </row>
    <row r="288" spans="1:18" s="31" customFormat="1" x14ac:dyDescent="0.25">
      <c r="A288" s="35"/>
      <c r="B288" s="51" t="s">
        <v>194</v>
      </c>
      <c r="C288" s="35">
        <v>4</v>
      </c>
      <c r="D288" s="55">
        <v>29.248799999999999</v>
      </c>
      <c r="E288" s="100">
        <v>1560</v>
      </c>
      <c r="F288" s="136">
        <v>1025220</v>
      </c>
      <c r="G288" s="41">
        <v>100</v>
      </c>
      <c r="H288" s="50">
        <f t="shared" si="70"/>
        <v>1025220</v>
      </c>
      <c r="I288" s="50">
        <f t="shared" si="69"/>
        <v>0</v>
      </c>
      <c r="J288" s="50">
        <f t="shared" si="66"/>
        <v>657.19230769230774</v>
      </c>
      <c r="K288" s="50">
        <f t="shared" si="71"/>
        <v>2347.7033964251304</v>
      </c>
      <c r="L288" s="50">
        <f t="shared" si="72"/>
        <v>2687752.1964781554</v>
      </c>
      <c r="M288" s="50"/>
      <c r="N288" s="50">
        <f t="shared" si="60"/>
        <v>2687752.1964781554</v>
      </c>
      <c r="O288" s="96"/>
      <c r="P288" s="96"/>
      <c r="Q288" s="33"/>
      <c r="R288" s="33"/>
    </row>
    <row r="289" spans="1:18" s="31" customFormat="1" x14ac:dyDescent="0.25">
      <c r="A289" s="35"/>
      <c r="B289" s="51" t="s">
        <v>760</v>
      </c>
      <c r="C289" s="35">
        <v>4</v>
      </c>
      <c r="D289" s="55">
        <v>30.7044</v>
      </c>
      <c r="E289" s="100">
        <v>2312</v>
      </c>
      <c r="F289" s="136">
        <v>2183398</v>
      </c>
      <c r="G289" s="41">
        <v>100</v>
      </c>
      <c r="H289" s="50">
        <f t="shared" si="70"/>
        <v>2183398</v>
      </c>
      <c r="I289" s="50">
        <f t="shared" si="69"/>
        <v>0</v>
      </c>
      <c r="J289" s="50">
        <f t="shared" si="66"/>
        <v>944.37629757785464</v>
      </c>
      <c r="K289" s="50">
        <f t="shared" si="71"/>
        <v>2060.5194065395835</v>
      </c>
      <c r="L289" s="50">
        <f t="shared" si="72"/>
        <v>2748456.741540289</v>
      </c>
      <c r="M289" s="50"/>
      <c r="N289" s="50">
        <f t="shared" si="60"/>
        <v>2748456.741540289</v>
      </c>
      <c r="O289" s="96"/>
      <c r="P289" s="96"/>
      <c r="Q289" s="33"/>
      <c r="R289" s="33"/>
    </row>
    <row r="290" spans="1:18" s="31" customFormat="1" x14ac:dyDescent="0.25">
      <c r="A290" s="35"/>
      <c r="B290" s="51" t="s">
        <v>195</v>
      </c>
      <c r="C290" s="35">
        <v>4</v>
      </c>
      <c r="D290" s="55">
        <v>33.053800000000003</v>
      </c>
      <c r="E290" s="100">
        <v>1977</v>
      </c>
      <c r="F290" s="136">
        <v>4462014</v>
      </c>
      <c r="G290" s="41">
        <v>100</v>
      </c>
      <c r="H290" s="50">
        <f t="shared" si="70"/>
        <v>4462014</v>
      </c>
      <c r="I290" s="50">
        <f t="shared" si="69"/>
        <v>0</v>
      </c>
      <c r="J290" s="50">
        <f t="shared" si="66"/>
        <v>2256.9620637329285</v>
      </c>
      <c r="K290" s="50">
        <f t="shared" si="71"/>
        <v>747.93364038450954</v>
      </c>
      <c r="L290" s="50">
        <f t="shared" si="72"/>
        <v>1582770.8559664022</v>
      </c>
      <c r="M290" s="50"/>
      <c r="N290" s="50">
        <f t="shared" si="60"/>
        <v>1582770.8559664022</v>
      </c>
      <c r="O290" s="96"/>
      <c r="P290" s="96"/>
      <c r="Q290" s="33"/>
      <c r="R290" s="33"/>
    </row>
    <row r="291" spans="1:18" s="31" customFormat="1" x14ac:dyDescent="0.25">
      <c r="A291" s="35"/>
      <c r="B291" s="51" t="s">
        <v>196</v>
      </c>
      <c r="C291" s="35">
        <v>4</v>
      </c>
      <c r="D291" s="55">
        <v>24.868099999999998</v>
      </c>
      <c r="E291" s="100">
        <v>1750</v>
      </c>
      <c r="F291" s="136">
        <v>2592159</v>
      </c>
      <c r="G291" s="41">
        <v>100</v>
      </c>
      <c r="H291" s="50">
        <f t="shared" si="70"/>
        <v>2592159</v>
      </c>
      <c r="I291" s="50">
        <f t="shared" si="69"/>
        <v>0</v>
      </c>
      <c r="J291" s="50">
        <f t="shared" si="66"/>
        <v>1481.2337142857143</v>
      </c>
      <c r="K291" s="50">
        <f t="shared" si="71"/>
        <v>1523.6619898317238</v>
      </c>
      <c r="L291" s="50">
        <f t="shared" si="72"/>
        <v>2063202.4450197057</v>
      </c>
      <c r="M291" s="50"/>
      <c r="N291" s="50">
        <f t="shared" si="60"/>
        <v>2063202.4450197057</v>
      </c>
      <c r="O291" s="96"/>
      <c r="P291" s="96"/>
      <c r="Q291" s="33"/>
      <c r="R291" s="33"/>
    </row>
    <row r="292" spans="1:18" s="31" customFormat="1" x14ac:dyDescent="0.25">
      <c r="A292" s="35"/>
      <c r="B292" s="51" t="s">
        <v>197</v>
      </c>
      <c r="C292" s="35">
        <v>4</v>
      </c>
      <c r="D292" s="55">
        <v>10.051699999999999</v>
      </c>
      <c r="E292" s="100">
        <v>885</v>
      </c>
      <c r="F292" s="136">
        <v>1413430</v>
      </c>
      <c r="G292" s="41">
        <v>100</v>
      </c>
      <c r="H292" s="50">
        <f t="shared" si="70"/>
        <v>1413430</v>
      </c>
      <c r="I292" s="50">
        <f t="shared" si="69"/>
        <v>0</v>
      </c>
      <c r="J292" s="50">
        <f t="shared" si="66"/>
        <v>1597.0960451977401</v>
      </c>
      <c r="K292" s="50">
        <f t="shared" si="71"/>
        <v>1407.799658919698</v>
      </c>
      <c r="L292" s="50">
        <f t="shared" si="72"/>
        <v>1538397.1173656608</v>
      </c>
      <c r="M292" s="50"/>
      <c r="N292" s="50">
        <f t="shared" si="60"/>
        <v>1538397.1173656608</v>
      </c>
      <c r="O292" s="96"/>
      <c r="P292" s="96"/>
      <c r="Q292" s="33"/>
      <c r="R292" s="33"/>
    </row>
    <row r="293" spans="1:18" s="31" customFormat="1" x14ac:dyDescent="0.25">
      <c r="A293" s="35"/>
      <c r="B293" s="51" t="s">
        <v>871</v>
      </c>
      <c r="C293" s="35">
        <v>3</v>
      </c>
      <c r="D293" s="55">
        <v>43.259900000000002</v>
      </c>
      <c r="E293" s="100">
        <v>5844</v>
      </c>
      <c r="F293" s="136">
        <v>35422171</v>
      </c>
      <c r="G293" s="41">
        <v>50</v>
      </c>
      <c r="H293" s="50">
        <f t="shared" si="70"/>
        <v>17711085.5</v>
      </c>
      <c r="I293" s="50">
        <f t="shared" si="69"/>
        <v>17711085.5</v>
      </c>
      <c r="J293" s="50">
        <f t="shared" si="66"/>
        <v>6061.2886721423683</v>
      </c>
      <c r="K293" s="50">
        <f t="shared" si="71"/>
        <v>-3056.3929680249303</v>
      </c>
      <c r="L293" s="50">
        <f t="shared" si="72"/>
        <v>2501847.697088046</v>
      </c>
      <c r="M293" s="50"/>
      <c r="N293" s="50">
        <f t="shared" si="60"/>
        <v>2501847.697088046</v>
      </c>
      <c r="O293" s="96"/>
      <c r="P293" s="96"/>
      <c r="Q293" s="33"/>
      <c r="R293" s="33"/>
    </row>
    <row r="294" spans="1:18" s="31" customFormat="1" x14ac:dyDescent="0.25">
      <c r="A294" s="35"/>
      <c r="B294" s="51" t="s">
        <v>198</v>
      </c>
      <c r="C294" s="35">
        <v>4</v>
      </c>
      <c r="D294" s="55">
        <v>23.160100000000003</v>
      </c>
      <c r="E294" s="100">
        <v>1865</v>
      </c>
      <c r="F294" s="136">
        <v>2229930</v>
      </c>
      <c r="G294" s="41">
        <v>100</v>
      </c>
      <c r="H294" s="50">
        <f t="shared" si="70"/>
        <v>2229930</v>
      </c>
      <c r="I294" s="50">
        <f t="shared" si="69"/>
        <v>0</v>
      </c>
      <c r="J294" s="50">
        <f t="shared" si="66"/>
        <v>1195.6729222520107</v>
      </c>
      <c r="K294" s="50">
        <f t="shared" si="71"/>
        <v>1809.2227818654274</v>
      </c>
      <c r="L294" s="50">
        <f t="shared" si="72"/>
        <v>2323868.5848353286</v>
      </c>
      <c r="M294" s="50"/>
      <c r="N294" s="50">
        <f t="shared" si="60"/>
        <v>2323868.5848353286</v>
      </c>
      <c r="O294" s="96"/>
      <c r="P294" s="96"/>
      <c r="Q294" s="33"/>
      <c r="R294" s="33"/>
    </row>
    <row r="295" spans="1:18" s="31" customFormat="1" x14ac:dyDescent="0.25">
      <c r="A295" s="35"/>
      <c r="B295" s="51" t="s">
        <v>199</v>
      </c>
      <c r="C295" s="35">
        <v>4</v>
      </c>
      <c r="D295" s="55">
        <v>15.7385</v>
      </c>
      <c r="E295" s="100">
        <v>883</v>
      </c>
      <c r="F295" s="136">
        <v>478884</v>
      </c>
      <c r="G295" s="41">
        <v>100</v>
      </c>
      <c r="H295" s="50">
        <f t="shared" si="70"/>
        <v>478884</v>
      </c>
      <c r="I295" s="50">
        <f t="shared" si="69"/>
        <v>0</v>
      </c>
      <c r="J295" s="50">
        <f t="shared" si="66"/>
        <v>542.3374858437146</v>
      </c>
      <c r="K295" s="50">
        <f t="shared" si="71"/>
        <v>2462.5582182737235</v>
      </c>
      <c r="L295" s="50">
        <f t="shared" si="72"/>
        <v>2428666.8709017523</v>
      </c>
      <c r="M295" s="50"/>
      <c r="N295" s="50">
        <f t="shared" si="60"/>
        <v>2428666.8709017523</v>
      </c>
      <c r="O295" s="96"/>
      <c r="P295" s="96"/>
      <c r="Q295" s="33"/>
      <c r="R295" s="33"/>
    </row>
    <row r="296" spans="1:18" s="31" customFormat="1" x14ac:dyDescent="0.25">
      <c r="A296" s="35"/>
      <c r="B296" s="51" t="s">
        <v>200</v>
      </c>
      <c r="C296" s="35">
        <v>4</v>
      </c>
      <c r="D296" s="55">
        <v>23.650700000000001</v>
      </c>
      <c r="E296" s="100">
        <v>2617</v>
      </c>
      <c r="F296" s="136">
        <v>7582384</v>
      </c>
      <c r="G296" s="41">
        <v>100</v>
      </c>
      <c r="H296" s="50">
        <f t="shared" si="70"/>
        <v>7582384</v>
      </c>
      <c r="I296" s="50">
        <f t="shared" si="69"/>
        <v>0</v>
      </c>
      <c r="J296" s="50">
        <f t="shared" si="66"/>
        <v>2897.3572793274743</v>
      </c>
      <c r="K296" s="50">
        <f t="shared" si="71"/>
        <v>107.53842478996376</v>
      </c>
      <c r="L296" s="50">
        <f t="shared" si="72"/>
        <v>1238083.1302962301</v>
      </c>
      <c r="M296" s="50"/>
      <c r="N296" s="50">
        <f t="shared" si="60"/>
        <v>1238083.1302962301</v>
      </c>
      <c r="O296" s="96"/>
      <c r="P296" s="96"/>
      <c r="Q296" s="33"/>
      <c r="R296" s="33"/>
    </row>
    <row r="297" spans="1:18" s="31" customFormat="1" x14ac:dyDescent="0.25">
      <c r="A297" s="35"/>
      <c r="B297" s="51" t="s">
        <v>201</v>
      </c>
      <c r="C297" s="35">
        <v>4</v>
      </c>
      <c r="D297" s="55">
        <v>66.461000000000013</v>
      </c>
      <c r="E297" s="100">
        <v>4305</v>
      </c>
      <c r="F297" s="136">
        <v>6494712</v>
      </c>
      <c r="G297" s="41">
        <v>100</v>
      </c>
      <c r="H297" s="50">
        <f t="shared" si="70"/>
        <v>6494712</v>
      </c>
      <c r="I297" s="50">
        <f t="shared" si="69"/>
        <v>0</v>
      </c>
      <c r="J297" s="50">
        <f t="shared" si="66"/>
        <v>1508.6439024390245</v>
      </c>
      <c r="K297" s="50">
        <f t="shared" si="71"/>
        <v>1496.2518016784136</v>
      </c>
      <c r="L297" s="50">
        <f t="shared" si="72"/>
        <v>3299797.7297753994</v>
      </c>
      <c r="M297" s="50"/>
      <c r="N297" s="50">
        <f t="shared" si="60"/>
        <v>3299797.7297753994</v>
      </c>
      <c r="O297" s="96"/>
      <c r="P297" s="96"/>
      <c r="Q297" s="33"/>
      <c r="R297" s="33"/>
    </row>
    <row r="298" spans="1:18" s="31" customFormat="1" x14ac:dyDescent="0.25">
      <c r="A298" s="35"/>
      <c r="B298" s="51" t="s">
        <v>202</v>
      </c>
      <c r="C298" s="35">
        <v>4</v>
      </c>
      <c r="D298" s="55">
        <v>49.479700000000008</v>
      </c>
      <c r="E298" s="100">
        <v>2295</v>
      </c>
      <c r="F298" s="136">
        <v>3017112</v>
      </c>
      <c r="G298" s="41">
        <v>100</v>
      </c>
      <c r="H298" s="50">
        <f t="shared" si="70"/>
        <v>3017112</v>
      </c>
      <c r="I298" s="50">
        <f t="shared" si="69"/>
        <v>0</v>
      </c>
      <c r="J298" s="50">
        <f t="shared" si="66"/>
        <v>1314.6457516339869</v>
      </c>
      <c r="K298" s="50">
        <f t="shared" si="71"/>
        <v>1690.2499524834511</v>
      </c>
      <c r="L298" s="50">
        <f t="shared" si="72"/>
        <v>2580301.5072999895</v>
      </c>
      <c r="M298" s="50"/>
      <c r="N298" s="50">
        <f t="shared" si="60"/>
        <v>2580301.5072999895</v>
      </c>
      <c r="O298" s="96"/>
      <c r="P298" s="96"/>
      <c r="Q298" s="33"/>
      <c r="R298" s="33"/>
    </row>
    <row r="299" spans="1:18" s="31" customFormat="1" x14ac:dyDescent="0.25">
      <c r="A299" s="35"/>
      <c r="B299" s="51" t="s">
        <v>203</v>
      </c>
      <c r="C299" s="35">
        <v>4</v>
      </c>
      <c r="D299" s="55">
        <v>31.819799999999997</v>
      </c>
      <c r="E299" s="100">
        <v>1713</v>
      </c>
      <c r="F299" s="136">
        <v>3634150</v>
      </c>
      <c r="G299" s="41">
        <v>100</v>
      </c>
      <c r="H299" s="50">
        <f t="shared" si="70"/>
        <v>3634150</v>
      </c>
      <c r="I299" s="50">
        <f t="shared" si="69"/>
        <v>0</v>
      </c>
      <c r="J299" s="50">
        <f t="shared" si="66"/>
        <v>2121.5119673088147</v>
      </c>
      <c r="K299" s="50">
        <f t="shared" si="71"/>
        <v>883.38373680862333</v>
      </c>
      <c r="L299" s="50">
        <f t="shared" si="72"/>
        <v>1584100.9302671263</v>
      </c>
      <c r="M299" s="50"/>
      <c r="N299" s="50">
        <f t="shared" si="60"/>
        <v>1584100.9302671263</v>
      </c>
      <c r="O299" s="96"/>
      <c r="P299" s="96"/>
      <c r="Q299" s="33"/>
      <c r="R299" s="33"/>
    </row>
    <row r="300" spans="1:18" s="31" customFormat="1" x14ac:dyDescent="0.25">
      <c r="A300" s="35"/>
      <c r="B300" s="51" t="s">
        <v>761</v>
      </c>
      <c r="C300" s="35">
        <v>4</v>
      </c>
      <c r="D300" s="55">
        <v>13.022600000000001</v>
      </c>
      <c r="E300" s="100">
        <v>1059</v>
      </c>
      <c r="F300" s="136">
        <v>1134906</v>
      </c>
      <c r="G300" s="41">
        <v>100</v>
      </c>
      <c r="H300" s="50">
        <f t="shared" si="70"/>
        <v>1134906</v>
      </c>
      <c r="I300" s="50">
        <f t="shared" si="69"/>
        <v>0</v>
      </c>
      <c r="J300" s="50">
        <f t="shared" si="66"/>
        <v>1071.6770538243627</v>
      </c>
      <c r="K300" s="50">
        <f t="shared" si="71"/>
        <v>1933.2186502930754</v>
      </c>
      <c r="L300" s="50">
        <f t="shared" si="72"/>
        <v>2048381.1801381181</v>
      </c>
      <c r="M300" s="50"/>
      <c r="N300" s="50">
        <f t="shared" si="60"/>
        <v>2048381.1801381181</v>
      </c>
      <c r="O300" s="96"/>
      <c r="P300" s="96"/>
      <c r="Q300" s="33"/>
      <c r="R300" s="33"/>
    </row>
    <row r="301" spans="1:18" s="31" customFormat="1" x14ac:dyDescent="0.25">
      <c r="A301" s="35"/>
      <c r="B301" s="51" t="s">
        <v>204</v>
      </c>
      <c r="C301" s="35">
        <v>4</v>
      </c>
      <c r="D301" s="55">
        <v>32.696100000000001</v>
      </c>
      <c r="E301" s="100">
        <v>2060</v>
      </c>
      <c r="F301" s="136">
        <v>1327952</v>
      </c>
      <c r="G301" s="41">
        <v>100</v>
      </c>
      <c r="H301" s="50">
        <f t="shared" si="70"/>
        <v>1327952</v>
      </c>
      <c r="I301" s="50">
        <f t="shared" si="69"/>
        <v>0</v>
      </c>
      <c r="J301" s="50">
        <f t="shared" si="66"/>
        <v>644.63689320388346</v>
      </c>
      <c r="K301" s="50">
        <f t="shared" si="71"/>
        <v>2360.2588109135545</v>
      </c>
      <c r="L301" s="50">
        <f t="shared" si="72"/>
        <v>2910073.2390845544</v>
      </c>
      <c r="M301" s="50"/>
      <c r="N301" s="50">
        <f t="shared" si="60"/>
        <v>2910073.2390845544</v>
      </c>
      <c r="O301" s="96"/>
      <c r="P301" s="96"/>
      <c r="Q301" s="33"/>
      <c r="R301" s="33"/>
    </row>
    <row r="302" spans="1:18" s="31" customFormat="1" x14ac:dyDescent="0.25">
      <c r="A302" s="35"/>
      <c r="B302" s="51" t="s">
        <v>205</v>
      </c>
      <c r="C302" s="35">
        <v>4</v>
      </c>
      <c r="D302" s="55">
        <v>13.414200000000001</v>
      </c>
      <c r="E302" s="100">
        <v>908</v>
      </c>
      <c r="F302" s="136">
        <v>948558</v>
      </c>
      <c r="G302" s="41">
        <v>100</v>
      </c>
      <c r="H302" s="50">
        <f t="shared" si="70"/>
        <v>948558</v>
      </c>
      <c r="I302" s="50">
        <f t="shared" si="69"/>
        <v>0</v>
      </c>
      <c r="J302" s="50">
        <f t="shared" si="66"/>
        <v>1044.6674008810573</v>
      </c>
      <c r="K302" s="50">
        <f t="shared" si="71"/>
        <v>1960.2283032363807</v>
      </c>
      <c r="L302" s="50">
        <f t="shared" si="72"/>
        <v>2016467.532767192</v>
      </c>
      <c r="M302" s="50"/>
      <c r="N302" s="50">
        <f t="shared" si="60"/>
        <v>2016467.532767192</v>
      </c>
      <c r="O302" s="96"/>
      <c r="P302" s="96"/>
      <c r="Q302" s="33"/>
      <c r="R302" s="33"/>
    </row>
    <row r="303" spans="1:18" s="31" customFormat="1" x14ac:dyDescent="0.25">
      <c r="A303" s="35"/>
      <c r="B303" s="51" t="s">
        <v>762</v>
      </c>
      <c r="C303" s="35">
        <v>4</v>
      </c>
      <c r="D303" s="55">
        <v>42.579099999999997</v>
      </c>
      <c r="E303" s="100">
        <v>2707</v>
      </c>
      <c r="F303" s="136">
        <v>1560364</v>
      </c>
      <c r="G303" s="41">
        <v>100</v>
      </c>
      <c r="H303" s="50">
        <f t="shared" si="70"/>
        <v>1560364</v>
      </c>
      <c r="I303" s="50">
        <f t="shared" si="69"/>
        <v>0</v>
      </c>
      <c r="J303" s="50">
        <f t="shared" si="66"/>
        <v>576.41817510158853</v>
      </c>
      <c r="K303" s="50">
        <f t="shared" si="71"/>
        <v>2428.4775290158495</v>
      </c>
      <c r="L303" s="50">
        <f t="shared" si="72"/>
        <v>3279039.5704428437</v>
      </c>
      <c r="M303" s="50"/>
      <c r="N303" s="50">
        <f t="shared" si="60"/>
        <v>3279039.5704428437</v>
      </c>
      <c r="O303" s="96"/>
      <c r="P303" s="96"/>
      <c r="Q303" s="33"/>
      <c r="R303" s="33"/>
    </row>
    <row r="304" spans="1:18" s="31" customFormat="1" x14ac:dyDescent="0.25">
      <c r="A304" s="35"/>
      <c r="B304" s="51" t="s">
        <v>206</v>
      </c>
      <c r="C304" s="35">
        <v>4</v>
      </c>
      <c r="D304" s="55">
        <v>14.5875</v>
      </c>
      <c r="E304" s="100">
        <v>4636</v>
      </c>
      <c r="F304" s="136">
        <v>17142451</v>
      </c>
      <c r="G304" s="41">
        <v>100</v>
      </c>
      <c r="H304" s="50">
        <f t="shared" si="70"/>
        <v>17142451</v>
      </c>
      <c r="I304" s="50">
        <f t="shared" si="69"/>
        <v>0</v>
      </c>
      <c r="J304" s="50">
        <f t="shared" si="66"/>
        <v>3697.6814063848146</v>
      </c>
      <c r="K304" s="50">
        <f t="shared" si="71"/>
        <v>-692.78570226737656</v>
      </c>
      <c r="L304" s="50">
        <f t="shared" si="72"/>
        <v>1841269.8995992551</v>
      </c>
      <c r="M304" s="50"/>
      <c r="N304" s="50">
        <f t="shared" si="60"/>
        <v>1841269.8995992551</v>
      </c>
      <c r="O304" s="96"/>
      <c r="P304" s="96"/>
      <c r="Q304" s="33"/>
      <c r="R304" s="33"/>
    </row>
    <row r="305" spans="1:18" s="31" customFormat="1" x14ac:dyDescent="0.25">
      <c r="A305" s="35"/>
      <c r="B305" s="51" t="s">
        <v>207</v>
      </c>
      <c r="C305" s="35">
        <v>4</v>
      </c>
      <c r="D305" s="55">
        <v>24.872399999999999</v>
      </c>
      <c r="E305" s="100">
        <v>1640</v>
      </c>
      <c r="F305" s="136">
        <v>1462117</v>
      </c>
      <c r="G305" s="41">
        <v>100</v>
      </c>
      <c r="H305" s="50">
        <f t="shared" si="70"/>
        <v>1462117</v>
      </c>
      <c r="I305" s="50">
        <f t="shared" si="69"/>
        <v>0</v>
      </c>
      <c r="J305" s="50">
        <f t="shared" si="66"/>
        <v>891.53475609756094</v>
      </c>
      <c r="K305" s="50">
        <f t="shared" si="71"/>
        <v>2113.360948019877</v>
      </c>
      <c r="L305" s="50">
        <f t="shared" si="72"/>
        <v>2497103.4606326004</v>
      </c>
      <c r="M305" s="50"/>
      <c r="N305" s="50">
        <f t="shared" si="60"/>
        <v>2497103.4606326004</v>
      </c>
      <c r="O305" s="96"/>
      <c r="P305" s="96"/>
      <c r="Q305" s="33"/>
      <c r="R305" s="33"/>
    </row>
    <row r="306" spans="1:18" s="31" customFormat="1" x14ac:dyDescent="0.25">
      <c r="A306" s="35"/>
      <c r="B306" s="51" t="s">
        <v>208</v>
      </c>
      <c r="C306" s="35">
        <v>4</v>
      </c>
      <c r="D306" s="55">
        <v>24.0137</v>
      </c>
      <c r="E306" s="100">
        <v>1550</v>
      </c>
      <c r="F306" s="136">
        <v>2208062</v>
      </c>
      <c r="G306" s="41">
        <v>100</v>
      </c>
      <c r="H306" s="50">
        <f t="shared" si="70"/>
        <v>2208062</v>
      </c>
      <c r="I306" s="50">
        <f t="shared" si="69"/>
        <v>0</v>
      </c>
      <c r="J306" s="50">
        <f t="shared" si="66"/>
        <v>1424.556129032258</v>
      </c>
      <c r="K306" s="50">
        <f t="shared" si="71"/>
        <v>1580.3395750851801</v>
      </c>
      <c r="L306" s="50">
        <f t="shared" si="72"/>
        <v>2027790.2538099191</v>
      </c>
      <c r="M306" s="50"/>
      <c r="N306" s="50">
        <f t="shared" si="60"/>
        <v>2027790.2538099191</v>
      </c>
      <c r="O306" s="96"/>
      <c r="P306" s="96"/>
      <c r="Q306" s="33"/>
      <c r="R306" s="33"/>
    </row>
    <row r="307" spans="1:18" s="31" customFormat="1" x14ac:dyDescent="0.25">
      <c r="A307" s="35"/>
      <c r="B307" s="51" t="s">
        <v>209</v>
      </c>
      <c r="C307" s="35">
        <v>4</v>
      </c>
      <c r="D307" s="55">
        <v>25.411999999999999</v>
      </c>
      <c r="E307" s="100">
        <v>2128</v>
      </c>
      <c r="F307" s="136">
        <v>14581370</v>
      </c>
      <c r="G307" s="41">
        <v>100</v>
      </c>
      <c r="H307" s="50">
        <f t="shared" si="70"/>
        <v>14581370</v>
      </c>
      <c r="I307" s="50">
        <f t="shared" si="69"/>
        <v>0</v>
      </c>
      <c r="J307" s="50">
        <f t="shared" si="66"/>
        <v>6852.1475563909771</v>
      </c>
      <c r="K307" s="50">
        <f t="shared" si="71"/>
        <v>-3847.251852273539</v>
      </c>
      <c r="L307" s="50">
        <f t="shared" si="72"/>
        <v>981227.3920396507</v>
      </c>
      <c r="M307" s="50"/>
      <c r="N307" s="50">
        <f t="shared" si="60"/>
        <v>981227.3920396507</v>
      </c>
      <c r="O307" s="96"/>
      <c r="P307" s="96"/>
      <c r="Q307" s="33"/>
      <c r="R307" s="33"/>
    </row>
    <row r="308" spans="1:18" s="31" customFormat="1" x14ac:dyDescent="0.25">
      <c r="A308" s="35"/>
      <c r="B308" s="51" t="s">
        <v>210</v>
      </c>
      <c r="C308" s="35">
        <v>4</v>
      </c>
      <c r="D308" s="55">
        <v>15.786300000000002</v>
      </c>
      <c r="E308" s="100">
        <v>1250</v>
      </c>
      <c r="F308" s="136">
        <v>748900</v>
      </c>
      <c r="G308" s="41">
        <v>100</v>
      </c>
      <c r="H308" s="50">
        <f t="shared" si="70"/>
        <v>748900</v>
      </c>
      <c r="I308" s="50">
        <f t="shared" si="69"/>
        <v>0</v>
      </c>
      <c r="J308" s="50">
        <f t="shared" si="66"/>
        <v>599.12</v>
      </c>
      <c r="K308" s="50">
        <f t="shared" si="71"/>
        <v>2405.7757041174382</v>
      </c>
      <c r="L308" s="50">
        <f t="shared" si="72"/>
        <v>2520638.1886652922</v>
      </c>
      <c r="M308" s="50"/>
      <c r="N308" s="50">
        <f t="shared" si="60"/>
        <v>2520638.1886652922</v>
      </c>
      <c r="O308" s="96"/>
      <c r="P308" s="96"/>
      <c r="Q308" s="33"/>
      <c r="R308" s="33"/>
    </row>
    <row r="309" spans="1:18" s="31" customFormat="1" x14ac:dyDescent="0.25">
      <c r="A309" s="35"/>
      <c r="B309" s="51" t="s">
        <v>211</v>
      </c>
      <c r="C309" s="35">
        <v>4</v>
      </c>
      <c r="D309" s="55">
        <v>10.5017</v>
      </c>
      <c r="E309" s="100">
        <v>914</v>
      </c>
      <c r="F309" s="136">
        <v>799692</v>
      </c>
      <c r="G309" s="41">
        <v>100</v>
      </c>
      <c r="H309" s="50">
        <f t="shared" si="70"/>
        <v>799692</v>
      </c>
      <c r="I309" s="50">
        <f t="shared" si="69"/>
        <v>0</v>
      </c>
      <c r="J309" s="50">
        <f t="shared" si="66"/>
        <v>874.93654266958424</v>
      </c>
      <c r="K309" s="50">
        <f t="shared" si="71"/>
        <v>2129.9591614478541</v>
      </c>
      <c r="L309" s="50">
        <f t="shared" si="72"/>
        <v>2134270.8520651585</v>
      </c>
      <c r="M309" s="50"/>
      <c r="N309" s="50">
        <f t="shared" si="60"/>
        <v>2134270.8520651585</v>
      </c>
      <c r="O309" s="96"/>
      <c r="P309" s="96"/>
      <c r="Q309" s="33"/>
      <c r="R309" s="33"/>
    </row>
    <row r="310" spans="1:18" s="31" customFormat="1" x14ac:dyDescent="0.25">
      <c r="A310" s="35"/>
      <c r="B310" s="51" t="s">
        <v>212</v>
      </c>
      <c r="C310" s="35">
        <v>4</v>
      </c>
      <c r="D310" s="55">
        <v>24.389000000000003</v>
      </c>
      <c r="E310" s="100">
        <v>1903</v>
      </c>
      <c r="F310" s="136">
        <v>2446753</v>
      </c>
      <c r="G310" s="41">
        <v>100</v>
      </c>
      <c r="H310" s="50">
        <f t="shared" si="70"/>
        <v>2446753</v>
      </c>
      <c r="I310" s="50">
        <f t="shared" si="69"/>
        <v>0</v>
      </c>
      <c r="J310" s="50">
        <f t="shared" si="66"/>
        <v>1285.7346295323173</v>
      </c>
      <c r="K310" s="50">
        <f t="shared" si="71"/>
        <v>1719.1610745851208</v>
      </c>
      <c r="L310" s="50">
        <f t="shared" si="72"/>
        <v>2274474.3439900102</v>
      </c>
      <c r="M310" s="50"/>
      <c r="N310" s="50">
        <f t="shared" si="60"/>
        <v>2274474.3439900102</v>
      </c>
      <c r="O310" s="96"/>
      <c r="P310" s="96"/>
      <c r="Q310" s="33"/>
      <c r="R310" s="33"/>
    </row>
    <row r="311" spans="1:18" s="31" customFormat="1" x14ac:dyDescent="0.25">
      <c r="A311" s="35"/>
      <c r="B311" s="51" t="s">
        <v>763</v>
      </c>
      <c r="C311" s="35">
        <v>4</v>
      </c>
      <c r="D311" s="55">
        <v>23.262899999999998</v>
      </c>
      <c r="E311" s="100">
        <v>1427</v>
      </c>
      <c r="F311" s="136">
        <v>1139954</v>
      </c>
      <c r="G311" s="41">
        <v>100</v>
      </c>
      <c r="H311" s="50">
        <f t="shared" si="70"/>
        <v>1139954</v>
      </c>
      <c r="I311" s="50">
        <f t="shared" si="69"/>
        <v>0</v>
      </c>
      <c r="J311" s="50">
        <f t="shared" si="66"/>
        <v>798.84653118430276</v>
      </c>
      <c r="K311" s="50">
        <f t="shared" si="71"/>
        <v>2206.0491729331352</v>
      </c>
      <c r="L311" s="50">
        <f t="shared" si="72"/>
        <v>2480345.3293257104</v>
      </c>
      <c r="M311" s="50"/>
      <c r="N311" s="50">
        <f t="shared" si="60"/>
        <v>2480345.3293257104</v>
      </c>
      <c r="O311" s="96"/>
      <c r="P311" s="96"/>
      <c r="Q311" s="33"/>
      <c r="R311" s="33"/>
    </row>
    <row r="312" spans="1:18" s="31" customFormat="1" x14ac:dyDescent="0.25">
      <c r="A312" s="35"/>
      <c r="B312" s="51"/>
      <c r="C312" s="35"/>
      <c r="D312" s="55">
        <v>0</v>
      </c>
      <c r="E312" s="102"/>
      <c r="F312" s="42"/>
      <c r="G312" s="41"/>
      <c r="H312" s="42"/>
      <c r="I312" s="32"/>
      <c r="J312" s="32"/>
      <c r="K312" s="50"/>
      <c r="L312" s="50"/>
      <c r="M312" s="50"/>
      <c r="N312" s="50"/>
      <c r="O312" s="96"/>
      <c r="P312" s="96"/>
      <c r="Q312" s="33"/>
      <c r="R312" s="33"/>
    </row>
    <row r="313" spans="1:18" s="31" customFormat="1" x14ac:dyDescent="0.25">
      <c r="A313" s="30" t="s">
        <v>213</v>
      </c>
      <c r="B313" s="43" t="s">
        <v>2</v>
      </c>
      <c r="C313" s="44"/>
      <c r="D313" s="3">
        <v>644.12480000000005</v>
      </c>
      <c r="E313" s="103">
        <f>E314</f>
        <v>28108</v>
      </c>
      <c r="F313" s="37">
        <f t="shared" ref="F313" si="73">F315</f>
        <v>0</v>
      </c>
      <c r="G313" s="37"/>
      <c r="H313" s="37">
        <f>H315</f>
        <v>8028097</v>
      </c>
      <c r="I313" s="37">
        <f>I315</f>
        <v>-8028097</v>
      </c>
      <c r="J313" s="37"/>
      <c r="K313" s="50"/>
      <c r="L313" s="50"/>
      <c r="M313" s="46">
        <f>M315</f>
        <v>17787091.124251328</v>
      </c>
      <c r="N313" s="37">
        <f t="shared" si="60"/>
        <v>17787091.124251328</v>
      </c>
      <c r="O313" s="96"/>
      <c r="P313" s="96"/>
      <c r="Q313" s="33"/>
      <c r="R313" s="33"/>
    </row>
    <row r="314" spans="1:18" s="31" customFormat="1" x14ac:dyDescent="0.25">
      <c r="A314" s="30" t="s">
        <v>213</v>
      </c>
      <c r="B314" s="43" t="s">
        <v>3</v>
      </c>
      <c r="C314" s="44"/>
      <c r="D314" s="3">
        <v>644.12480000000005</v>
      </c>
      <c r="E314" s="103">
        <f>SUM(E316:E337)</f>
        <v>28108</v>
      </c>
      <c r="F314" s="37">
        <f t="shared" ref="F314" si="74">SUM(F316:F337)</f>
        <v>54998102</v>
      </c>
      <c r="G314" s="37"/>
      <c r="H314" s="37">
        <f>SUM(H316:H337)</f>
        <v>38941908</v>
      </c>
      <c r="I314" s="37">
        <f>SUM(I316:I337)</f>
        <v>16056194</v>
      </c>
      <c r="J314" s="37"/>
      <c r="K314" s="50"/>
      <c r="L314" s="37">
        <f>SUM(L316:L337)</f>
        <v>48944248.869948164</v>
      </c>
      <c r="M314" s="50"/>
      <c r="N314" s="37">
        <f t="shared" si="60"/>
        <v>48944248.869948164</v>
      </c>
      <c r="O314" s="96"/>
      <c r="P314" s="96"/>
      <c r="Q314" s="33"/>
      <c r="R314" s="33"/>
    </row>
    <row r="315" spans="1:18" s="31" customFormat="1" x14ac:dyDescent="0.25">
      <c r="A315" s="35"/>
      <c r="B315" s="51" t="s">
        <v>26</v>
      </c>
      <c r="C315" s="35">
        <v>2</v>
      </c>
      <c r="D315" s="55">
        <v>0</v>
      </c>
      <c r="E315" s="104"/>
      <c r="F315" s="50"/>
      <c r="G315" s="41">
        <v>25</v>
      </c>
      <c r="H315" s="50">
        <f>F328*G315/100</f>
        <v>8028097</v>
      </c>
      <c r="I315" s="50">
        <f t="shared" ref="I315:I337" si="75">F315-H315</f>
        <v>-8028097</v>
      </c>
      <c r="J315" s="50"/>
      <c r="K315" s="50"/>
      <c r="L315" s="50"/>
      <c r="M315" s="50">
        <f>($L$7*$L$8*E313/$L$10)+($L$7*$L$9*D313/$L$11)</f>
        <v>17787091.124251328</v>
      </c>
      <c r="N315" s="50">
        <f t="shared" si="60"/>
        <v>17787091.124251328</v>
      </c>
      <c r="O315" s="96"/>
      <c r="P315" s="96"/>
      <c r="Q315" s="33"/>
      <c r="R315" s="33"/>
    </row>
    <row r="316" spans="1:18" s="31" customFormat="1" x14ac:dyDescent="0.25">
      <c r="A316" s="35"/>
      <c r="B316" s="51" t="s">
        <v>214</v>
      </c>
      <c r="C316" s="35">
        <v>4</v>
      </c>
      <c r="D316" s="55">
        <v>39.805700000000002</v>
      </c>
      <c r="E316" s="100">
        <v>1033</v>
      </c>
      <c r="F316" s="137">
        <v>905093</v>
      </c>
      <c r="G316" s="41">
        <v>100</v>
      </c>
      <c r="H316" s="50">
        <f t="shared" ref="H316:H337" si="76">F316*G316/100</f>
        <v>905093</v>
      </c>
      <c r="I316" s="50">
        <f t="shared" si="75"/>
        <v>0</v>
      </c>
      <c r="J316" s="50">
        <f t="shared" si="66"/>
        <v>876.17909002904162</v>
      </c>
      <c r="K316" s="50">
        <f t="shared" ref="K316:K337" si="77">$J$11*$J$19-J316</f>
        <v>2128.7166140883965</v>
      </c>
      <c r="L316" s="50">
        <f t="shared" ref="L316:L337" si="78">IF(K316&gt;0,$J$7*$J$8*(K316/$K$19),0)+$J$7*$J$9*(E316/$E$19)+$J$7*$J$10*(D316/$D$19)</f>
        <v>2390832.6491399622</v>
      </c>
      <c r="M316" s="50"/>
      <c r="N316" s="50">
        <f t="shared" si="60"/>
        <v>2390832.6491399622</v>
      </c>
      <c r="O316" s="96"/>
      <c r="P316" s="96"/>
      <c r="Q316" s="33"/>
      <c r="R316" s="33"/>
    </row>
    <row r="317" spans="1:18" s="31" customFormat="1" x14ac:dyDescent="0.25">
      <c r="A317" s="35"/>
      <c r="B317" s="51" t="s">
        <v>215</v>
      </c>
      <c r="C317" s="35">
        <v>4</v>
      </c>
      <c r="D317" s="55">
        <v>50.628500000000003</v>
      </c>
      <c r="E317" s="100">
        <v>2148</v>
      </c>
      <c r="F317" s="137">
        <v>1839220</v>
      </c>
      <c r="G317" s="41">
        <v>100</v>
      </c>
      <c r="H317" s="50">
        <f t="shared" si="76"/>
        <v>1839220</v>
      </c>
      <c r="I317" s="50">
        <f t="shared" si="75"/>
        <v>0</v>
      </c>
      <c r="J317" s="50">
        <f t="shared" si="66"/>
        <v>856.24767225325888</v>
      </c>
      <c r="K317" s="50">
        <f t="shared" si="77"/>
        <v>2148.6480318641793</v>
      </c>
      <c r="L317" s="50">
        <f t="shared" si="78"/>
        <v>2902901.7594423005</v>
      </c>
      <c r="M317" s="50"/>
      <c r="N317" s="50">
        <f t="shared" si="60"/>
        <v>2902901.7594423005</v>
      </c>
      <c r="O317" s="96"/>
      <c r="P317" s="96"/>
      <c r="Q317" s="33"/>
      <c r="R317" s="33"/>
    </row>
    <row r="318" spans="1:18" s="31" customFormat="1" x14ac:dyDescent="0.25">
      <c r="A318" s="35"/>
      <c r="B318" s="51" t="s">
        <v>54</v>
      </c>
      <c r="C318" s="35">
        <v>4</v>
      </c>
      <c r="D318" s="55">
        <v>17.781400000000001</v>
      </c>
      <c r="E318" s="100">
        <v>437</v>
      </c>
      <c r="F318" s="137">
        <v>253307</v>
      </c>
      <c r="G318" s="41">
        <v>100</v>
      </c>
      <c r="H318" s="50">
        <f t="shared" si="76"/>
        <v>253307</v>
      </c>
      <c r="I318" s="50">
        <f t="shared" si="75"/>
        <v>0</v>
      </c>
      <c r="J318" s="50">
        <f t="shared" si="66"/>
        <v>579.649885583524</v>
      </c>
      <c r="K318" s="50">
        <f t="shared" si="77"/>
        <v>2425.2458185339142</v>
      </c>
      <c r="L318" s="50">
        <f t="shared" si="78"/>
        <v>2246524.6190007622</v>
      </c>
      <c r="M318" s="50"/>
      <c r="N318" s="50">
        <f t="shared" si="60"/>
        <v>2246524.6190007622</v>
      </c>
      <c r="O318" s="96"/>
      <c r="P318" s="96"/>
      <c r="Q318" s="33"/>
      <c r="R318" s="33"/>
    </row>
    <row r="319" spans="1:18" s="31" customFormat="1" x14ac:dyDescent="0.25">
      <c r="A319" s="35"/>
      <c r="B319" s="51" t="s">
        <v>216</v>
      </c>
      <c r="C319" s="35">
        <v>4</v>
      </c>
      <c r="D319" s="55">
        <v>43.372099999999996</v>
      </c>
      <c r="E319" s="100">
        <v>1151</v>
      </c>
      <c r="F319" s="137">
        <v>826227</v>
      </c>
      <c r="G319" s="41">
        <v>100</v>
      </c>
      <c r="H319" s="50">
        <f t="shared" si="76"/>
        <v>826227</v>
      </c>
      <c r="I319" s="50">
        <f t="shared" si="75"/>
        <v>0</v>
      </c>
      <c r="J319" s="50">
        <f t="shared" si="66"/>
        <v>717.83405734144219</v>
      </c>
      <c r="K319" s="50">
        <f t="shared" si="77"/>
        <v>2287.061646775996</v>
      </c>
      <c r="L319" s="50">
        <f t="shared" si="78"/>
        <v>2588482.4202140872</v>
      </c>
      <c r="M319" s="50"/>
      <c r="N319" s="50">
        <f t="shared" si="60"/>
        <v>2588482.4202140872</v>
      </c>
      <c r="O319" s="96"/>
      <c r="P319" s="96"/>
      <c r="Q319" s="33"/>
      <c r="R319" s="33"/>
    </row>
    <row r="320" spans="1:18" s="31" customFormat="1" x14ac:dyDescent="0.25">
      <c r="A320" s="35"/>
      <c r="B320" s="51" t="s">
        <v>217</v>
      </c>
      <c r="C320" s="35">
        <v>4</v>
      </c>
      <c r="D320" s="55">
        <v>24.393000000000001</v>
      </c>
      <c r="E320" s="100">
        <v>701</v>
      </c>
      <c r="F320" s="137">
        <v>2290055</v>
      </c>
      <c r="G320" s="41">
        <v>100</v>
      </c>
      <c r="H320" s="50">
        <f t="shared" si="76"/>
        <v>2290055</v>
      </c>
      <c r="I320" s="50">
        <f t="shared" si="75"/>
        <v>0</v>
      </c>
      <c r="J320" s="50">
        <f t="shared" si="66"/>
        <v>3266.840228245364</v>
      </c>
      <c r="K320" s="50">
        <f t="shared" si="77"/>
        <v>-261.94452412792589</v>
      </c>
      <c r="L320" s="50">
        <f t="shared" si="78"/>
        <v>439702.07886602124</v>
      </c>
      <c r="M320" s="50"/>
      <c r="N320" s="50">
        <f t="shared" si="60"/>
        <v>439702.07886602124</v>
      </c>
      <c r="O320" s="96"/>
      <c r="P320" s="96"/>
      <c r="Q320" s="33"/>
      <c r="R320" s="33"/>
    </row>
    <row r="321" spans="1:18" s="31" customFormat="1" x14ac:dyDescent="0.25">
      <c r="A321" s="35"/>
      <c r="B321" s="51" t="s">
        <v>218</v>
      </c>
      <c r="C321" s="35">
        <v>4</v>
      </c>
      <c r="D321" s="55">
        <v>23.819200000000002</v>
      </c>
      <c r="E321" s="100">
        <v>805</v>
      </c>
      <c r="F321" s="137">
        <v>1013375</v>
      </c>
      <c r="G321" s="41">
        <v>100</v>
      </c>
      <c r="H321" s="50">
        <f t="shared" si="76"/>
        <v>1013375</v>
      </c>
      <c r="I321" s="50">
        <f t="shared" si="75"/>
        <v>0</v>
      </c>
      <c r="J321" s="50">
        <f t="shared" si="66"/>
        <v>1258.8509316770187</v>
      </c>
      <c r="K321" s="50">
        <f t="shared" si="77"/>
        <v>1746.0447724404194</v>
      </c>
      <c r="L321" s="50">
        <f t="shared" si="78"/>
        <v>1881013.8492503266</v>
      </c>
      <c r="M321" s="50"/>
      <c r="N321" s="50">
        <f t="shared" ref="N321:N384" si="79">L321+M321</f>
        <v>1881013.8492503266</v>
      </c>
      <c r="O321" s="96"/>
      <c r="P321" s="96"/>
      <c r="Q321" s="33"/>
      <c r="R321" s="33"/>
    </row>
    <row r="322" spans="1:18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00">
        <v>735</v>
      </c>
      <c r="F322" s="137">
        <v>611510</v>
      </c>
      <c r="G322" s="41">
        <v>100</v>
      </c>
      <c r="H322" s="50">
        <f t="shared" si="76"/>
        <v>611510</v>
      </c>
      <c r="I322" s="50">
        <f t="shared" si="75"/>
        <v>0</v>
      </c>
      <c r="J322" s="50">
        <f t="shared" si="66"/>
        <v>831.98639455782313</v>
      </c>
      <c r="K322" s="50">
        <f t="shared" si="77"/>
        <v>2172.9093095596149</v>
      </c>
      <c r="L322" s="50">
        <f t="shared" si="78"/>
        <v>2214697.1965525239</v>
      </c>
      <c r="M322" s="50"/>
      <c r="N322" s="50">
        <f t="shared" si="79"/>
        <v>2214697.1965525239</v>
      </c>
      <c r="O322" s="96"/>
      <c r="P322" s="96"/>
      <c r="Q322" s="33"/>
      <c r="R322" s="33"/>
    </row>
    <row r="323" spans="1:18" s="31" customFormat="1" x14ac:dyDescent="0.25">
      <c r="A323" s="35"/>
      <c r="B323" s="51" t="s">
        <v>213</v>
      </c>
      <c r="C323" s="35">
        <v>4</v>
      </c>
      <c r="D323" s="55">
        <v>27.476400000000002</v>
      </c>
      <c r="E323" s="100">
        <v>994</v>
      </c>
      <c r="F323" s="137">
        <v>899367</v>
      </c>
      <c r="G323" s="41">
        <v>100</v>
      </c>
      <c r="H323" s="50">
        <f t="shared" si="76"/>
        <v>899367</v>
      </c>
      <c r="I323" s="50">
        <f t="shared" si="75"/>
        <v>0</v>
      </c>
      <c r="J323" s="50">
        <f t="shared" si="66"/>
        <v>904.79577464788736</v>
      </c>
      <c r="K323" s="50">
        <f t="shared" si="77"/>
        <v>2100.0999294695507</v>
      </c>
      <c r="L323" s="50">
        <f t="shared" si="78"/>
        <v>2263556.2179878554</v>
      </c>
      <c r="M323" s="50"/>
      <c r="N323" s="50">
        <f t="shared" si="79"/>
        <v>2263556.2179878554</v>
      </c>
      <c r="O323" s="96"/>
      <c r="P323" s="96"/>
      <c r="Q323" s="33"/>
      <c r="R323" s="33"/>
    </row>
    <row r="324" spans="1:18" s="31" customFormat="1" x14ac:dyDescent="0.25">
      <c r="A324" s="35"/>
      <c r="B324" s="51" t="s">
        <v>220</v>
      </c>
      <c r="C324" s="35">
        <v>4</v>
      </c>
      <c r="D324" s="55">
        <v>15</v>
      </c>
      <c r="E324" s="100">
        <v>339</v>
      </c>
      <c r="F324" s="137">
        <v>458986</v>
      </c>
      <c r="G324" s="41">
        <v>100</v>
      </c>
      <c r="H324" s="50">
        <f t="shared" si="76"/>
        <v>458986</v>
      </c>
      <c r="I324" s="50">
        <f t="shared" si="75"/>
        <v>0</v>
      </c>
      <c r="J324" s="50">
        <f t="shared" si="66"/>
        <v>1353.9410029498524</v>
      </c>
      <c r="K324" s="50">
        <f t="shared" si="77"/>
        <v>1650.9547011675857</v>
      </c>
      <c r="L324" s="50">
        <f t="shared" si="78"/>
        <v>1565881.2482395591</v>
      </c>
      <c r="M324" s="50"/>
      <c r="N324" s="50">
        <f t="shared" si="79"/>
        <v>1565881.2482395591</v>
      </c>
      <c r="O324" s="96"/>
      <c r="P324" s="96"/>
      <c r="Q324" s="33"/>
      <c r="R324" s="33"/>
    </row>
    <row r="325" spans="1:18" s="31" customFormat="1" x14ac:dyDescent="0.25">
      <c r="A325" s="35"/>
      <c r="B325" s="51" t="s">
        <v>221</v>
      </c>
      <c r="C325" s="35">
        <v>4</v>
      </c>
      <c r="D325" s="54">
        <v>39.362300000000005</v>
      </c>
      <c r="E325" s="100">
        <v>1313</v>
      </c>
      <c r="F325" s="137">
        <v>704277</v>
      </c>
      <c r="G325" s="41">
        <v>100</v>
      </c>
      <c r="H325" s="50">
        <f t="shared" si="76"/>
        <v>704277</v>
      </c>
      <c r="I325" s="50">
        <f t="shared" si="75"/>
        <v>0</v>
      </c>
      <c r="J325" s="50">
        <f t="shared" si="66"/>
        <v>536.38766184310737</v>
      </c>
      <c r="K325" s="50">
        <f t="shared" si="77"/>
        <v>2468.5080422743308</v>
      </c>
      <c r="L325" s="50">
        <f t="shared" si="78"/>
        <v>2766136.6022535018</v>
      </c>
      <c r="M325" s="50"/>
      <c r="N325" s="50">
        <f t="shared" si="79"/>
        <v>2766136.6022535018</v>
      </c>
      <c r="O325" s="96"/>
      <c r="P325" s="96"/>
      <c r="Q325" s="33"/>
      <c r="R325" s="33"/>
    </row>
    <row r="326" spans="1:18" s="31" customFormat="1" x14ac:dyDescent="0.25">
      <c r="A326" s="35"/>
      <c r="B326" s="51" t="s">
        <v>132</v>
      </c>
      <c r="C326" s="35">
        <v>4</v>
      </c>
      <c r="D326" s="55">
        <v>32.915100000000002</v>
      </c>
      <c r="E326" s="100">
        <v>584</v>
      </c>
      <c r="F326" s="137">
        <v>435296</v>
      </c>
      <c r="G326" s="41">
        <v>100</v>
      </c>
      <c r="H326" s="50">
        <f t="shared" si="76"/>
        <v>435296</v>
      </c>
      <c r="I326" s="50">
        <f t="shared" si="75"/>
        <v>0</v>
      </c>
      <c r="J326" s="50">
        <f t="shared" si="66"/>
        <v>745.36986301369859</v>
      </c>
      <c r="K326" s="50">
        <f t="shared" si="77"/>
        <v>2259.5258411037394</v>
      </c>
      <c r="L326" s="50">
        <f t="shared" si="78"/>
        <v>2278059.8224048405</v>
      </c>
      <c r="M326" s="50"/>
      <c r="N326" s="50">
        <f t="shared" si="79"/>
        <v>2278059.8224048405</v>
      </c>
      <c r="O326" s="96"/>
      <c r="P326" s="96"/>
      <c r="Q326" s="33"/>
      <c r="R326" s="33"/>
    </row>
    <row r="327" spans="1:18" s="31" customFormat="1" x14ac:dyDescent="0.25">
      <c r="A327" s="35"/>
      <c r="B327" s="51" t="s">
        <v>764</v>
      </c>
      <c r="C327" s="35">
        <v>4</v>
      </c>
      <c r="D327" s="55">
        <v>27.975200000000001</v>
      </c>
      <c r="E327" s="100">
        <v>1265</v>
      </c>
      <c r="F327" s="137">
        <v>870357</v>
      </c>
      <c r="G327" s="41">
        <v>100</v>
      </c>
      <c r="H327" s="50">
        <f t="shared" si="76"/>
        <v>870357</v>
      </c>
      <c r="I327" s="50">
        <f t="shared" si="75"/>
        <v>0</v>
      </c>
      <c r="J327" s="50">
        <f t="shared" si="66"/>
        <v>688.0292490118577</v>
      </c>
      <c r="K327" s="50">
        <f t="shared" si="77"/>
        <v>2316.8664551055804</v>
      </c>
      <c r="L327" s="50">
        <f t="shared" si="78"/>
        <v>2543235.9055181742</v>
      </c>
      <c r="M327" s="50"/>
      <c r="N327" s="50">
        <f t="shared" si="79"/>
        <v>2543235.9055181742</v>
      </c>
      <c r="O327" s="96"/>
      <c r="P327" s="96"/>
      <c r="Q327" s="33"/>
      <c r="R327" s="33"/>
    </row>
    <row r="328" spans="1:18" s="31" customFormat="1" x14ac:dyDescent="0.25">
      <c r="A328" s="35"/>
      <c r="B328" s="51" t="s">
        <v>222</v>
      </c>
      <c r="C328" s="35">
        <v>3</v>
      </c>
      <c r="D328" s="55">
        <v>6.8707000000000011</v>
      </c>
      <c r="E328" s="100">
        <v>5987</v>
      </c>
      <c r="F328" s="137">
        <v>32112388</v>
      </c>
      <c r="G328" s="41">
        <v>50</v>
      </c>
      <c r="H328" s="50">
        <f t="shared" si="76"/>
        <v>16056194</v>
      </c>
      <c r="I328" s="50">
        <f t="shared" si="75"/>
        <v>16056194</v>
      </c>
      <c r="J328" s="50">
        <f t="shared" si="66"/>
        <v>5363.685986303658</v>
      </c>
      <c r="K328" s="50">
        <f t="shared" si="77"/>
        <v>-2358.7902821862199</v>
      </c>
      <c r="L328" s="50">
        <f t="shared" si="78"/>
        <v>2290845.0541896014</v>
      </c>
      <c r="M328" s="50"/>
      <c r="N328" s="50">
        <f t="shared" si="79"/>
        <v>2290845.0541896014</v>
      </c>
      <c r="O328" s="96"/>
      <c r="P328" s="96"/>
      <c r="Q328" s="33"/>
      <c r="R328" s="33"/>
    </row>
    <row r="329" spans="1:18" s="31" customFormat="1" x14ac:dyDescent="0.25">
      <c r="A329" s="35"/>
      <c r="B329" s="51" t="s">
        <v>223</v>
      </c>
      <c r="C329" s="35">
        <v>4</v>
      </c>
      <c r="D329" s="55">
        <v>14.065399999999999</v>
      </c>
      <c r="E329" s="100">
        <v>408</v>
      </c>
      <c r="F329" s="137">
        <v>323603</v>
      </c>
      <c r="G329" s="41">
        <v>100</v>
      </c>
      <c r="H329" s="50">
        <f t="shared" si="76"/>
        <v>323603</v>
      </c>
      <c r="I329" s="50">
        <f t="shared" si="75"/>
        <v>0</v>
      </c>
      <c r="J329" s="50">
        <f t="shared" si="66"/>
        <v>793.14460784313724</v>
      </c>
      <c r="K329" s="50">
        <f t="shared" si="77"/>
        <v>2211.7510962743008</v>
      </c>
      <c r="L329" s="50">
        <f t="shared" si="78"/>
        <v>2036672.7539917163</v>
      </c>
      <c r="M329" s="50"/>
      <c r="N329" s="50">
        <f t="shared" si="79"/>
        <v>2036672.7539917163</v>
      </c>
      <c r="O329" s="96"/>
      <c r="P329" s="96"/>
      <c r="Q329" s="33"/>
      <c r="R329" s="33"/>
    </row>
    <row r="330" spans="1:18" s="31" customFormat="1" x14ac:dyDescent="0.25">
      <c r="A330" s="35"/>
      <c r="B330" s="51" t="s">
        <v>224</v>
      </c>
      <c r="C330" s="35">
        <v>4</v>
      </c>
      <c r="D330" s="55">
        <v>39.993099999999998</v>
      </c>
      <c r="E330" s="100">
        <v>936</v>
      </c>
      <c r="F330" s="137">
        <v>877105</v>
      </c>
      <c r="G330" s="41">
        <v>100</v>
      </c>
      <c r="H330" s="50">
        <f t="shared" si="76"/>
        <v>877105</v>
      </c>
      <c r="I330" s="50">
        <f t="shared" si="75"/>
        <v>0</v>
      </c>
      <c r="J330" s="50">
        <f t="shared" si="66"/>
        <v>937.07799145299145</v>
      </c>
      <c r="K330" s="50">
        <f t="shared" si="77"/>
        <v>2067.8177126644468</v>
      </c>
      <c r="L330" s="50">
        <f t="shared" si="78"/>
        <v>2306830.2371578915</v>
      </c>
      <c r="M330" s="50"/>
      <c r="N330" s="50">
        <f t="shared" si="79"/>
        <v>2306830.2371578915</v>
      </c>
      <c r="O330" s="96"/>
      <c r="P330" s="96"/>
      <c r="Q330" s="33"/>
      <c r="R330" s="33"/>
    </row>
    <row r="331" spans="1:18" s="31" customFormat="1" x14ac:dyDescent="0.25">
      <c r="A331" s="35"/>
      <c r="B331" s="51" t="s">
        <v>225</v>
      </c>
      <c r="C331" s="35">
        <v>4</v>
      </c>
      <c r="D331" s="55">
        <v>8.6809999999999992</v>
      </c>
      <c r="E331" s="100">
        <v>940</v>
      </c>
      <c r="F331" s="137">
        <v>1020677</v>
      </c>
      <c r="G331" s="41">
        <v>100</v>
      </c>
      <c r="H331" s="50">
        <f t="shared" si="76"/>
        <v>1020677</v>
      </c>
      <c r="I331" s="50">
        <f t="shared" si="75"/>
        <v>0</v>
      </c>
      <c r="J331" s="50">
        <f t="shared" si="66"/>
        <v>1085.8265957446808</v>
      </c>
      <c r="K331" s="50">
        <f t="shared" si="77"/>
        <v>1919.0691083727572</v>
      </c>
      <c r="L331" s="50">
        <f t="shared" si="78"/>
        <v>1960881.0489371186</v>
      </c>
      <c r="M331" s="50"/>
      <c r="N331" s="50">
        <f t="shared" si="79"/>
        <v>1960881.0489371186</v>
      </c>
      <c r="O331" s="96"/>
      <c r="P331" s="96"/>
      <c r="Q331" s="33"/>
      <c r="R331" s="33"/>
    </row>
    <row r="332" spans="1:18" s="31" customFormat="1" x14ac:dyDescent="0.25">
      <c r="A332" s="35"/>
      <c r="B332" s="51" t="s">
        <v>226</v>
      </c>
      <c r="C332" s="35">
        <v>4</v>
      </c>
      <c r="D332" s="55">
        <v>23.636699999999998</v>
      </c>
      <c r="E332" s="100">
        <v>613</v>
      </c>
      <c r="F332" s="137">
        <v>491284</v>
      </c>
      <c r="G332" s="41">
        <v>100</v>
      </c>
      <c r="H332" s="50">
        <f t="shared" si="76"/>
        <v>491284</v>
      </c>
      <c r="I332" s="50">
        <f t="shared" si="75"/>
        <v>0</v>
      </c>
      <c r="J332" s="50">
        <f t="shared" si="66"/>
        <v>801.44208809135398</v>
      </c>
      <c r="K332" s="50">
        <f t="shared" si="77"/>
        <v>2203.4536160260841</v>
      </c>
      <c r="L332" s="50">
        <f t="shared" si="78"/>
        <v>2176296.2486661091</v>
      </c>
      <c r="M332" s="50"/>
      <c r="N332" s="50">
        <f t="shared" si="79"/>
        <v>2176296.2486661091</v>
      </c>
      <c r="O332" s="96"/>
      <c r="P332" s="96"/>
      <c r="Q332" s="33"/>
      <c r="R332" s="33"/>
    </row>
    <row r="333" spans="1:18" s="31" customFormat="1" x14ac:dyDescent="0.25">
      <c r="A333" s="35"/>
      <c r="B333" s="51" t="s">
        <v>227</v>
      </c>
      <c r="C333" s="35">
        <v>4</v>
      </c>
      <c r="D333" s="55">
        <v>35.176200000000001</v>
      </c>
      <c r="E333" s="100">
        <v>1044</v>
      </c>
      <c r="F333" s="137">
        <v>855360</v>
      </c>
      <c r="G333" s="41">
        <v>100</v>
      </c>
      <c r="H333" s="50">
        <f t="shared" si="76"/>
        <v>855360</v>
      </c>
      <c r="I333" s="50">
        <f t="shared" si="75"/>
        <v>0</v>
      </c>
      <c r="J333" s="50">
        <f t="shared" si="66"/>
        <v>819.31034482758616</v>
      </c>
      <c r="K333" s="50">
        <f t="shared" si="77"/>
        <v>2185.585359289852</v>
      </c>
      <c r="L333" s="50">
        <f t="shared" si="78"/>
        <v>2407107.9112177575</v>
      </c>
      <c r="M333" s="50"/>
      <c r="N333" s="50">
        <f t="shared" si="79"/>
        <v>2407107.9112177575</v>
      </c>
      <c r="O333" s="96"/>
      <c r="P333" s="96"/>
      <c r="Q333" s="33"/>
      <c r="R333" s="33"/>
    </row>
    <row r="334" spans="1:18" s="31" customFormat="1" x14ac:dyDescent="0.25">
      <c r="A334" s="35"/>
      <c r="B334" s="51" t="s">
        <v>228</v>
      </c>
      <c r="C334" s="35">
        <v>4</v>
      </c>
      <c r="D334" s="55">
        <v>33.835300000000004</v>
      </c>
      <c r="E334" s="100">
        <v>1272</v>
      </c>
      <c r="F334" s="137">
        <v>1322424</v>
      </c>
      <c r="G334" s="41">
        <v>100</v>
      </c>
      <c r="H334" s="50">
        <f t="shared" si="76"/>
        <v>1322424</v>
      </c>
      <c r="I334" s="50">
        <f t="shared" si="75"/>
        <v>0</v>
      </c>
      <c r="J334" s="50">
        <f t="shared" si="66"/>
        <v>1039.6415094339623</v>
      </c>
      <c r="K334" s="50">
        <f t="shared" si="77"/>
        <v>1965.2541946834758</v>
      </c>
      <c r="L334" s="50">
        <f t="shared" si="78"/>
        <v>2305207.9324174621</v>
      </c>
      <c r="M334" s="50"/>
      <c r="N334" s="50">
        <f t="shared" si="79"/>
        <v>2305207.9324174621</v>
      </c>
      <c r="O334" s="96"/>
      <c r="P334" s="96"/>
      <c r="Q334" s="33"/>
      <c r="R334" s="33"/>
    </row>
    <row r="335" spans="1:18" s="31" customFormat="1" x14ac:dyDescent="0.25">
      <c r="A335" s="35"/>
      <c r="B335" s="51" t="s">
        <v>765</v>
      </c>
      <c r="C335" s="35">
        <v>4</v>
      </c>
      <c r="D335" s="55">
        <v>47.278100000000009</v>
      </c>
      <c r="E335" s="100">
        <v>1947</v>
      </c>
      <c r="F335" s="137">
        <v>2286866</v>
      </c>
      <c r="G335" s="41">
        <v>100</v>
      </c>
      <c r="H335" s="50">
        <f t="shared" si="76"/>
        <v>2286866</v>
      </c>
      <c r="I335" s="50">
        <f t="shared" si="75"/>
        <v>0</v>
      </c>
      <c r="J335" s="50">
        <f t="shared" si="66"/>
        <v>1174.5588084232152</v>
      </c>
      <c r="K335" s="50">
        <f t="shared" si="77"/>
        <v>1830.3368956942229</v>
      </c>
      <c r="L335" s="50">
        <f t="shared" si="78"/>
        <v>2546892.313963687</v>
      </c>
      <c r="M335" s="50"/>
      <c r="N335" s="50">
        <f t="shared" si="79"/>
        <v>2546892.313963687</v>
      </c>
      <c r="O335" s="96"/>
      <c r="P335" s="96"/>
      <c r="Q335" s="33"/>
      <c r="R335" s="33"/>
    </row>
    <row r="336" spans="1:18" s="31" customFormat="1" x14ac:dyDescent="0.25">
      <c r="A336" s="35"/>
      <c r="B336" s="51" t="s">
        <v>229</v>
      </c>
      <c r="C336" s="35">
        <v>4</v>
      </c>
      <c r="D336" s="55">
        <v>17.511099999999999</v>
      </c>
      <c r="E336" s="100">
        <v>533</v>
      </c>
      <c r="F336" s="137">
        <v>416173</v>
      </c>
      <c r="G336" s="41">
        <v>100</v>
      </c>
      <c r="H336" s="50">
        <f t="shared" si="76"/>
        <v>416173</v>
      </c>
      <c r="I336" s="50">
        <f t="shared" si="75"/>
        <v>0</v>
      </c>
      <c r="J336" s="50">
        <f t="shared" si="66"/>
        <v>780.81238273921201</v>
      </c>
      <c r="K336" s="50">
        <f t="shared" si="77"/>
        <v>2224.0833213782262</v>
      </c>
      <c r="L336" s="50">
        <f t="shared" si="78"/>
        <v>2118442.0472374195</v>
      </c>
      <c r="M336" s="50"/>
      <c r="N336" s="50">
        <f t="shared" si="79"/>
        <v>2118442.0472374195</v>
      </c>
      <c r="O336" s="96"/>
      <c r="P336" s="96"/>
      <c r="Q336" s="33"/>
      <c r="R336" s="33"/>
    </row>
    <row r="337" spans="1:18" s="31" customFormat="1" x14ac:dyDescent="0.25">
      <c r="A337" s="35"/>
      <c r="B337" s="51" t="s">
        <v>230</v>
      </c>
      <c r="C337" s="35">
        <v>4</v>
      </c>
      <c r="D337" s="55">
        <v>48.5259</v>
      </c>
      <c r="E337" s="100">
        <v>2923</v>
      </c>
      <c r="F337" s="137">
        <v>4185152</v>
      </c>
      <c r="G337" s="41">
        <v>100</v>
      </c>
      <c r="H337" s="50">
        <f t="shared" si="76"/>
        <v>4185152</v>
      </c>
      <c r="I337" s="50">
        <f t="shared" si="75"/>
        <v>0</v>
      </c>
      <c r="J337" s="50">
        <f t="shared" si="66"/>
        <v>1431.8002052685597</v>
      </c>
      <c r="K337" s="50">
        <f t="shared" si="77"/>
        <v>1573.0954988488784</v>
      </c>
      <c r="L337" s="50">
        <f t="shared" si="78"/>
        <v>2714048.9532994898</v>
      </c>
      <c r="M337" s="50"/>
      <c r="N337" s="50">
        <f t="shared" si="79"/>
        <v>2714048.9532994898</v>
      </c>
      <c r="O337" s="96"/>
      <c r="P337" s="96"/>
      <c r="Q337" s="33"/>
      <c r="R337" s="33"/>
    </row>
    <row r="338" spans="1:18" s="31" customFormat="1" x14ac:dyDescent="0.25">
      <c r="A338" s="35"/>
      <c r="B338" s="51"/>
      <c r="C338" s="35"/>
      <c r="D338" s="55">
        <v>0</v>
      </c>
      <c r="E338" s="102"/>
      <c r="F338" s="42"/>
      <c r="G338" s="41"/>
      <c r="H338" s="42"/>
      <c r="I338" s="32"/>
      <c r="J338" s="32"/>
      <c r="K338" s="50"/>
      <c r="L338" s="50"/>
      <c r="M338" s="50"/>
      <c r="N338" s="50"/>
      <c r="O338" s="96"/>
      <c r="P338" s="96"/>
      <c r="Q338" s="33"/>
      <c r="R338" s="33"/>
    </row>
    <row r="339" spans="1:18" s="31" customFormat="1" x14ac:dyDescent="0.25">
      <c r="A339" s="30" t="s">
        <v>231</v>
      </c>
      <c r="B339" s="43" t="s">
        <v>2</v>
      </c>
      <c r="C339" s="44"/>
      <c r="D339" s="3">
        <v>999.91469999999981</v>
      </c>
      <c r="E339" s="103">
        <f>E340</f>
        <v>53738</v>
      </c>
      <c r="F339" s="37">
        <f t="shared" ref="F339" si="80">F341</f>
        <v>0</v>
      </c>
      <c r="G339" s="37"/>
      <c r="H339" s="37">
        <f>H341</f>
        <v>16118868</v>
      </c>
      <c r="I339" s="37">
        <f>I341</f>
        <v>-16118868</v>
      </c>
      <c r="J339" s="37"/>
      <c r="K339" s="50"/>
      <c r="L339" s="50"/>
      <c r="M339" s="46">
        <f>M341</f>
        <v>31125873.705188937</v>
      </c>
      <c r="N339" s="37">
        <f t="shared" si="79"/>
        <v>31125873.705188937</v>
      </c>
      <c r="O339" s="96"/>
      <c r="P339" s="96"/>
      <c r="Q339" s="33"/>
      <c r="R339" s="33"/>
    </row>
    <row r="340" spans="1:18" s="31" customFormat="1" x14ac:dyDescent="0.25">
      <c r="A340" s="30" t="s">
        <v>231</v>
      </c>
      <c r="B340" s="43" t="s">
        <v>3</v>
      </c>
      <c r="C340" s="44"/>
      <c r="D340" s="3">
        <v>999.91469999999981</v>
      </c>
      <c r="E340" s="103">
        <f>SUM(E342:E369)</f>
        <v>53738</v>
      </c>
      <c r="F340" s="37">
        <f t="shared" ref="F340" si="81">SUM(F342:F369)</f>
        <v>110049530</v>
      </c>
      <c r="G340" s="37"/>
      <c r="H340" s="37">
        <f>SUM(H342:H369)</f>
        <v>77811794</v>
      </c>
      <c r="I340" s="37">
        <f>SUM(I342:I369)</f>
        <v>32237736</v>
      </c>
      <c r="J340" s="37"/>
      <c r="K340" s="50"/>
      <c r="L340" s="37">
        <f>SUM(L342:L369)</f>
        <v>69901536.866974071</v>
      </c>
      <c r="M340" s="50"/>
      <c r="N340" s="37">
        <f t="shared" si="79"/>
        <v>69901536.866974071</v>
      </c>
      <c r="O340" s="96"/>
      <c r="P340" s="96"/>
      <c r="Q340" s="33"/>
      <c r="R340" s="33"/>
    </row>
    <row r="341" spans="1:18" s="31" customFormat="1" x14ac:dyDescent="0.25">
      <c r="A341" s="35"/>
      <c r="B341" s="51" t="s">
        <v>26</v>
      </c>
      <c r="C341" s="35">
        <v>2</v>
      </c>
      <c r="D341" s="55">
        <v>0</v>
      </c>
      <c r="E341" s="104"/>
      <c r="F341" s="50"/>
      <c r="G341" s="41">
        <v>25</v>
      </c>
      <c r="H341" s="50">
        <f>F358*G341/100</f>
        <v>16118868</v>
      </c>
      <c r="I341" s="50">
        <f t="shared" ref="I341:I369" si="82">F341-H341</f>
        <v>-16118868</v>
      </c>
      <c r="J341" s="50"/>
      <c r="K341" s="50"/>
      <c r="L341" s="50"/>
      <c r="M341" s="50">
        <f>($L$7*$L$8*E339/$L$10)+($L$7*$L$9*D339/$L$11)</f>
        <v>31125873.705188937</v>
      </c>
      <c r="N341" s="50">
        <f t="shared" si="79"/>
        <v>31125873.705188937</v>
      </c>
      <c r="O341" s="96"/>
      <c r="P341" s="96"/>
      <c r="Q341" s="33"/>
      <c r="R341" s="33"/>
    </row>
    <row r="342" spans="1:18" s="31" customFormat="1" x14ac:dyDescent="0.25">
      <c r="A342" s="35"/>
      <c r="B342" s="51" t="s">
        <v>232</v>
      </c>
      <c r="C342" s="35">
        <v>4</v>
      </c>
      <c r="D342" s="55">
        <v>11.5388</v>
      </c>
      <c r="E342" s="100">
        <v>274</v>
      </c>
      <c r="F342" s="138">
        <v>585997</v>
      </c>
      <c r="G342" s="41">
        <v>100</v>
      </c>
      <c r="H342" s="50">
        <f t="shared" ref="H342:H369" si="83">F342*G342/100</f>
        <v>585997</v>
      </c>
      <c r="I342" s="50">
        <f t="shared" si="82"/>
        <v>0</v>
      </c>
      <c r="J342" s="50">
        <f t="shared" ref="J342:J405" si="84">F342/E342</f>
        <v>2138.675182481752</v>
      </c>
      <c r="K342" s="50">
        <f t="shared" ref="K342:K369" si="85">$J$11*$J$19-J342</f>
        <v>866.22052163568605</v>
      </c>
      <c r="L342" s="50">
        <f t="shared" ref="L342:L369" si="86">IF(K342&gt;0,$J$7*$J$8*(K342/$K$19),0)+$J$7*$J$9*(E342/$E$19)+$J$7*$J$10*(D342/$D$19)</f>
        <v>884235.27740453009</v>
      </c>
      <c r="M342" s="50"/>
      <c r="N342" s="50">
        <f t="shared" si="79"/>
        <v>884235.27740453009</v>
      </c>
      <c r="O342" s="96"/>
      <c r="P342" s="96"/>
      <c r="Q342" s="33"/>
      <c r="R342" s="33"/>
    </row>
    <row r="343" spans="1:18" s="31" customFormat="1" x14ac:dyDescent="0.25">
      <c r="A343" s="35"/>
      <c r="B343" s="51" t="s">
        <v>233</v>
      </c>
      <c r="C343" s="35">
        <v>4</v>
      </c>
      <c r="D343" s="55">
        <v>28.083100000000002</v>
      </c>
      <c r="E343" s="100">
        <v>1028</v>
      </c>
      <c r="F343" s="138">
        <v>853057</v>
      </c>
      <c r="G343" s="41">
        <v>100</v>
      </c>
      <c r="H343" s="50">
        <f t="shared" si="83"/>
        <v>853057</v>
      </c>
      <c r="I343" s="50">
        <f t="shared" si="82"/>
        <v>0</v>
      </c>
      <c r="J343" s="50">
        <f t="shared" si="84"/>
        <v>829.82198443579762</v>
      </c>
      <c r="K343" s="50">
        <f t="shared" si="85"/>
        <v>2175.0737196816403</v>
      </c>
      <c r="L343" s="50">
        <f t="shared" si="86"/>
        <v>2341088.9738573208</v>
      </c>
      <c r="M343" s="50"/>
      <c r="N343" s="50">
        <f t="shared" si="79"/>
        <v>2341088.9738573208</v>
      </c>
      <c r="O343" s="96"/>
      <c r="P343" s="96"/>
      <c r="Q343" s="33"/>
      <c r="R343" s="33"/>
    </row>
    <row r="344" spans="1:18" s="31" customFormat="1" x14ac:dyDescent="0.25">
      <c r="A344" s="35"/>
      <c r="B344" s="51" t="s">
        <v>30</v>
      </c>
      <c r="C344" s="35">
        <v>4</v>
      </c>
      <c r="D344" s="55">
        <v>59.606300000000005</v>
      </c>
      <c r="E344" s="100">
        <v>3388</v>
      </c>
      <c r="F344" s="138">
        <v>4273438</v>
      </c>
      <c r="G344" s="41">
        <v>100</v>
      </c>
      <c r="H344" s="50">
        <f t="shared" si="83"/>
        <v>4273438</v>
      </c>
      <c r="I344" s="50">
        <f t="shared" si="82"/>
        <v>0</v>
      </c>
      <c r="J344" s="50">
        <f t="shared" si="84"/>
        <v>1261.3453364817001</v>
      </c>
      <c r="K344" s="50">
        <f t="shared" si="85"/>
        <v>1743.550367635738</v>
      </c>
      <c r="L344" s="50">
        <f t="shared" si="86"/>
        <v>3105956.1755742067</v>
      </c>
      <c r="M344" s="50"/>
      <c r="N344" s="50">
        <f t="shared" si="79"/>
        <v>3105956.1755742067</v>
      </c>
      <c r="O344" s="96"/>
      <c r="P344" s="96"/>
      <c r="Q344" s="33"/>
      <c r="R344" s="33"/>
    </row>
    <row r="345" spans="1:18" s="31" customFormat="1" x14ac:dyDescent="0.25">
      <c r="A345" s="35"/>
      <c r="B345" s="51" t="s">
        <v>234</v>
      </c>
      <c r="C345" s="35">
        <v>4</v>
      </c>
      <c r="D345" s="55">
        <v>51.997199999999999</v>
      </c>
      <c r="E345" s="100">
        <v>1785</v>
      </c>
      <c r="F345" s="138">
        <v>1371147</v>
      </c>
      <c r="G345" s="41">
        <v>100</v>
      </c>
      <c r="H345" s="50">
        <f t="shared" si="83"/>
        <v>1371147</v>
      </c>
      <c r="I345" s="50">
        <f t="shared" si="82"/>
        <v>0</v>
      </c>
      <c r="J345" s="50">
        <f t="shared" si="84"/>
        <v>768.14957983193278</v>
      </c>
      <c r="K345" s="50">
        <f t="shared" si="85"/>
        <v>2236.7461242855052</v>
      </c>
      <c r="L345" s="50">
        <f t="shared" si="86"/>
        <v>2847951.488752719</v>
      </c>
      <c r="M345" s="50"/>
      <c r="N345" s="50">
        <f t="shared" si="79"/>
        <v>2847951.488752719</v>
      </c>
      <c r="O345" s="96"/>
      <c r="P345" s="96"/>
      <c r="Q345" s="33"/>
      <c r="R345" s="33"/>
    </row>
    <row r="346" spans="1:18" s="31" customFormat="1" x14ac:dyDescent="0.25">
      <c r="A346" s="35"/>
      <c r="B346" s="51" t="s">
        <v>235</v>
      </c>
      <c r="C346" s="35">
        <v>4</v>
      </c>
      <c r="D346" s="55">
        <v>25.761199999999999</v>
      </c>
      <c r="E346" s="100">
        <v>745</v>
      </c>
      <c r="F346" s="138">
        <v>940801</v>
      </c>
      <c r="G346" s="41">
        <v>100</v>
      </c>
      <c r="H346" s="50">
        <f t="shared" si="83"/>
        <v>940801</v>
      </c>
      <c r="I346" s="50">
        <f t="shared" si="82"/>
        <v>0</v>
      </c>
      <c r="J346" s="50">
        <f t="shared" si="84"/>
        <v>1262.820134228188</v>
      </c>
      <c r="K346" s="50">
        <f t="shared" si="85"/>
        <v>1742.0755698892501</v>
      </c>
      <c r="L346" s="50">
        <f t="shared" si="86"/>
        <v>1869475.8628864773</v>
      </c>
      <c r="M346" s="50"/>
      <c r="N346" s="50">
        <f t="shared" si="79"/>
        <v>1869475.8628864773</v>
      </c>
      <c r="O346" s="96"/>
      <c r="P346" s="96"/>
      <c r="Q346" s="33"/>
      <c r="R346" s="33"/>
    </row>
    <row r="347" spans="1:18" s="31" customFormat="1" x14ac:dyDescent="0.25">
      <c r="A347" s="35"/>
      <c r="B347" s="51" t="s">
        <v>231</v>
      </c>
      <c r="C347" s="35">
        <v>4</v>
      </c>
      <c r="D347" s="55">
        <v>32.075200000000002</v>
      </c>
      <c r="E347" s="100">
        <v>1908</v>
      </c>
      <c r="F347" s="138">
        <v>1179714</v>
      </c>
      <c r="G347" s="41">
        <v>100</v>
      </c>
      <c r="H347" s="50">
        <f t="shared" si="83"/>
        <v>1179714</v>
      </c>
      <c r="I347" s="50">
        <f t="shared" si="82"/>
        <v>0</v>
      </c>
      <c r="J347" s="50">
        <f t="shared" si="84"/>
        <v>618.29874213836479</v>
      </c>
      <c r="K347" s="50">
        <f t="shared" si="85"/>
        <v>2386.5969619790731</v>
      </c>
      <c r="L347" s="50">
        <f t="shared" si="86"/>
        <v>2869884.1162280911</v>
      </c>
      <c r="M347" s="50"/>
      <c r="N347" s="50">
        <f t="shared" si="79"/>
        <v>2869884.1162280911</v>
      </c>
      <c r="O347" s="96"/>
      <c r="P347" s="96"/>
      <c r="Q347" s="33"/>
      <c r="R347" s="33"/>
    </row>
    <row r="348" spans="1:18" s="31" customFormat="1" x14ac:dyDescent="0.25">
      <c r="A348" s="35"/>
      <c r="B348" s="51" t="s">
        <v>236</v>
      </c>
      <c r="C348" s="35">
        <v>4</v>
      </c>
      <c r="D348" s="55">
        <v>30.424000000000003</v>
      </c>
      <c r="E348" s="100">
        <v>744</v>
      </c>
      <c r="F348" s="138">
        <v>592436</v>
      </c>
      <c r="G348" s="41">
        <v>100</v>
      </c>
      <c r="H348" s="50">
        <f t="shared" si="83"/>
        <v>592436</v>
      </c>
      <c r="I348" s="50">
        <f t="shared" si="82"/>
        <v>0</v>
      </c>
      <c r="J348" s="50">
        <f t="shared" si="84"/>
        <v>796.28494623655911</v>
      </c>
      <c r="K348" s="50">
        <f t="shared" si="85"/>
        <v>2208.6107578808787</v>
      </c>
      <c r="L348" s="50">
        <f t="shared" si="86"/>
        <v>2278822.6365890363</v>
      </c>
      <c r="M348" s="50"/>
      <c r="N348" s="50">
        <f t="shared" si="79"/>
        <v>2278822.6365890363</v>
      </c>
      <c r="O348" s="96"/>
      <c r="P348" s="96"/>
      <c r="Q348" s="33"/>
      <c r="R348" s="33"/>
    </row>
    <row r="349" spans="1:18" s="31" customFormat="1" x14ac:dyDescent="0.25">
      <c r="A349" s="35"/>
      <c r="B349" s="51" t="s">
        <v>237</v>
      </c>
      <c r="C349" s="35">
        <v>4</v>
      </c>
      <c r="D349" s="55">
        <v>44.851599999999998</v>
      </c>
      <c r="E349" s="100">
        <v>1194</v>
      </c>
      <c r="F349" s="138">
        <v>1395515</v>
      </c>
      <c r="G349" s="41">
        <v>100</v>
      </c>
      <c r="H349" s="50">
        <f t="shared" si="83"/>
        <v>1395515</v>
      </c>
      <c r="I349" s="50">
        <f t="shared" si="82"/>
        <v>0</v>
      </c>
      <c r="J349" s="50">
        <f t="shared" si="84"/>
        <v>1168.7730318257957</v>
      </c>
      <c r="K349" s="50">
        <f t="shared" si="85"/>
        <v>1836.1226722916424</v>
      </c>
      <c r="L349" s="50">
        <f t="shared" si="86"/>
        <v>2252070.4777847906</v>
      </c>
      <c r="M349" s="50"/>
      <c r="N349" s="50">
        <f t="shared" si="79"/>
        <v>2252070.4777847906</v>
      </c>
      <c r="O349" s="96"/>
      <c r="P349" s="96"/>
      <c r="Q349" s="33"/>
      <c r="R349" s="33"/>
    </row>
    <row r="350" spans="1:18" s="31" customFormat="1" x14ac:dyDescent="0.25">
      <c r="A350" s="35"/>
      <c r="B350" s="51" t="s">
        <v>766</v>
      </c>
      <c r="C350" s="35">
        <v>4</v>
      </c>
      <c r="D350" s="55">
        <v>31.656999999999996</v>
      </c>
      <c r="E350" s="100">
        <v>1056</v>
      </c>
      <c r="F350" s="138">
        <v>1036856</v>
      </c>
      <c r="G350" s="41">
        <v>100</v>
      </c>
      <c r="H350" s="50">
        <f t="shared" si="83"/>
        <v>1036856</v>
      </c>
      <c r="I350" s="50">
        <f t="shared" si="82"/>
        <v>0</v>
      </c>
      <c r="J350" s="50">
        <f t="shared" si="84"/>
        <v>981.87121212121212</v>
      </c>
      <c r="K350" s="50">
        <f t="shared" si="85"/>
        <v>2023.0244919962261</v>
      </c>
      <c r="L350" s="50">
        <f t="shared" si="86"/>
        <v>2255063.3624328859</v>
      </c>
      <c r="M350" s="50"/>
      <c r="N350" s="50">
        <f t="shared" si="79"/>
        <v>2255063.3624328859</v>
      </c>
      <c r="O350" s="96"/>
      <c r="P350" s="96"/>
      <c r="Q350" s="33"/>
      <c r="R350" s="33"/>
    </row>
    <row r="351" spans="1:18" s="31" customFormat="1" x14ac:dyDescent="0.25">
      <c r="A351" s="35"/>
      <c r="B351" s="51" t="s">
        <v>767</v>
      </c>
      <c r="C351" s="35">
        <v>4</v>
      </c>
      <c r="D351" s="55">
        <v>21.204299999999996</v>
      </c>
      <c r="E351" s="100">
        <v>1098</v>
      </c>
      <c r="F351" s="138">
        <v>992282</v>
      </c>
      <c r="G351" s="41">
        <v>100</v>
      </c>
      <c r="H351" s="50">
        <f t="shared" si="83"/>
        <v>992282</v>
      </c>
      <c r="I351" s="50">
        <f t="shared" si="82"/>
        <v>0</v>
      </c>
      <c r="J351" s="50">
        <f t="shared" si="84"/>
        <v>903.71766848816026</v>
      </c>
      <c r="K351" s="50">
        <f t="shared" si="85"/>
        <v>2101.1780356292779</v>
      </c>
      <c r="L351" s="50">
        <f t="shared" si="86"/>
        <v>2257757.0593287214</v>
      </c>
      <c r="M351" s="50"/>
      <c r="N351" s="50">
        <f t="shared" si="79"/>
        <v>2257757.0593287214</v>
      </c>
      <c r="O351" s="96"/>
      <c r="P351" s="96"/>
      <c r="Q351" s="33"/>
      <c r="R351" s="33"/>
    </row>
    <row r="352" spans="1:18" s="31" customFormat="1" x14ac:dyDescent="0.25">
      <c r="A352" s="35"/>
      <c r="B352" s="51" t="s">
        <v>238</v>
      </c>
      <c r="C352" s="35">
        <v>4</v>
      </c>
      <c r="D352" s="55">
        <v>60.041400000000003</v>
      </c>
      <c r="E352" s="100">
        <v>1443</v>
      </c>
      <c r="F352" s="138">
        <v>1164815</v>
      </c>
      <c r="G352" s="41">
        <v>100</v>
      </c>
      <c r="H352" s="50">
        <f t="shared" si="83"/>
        <v>1164815</v>
      </c>
      <c r="I352" s="50">
        <f t="shared" si="82"/>
        <v>0</v>
      </c>
      <c r="J352" s="50">
        <f t="shared" si="84"/>
        <v>807.21760221760223</v>
      </c>
      <c r="K352" s="50">
        <f t="shared" si="85"/>
        <v>2197.6781018998358</v>
      </c>
      <c r="L352" s="50">
        <f t="shared" si="86"/>
        <v>2746947.257153078</v>
      </c>
      <c r="M352" s="50"/>
      <c r="N352" s="50">
        <f t="shared" si="79"/>
        <v>2746947.257153078</v>
      </c>
      <c r="O352" s="96"/>
      <c r="P352" s="96"/>
      <c r="Q352" s="33"/>
      <c r="R352" s="33"/>
    </row>
    <row r="353" spans="1:18" s="31" customFormat="1" x14ac:dyDescent="0.25">
      <c r="A353" s="35"/>
      <c r="B353" s="51" t="s">
        <v>239</v>
      </c>
      <c r="C353" s="35">
        <v>4</v>
      </c>
      <c r="D353" s="55">
        <v>21.527699999999999</v>
      </c>
      <c r="E353" s="100">
        <v>888</v>
      </c>
      <c r="F353" s="138">
        <v>623724</v>
      </c>
      <c r="G353" s="41">
        <v>100</v>
      </c>
      <c r="H353" s="50">
        <f t="shared" si="83"/>
        <v>623724</v>
      </c>
      <c r="I353" s="50">
        <f t="shared" si="82"/>
        <v>0</v>
      </c>
      <c r="J353" s="50">
        <f t="shared" si="84"/>
        <v>702.39189189189187</v>
      </c>
      <c r="K353" s="50">
        <f t="shared" si="85"/>
        <v>2302.5038122255464</v>
      </c>
      <c r="L353" s="50">
        <f t="shared" si="86"/>
        <v>2343687.6288269823</v>
      </c>
      <c r="M353" s="50"/>
      <c r="N353" s="50">
        <f t="shared" si="79"/>
        <v>2343687.6288269823</v>
      </c>
      <c r="O353" s="96"/>
      <c r="P353" s="96"/>
      <c r="Q353" s="33"/>
      <c r="R353" s="33"/>
    </row>
    <row r="354" spans="1:18" s="31" customFormat="1" x14ac:dyDescent="0.25">
      <c r="A354" s="35"/>
      <c r="B354" s="51" t="s">
        <v>768</v>
      </c>
      <c r="C354" s="35">
        <v>4</v>
      </c>
      <c r="D354" s="55">
        <v>46.965600000000009</v>
      </c>
      <c r="E354" s="100">
        <v>1899</v>
      </c>
      <c r="F354" s="138">
        <v>2148429</v>
      </c>
      <c r="G354" s="41">
        <v>100</v>
      </c>
      <c r="H354" s="50">
        <f t="shared" si="83"/>
        <v>2148429</v>
      </c>
      <c r="I354" s="50">
        <f t="shared" si="82"/>
        <v>0</v>
      </c>
      <c r="J354" s="50">
        <f t="shared" si="84"/>
        <v>1131.347551342812</v>
      </c>
      <c r="K354" s="50">
        <f t="shared" si="85"/>
        <v>1873.548152774626</v>
      </c>
      <c r="L354" s="50">
        <f t="shared" si="86"/>
        <v>2561464.0829461329</v>
      </c>
      <c r="M354" s="50"/>
      <c r="N354" s="50">
        <f t="shared" si="79"/>
        <v>2561464.0829461329</v>
      </c>
      <c r="O354" s="96"/>
      <c r="P354" s="96"/>
      <c r="Q354" s="33"/>
      <c r="R354" s="33"/>
    </row>
    <row r="355" spans="1:18" s="31" customFormat="1" x14ac:dyDescent="0.25">
      <c r="A355" s="35"/>
      <c r="B355" s="51" t="s">
        <v>240</v>
      </c>
      <c r="C355" s="35">
        <v>4</v>
      </c>
      <c r="D355" s="55">
        <v>29.545500000000004</v>
      </c>
      <c r="E355" s="100">
        <v>876</v>
      </c>
      <c r="F355" s="138">
        <v>627307</v>
      </c>
      <c r="G355" s="41">
        <v>100</v>
      </c>
      <c r="H355" s="50">
        <f t="shared" si="83"/>
        <v>627307</v>
      </c>
      <c r="I355" s="50">
        <f t="shared" si="82"/>
        <v>0</v>
      </c>
      <c r="J355" s="50">
        <f t="shared" si="84"/>
        <v>716.10388127853878</v>
      </c>
      <c r="K355" s="50">
        <f t="shared" si="85"/>
        <v>2288.7918228388994</v>
      </c>
      <c r="L355" s="50">
        <f t="shared" si="86"/>
        <v>2386434.5588187026</v>
      </c>
      <c r="M355" s="50"/>
      <c r="N355" s="50">
        <f t="shared" si="79"/>
        <v>2386434.5588187026</v>
      </c>
      <c r="O355" s="96"/>
      <c r="P355" s="96"/>
      <c r="Q355" s="33"/>
      <c r="R355" s="33"/>
    </row>
    <row r="356" spans="1:18" s="31" customFormat="1" x14ac:dyDescent="0.25">
      <c r="A356" s="35"/>
      <c r="B356" s="51" t="s">
        <v>241</v>
      </c>
      <c r="C356" s="35">
        <v>4</v>
      </c>
      <c r="D356" s="55">
        <v>52.421900000000001</v>
      </c>
      <c r="E356" s="100">
        <v>1958</v>
      </c>
      <c r="F356" s="138">
        <v>1257939</v>
      </c>
      <c r="G356" s="41">
        <v>100</v>
      </c>
      <c r="H356" s="50">
        <f t="shared" si="83"/>
        <v>1257939</v>
      </c>
      <c r="I356" s="50">
        <f t="shared" si="82"/>
        <v>0</v>
      </c>
      <c r="J356" s="50">
        <f t="shared" si="84"/>
        <v>642.46118488253319</v>
      </c>
      <c r="K356" s="50">
        <f t="shared" si="85"/>
        <v>2362.4345192349047</v>
      </c>
      <c r="L356" s="50">
        <f t="shared" si="86"/>
        <v>3017042.1325199092</v>
      </c>
      <c r="M356" s="50"/>
      <c r="N356" s="50">
        <f t="shared" si="79"/>
        <v>3017042.1325199092</v>
      </c>
      <c r="O356" s="96"/>
      <c r="P356" s="96"/>
      <c r="Q356" s="33"/>
      <c r="R356" s="33"/>
    </row>
    <row r="357" spans="1:18" s="31" customFormat="1" x14ac:dyDescent="0.25">
      <c r="A357" s="35"/>
      <c r="B357" s="51" t="s">
        <v>242</v>
      </c>
      <c r="C357" s="35">
        <v>4</v>
      </c>
      <c r="D357" s="55">
        <v>38.638800000000003</v>
      </c>
      <c r="E357" s="100">
        <v>1853</v>
      </c>
      <c r="F357" s="138">
        <v>1995979</v>
      </c>
      <c r="G357" s="41">
        <v>100</v>
      </c>
      <c r="H357" s="50">
        <f t="shared" si="83"/>
        <v>1995979</v>
      </c>
      <c r="I357" s="50">
        <f t="shared" si="82"/>
        <v>0</v>
      </c>
      <c r="J357" s="50">
        <f t="shared" si="84"/>
        <v>1077.1608202914192</v>
      </c>
      <c r="K357" s="50">
        <f t="shared" si="85"/>
        <v>1927.7348838260189</v>
      </c>
      <c r="L357" s="50">
        <f t="shared" si="86"/>
        <v>2527366.9757940765</v>
      </c>
      <c r="M357" s="50"/>
      <c r="N357" s="50">
        <f t="shared" si="79"/>
        <v>2527366.9757940765</v>
      </c>
      <c r="O357" s="96"/>
      <c r="P357" s="96"/>
      <c r="Q357" s="33"/>
      <c r="R357" s="33"/>
    </row>
    <row r="358" spans="1:18" s="31" customFormat="1" x14ac:dyDescent="0.25">
      <c r="A358" s="35"/>
      <c r="B358" s="51" t="s">
        <v>243</v>
      </c>
      <c r="C358" s="35">
        <v>3</v>
      </c>
      <c r="D358" s="55">
        <v>11.920599999999999</v>
      </c>
      <c r="E358" s="100">
        <v>12939</v>
      </c>
      <c r="F358" s="138">
        <v>64475472</v>
      </c>
      <c r="G358" s="41">
        <v>50</v>
      </c>
      <c r="H358" s="50">
        <f t="shared" si="83"/>
        <v>32237736</v>
      </c>
      <c r="I358" s="50">
        <f t="shared" si="82"/>
        <v>32237736</v>
      </c>
      <c r="J358" s="50">
        <f t="shared" si="84"/>
        <v>4983.033619290517</v>
      </c>
      <c r="K358" s="50">
        <f t="shared" si="85"/>
        <v>-1978.1379151730789</v>
      </c>
      <c r="L358" s="50">
        <f t="shared" si="86"/>
        <v>4929647.9330103351</v>
      </c>
      <c r="M358" s="50"/>
      <c r="N358" s="50">
        <f t="shared" si="79"/>
        <v>4929647.9330103351</v>
      </c>
      <c r="O358" s="96"/>
      <c r="P358" s="96"/>
      <c r="Q358" s="33"/>
      <c r="R358" s="33"/>
    </row>
    <row r="359" spans="1:18" s="31" customFormat="1" x14ac:dyDescent="0.25">
      <c r="A359" s="35"/>
      <c r="B359" s="51" t="s">
        <v>244</v>
      </c>
      <c r="C359" s="35">
        <v>4</v>
      </c>
      <c r="D359" s="55">
        <v>15.653800000000002</v>
      </c>
      <c r="E359" s="100">
        <v>485</v>
      </c>
      <c r="F359" s="138">
        <v>337381</v>
      </c>
      <c r="G359" s="41">
        <v>100</v>
      </c>
      <c r="H359" s="50">
        <f t="shared" si="83"/>
        <v>337381</v>
      </c>
      <c r="I359" s="50">
        <f t="shared" si="82"/>
        <v>0</v>
      </c>
      <c r="J359" s="50">
        <f t="shared" si="84"/>
        <v>695.63092783505158</v>
      </c>
      <c r="K359" s="50">
        <f t="shared" si="85"/>
        <v>2309.2647762823863</v>
      </c>
      <c r="L359" s="50">
        <f t="shared" si="86"/>
        <v>2155593.9002452106</v>
      </c>
      <c r="M359" s="50"/>
      <c r="N359" s="50">
        <f t="shared" si="79"/>
        <v>2155593.9002452106</v>
      </c>
      <c r="O359" s="96"/>
      <c r="P359" s="96"/>
      <c r="Q359" s="33"/>
      <c r="R359" s="33"/>
    </row>
    <row r="360" spans="1:18" s="31" customFormat="1" x14ac:dyDescent="0.25">
      <c r="A360" s="35"/>
      <c r="B360" s="51" t="s">
        <v>245</v>
      </c>
      <c r="C360" s="35">
        <v>4</v>
      </c>
      <c r="D360" s="55">
        <v>83.219699999999989</v>
      </c>
      <c r="E360" s="100">
        <v>4913</v>
      </c>
      <c r="F360" s="138">
        <v>5166981</v>
      </c>
      <c r="G360" s="41">
        <v>100</v>
      </c>
      <c r="H360" s="50">
        <f t="shared" si="83"/>
        <v>5166981</v>
      </c>
      <c r="I360" s="50">
        <f t="shared" si="82"/>
        <v>0</v>
      </c>
      <c r="J360" s="50">
        <f t="shared" si="84"/>
        <v>1051.695705271728</v>
      </c>
      <c r="K360" s="50">
        <f t="shared" si="85"/>
        <v>1953.1999988457101</v>
      </c>
      <c r="L360" s="50">
        <f t="shared" si="86"/>
        <v>4017296.3290564823</v>
      </c>
      <c r="M360" s="50"/>
      <c r="N360" s="50">
        <f t="shared" si="79"/>
        <v>4017296.3290564823</v>
      </c>
      <c r="O360" s="96"/>
      <c r="P360" s="96"/>
      <c r="Q360" s="33"/>
      <c r="R360" s="33"/>
    </row>
    <row r="361" spans="1:18" s="31" customFormat="1" x14ac:dyDescent="0.25">
      <c r="A361" s="35"/>
      <c r="B361" s="51" t="s">
        <v>246</v>
      </c>
      <c r="C361" s="35">
        <v>4</v>
      </c>
      <c r="D361" s="55">
        <v>17.054500000000001</v>
      </c>
      <c r="E361" s="100">
        <v>490</v>
      </c>
      <c r="F361" s="138">
        <v>425076</v>
      </c>
      <c r="G361" s="41">
        <v>100</v>
      </c>
      <c r="H361" s="50">
        <f t="shared" si="83"/>
        <v>425076</v>
      </c>
      <c r="I361" s="50">
        <f t="shared" si="82"/>
        <v>0</v>
      </c>
      <c r="J361" s="50">
        <f t="shared" si="84"/>
        <v>867.50204081632648</v>
      </c>
      <c r="K361" s="50">
        <f t="shared" si="85"/>
        <v>2137.3936633011117</v>
      </c>
      <c r="L361" s="50">
        <f t="shared" si="86"/>
        <v>2029193.8581737946</v>
      </c>
      <c r="M361" s="50"/>
      <c r="N361" s="50">
        <f t="shared" si="79"/>
        <v>2029193.8581737946</v>
      </c>
      <c r="O361" s="96"/>
      <c r="P361" s="96"/>
      <c r="Q361" s="33"/>
      <c r="R361" s="33"/>
    </row>
    <row r="362" spans="1:18" s="31" customFormat="1" x14ac:dyDescent="0.25">
      <c r="A362" s="35"/>
      <c r="B362" s="51" t="s">
        <v>247</v>
      </c>
      <c r="C362" s="35">
        <v>4</v>
      </c>
      <c r="D362" s="55">
        <v>28.305500000000002</v>
      </c>
      <c r="E362" s="100">
        <v>643</v>
      </c>
      <c r="F362" s="138">
        <v>881082</v>
      </c>
      <c r="G362" s="41">
        <v>100</v>
      </c>
      <c r="H362" s="50">
        <f t="shared" si="83"/>
        <v>881082</v>
      </c>
      <c r="I362" s="50">
        <f t="shared" si="82"/>
        <v>0</v>
      </c>
      <c r="J362" s="50">
        <f t="shared" si="84"/>
        <v>1370.2674961119751</v>
      </c>
      <c r="K362" s="50">
        <f t="shared" si="85"/>
        <v>1634.628208005463</v>
      </c>
      <c r="L362" s="50">
        <f t="shared" si="86"/>
        <v>1763237.2566503296</v>
      </c>
      <c r="M362" s="50"/>
      <c r="N362" s="50">
        <f t="shared" si="79"/>
        <v>1763237.2566503296</v>
      </c>
      <c r="O362" s="96"/>
      <c r="P362" s="96"/>
      <c r="Q362" s="33"/>
      <c r="R362" s="33"/>
    </row>
    <row r="363" spans="1:18" s="31" customFormat="1" x14ac:dyDescent="0.25">
      <c r="A363" s="35"/>
      <c r="B363" s="51" t="s">
        <v>248</v>
      </c>
      <c r="C363" s="35">
        <v>4</v>
      </c>
      <c r="D363" s="55">
        <v>24.119200000000003</v>
      </c>
      <c r="E363" s="100">
        <v>1067</v>
      </c>
      <c r="F363" s="138">
        <v>339881</v>
      </c>
      <c r="G363" s="41">
        <v>100</v>
      </c>
      <c r="H363" s="50">
        <f t="shared" si="83"/>
        <v>339881</v>
      </c>
      <c r="I363" s="50">
        <f t="shared" si="82"/>
        <v>0</v>
      </c>
      <c r="J363" s="50">
        <f t="shared" si="84"/>
        <v>318.53889409559514</v>
      </c>
      <c r="K363" s="50">
        <f t="shared" si="85"/>
        <v>2686.3568100218431</v>
      </c>
      <c r="L363" s="50">
        <f t="shared" si="86"/>
        <v>2738744.245618985</v>
      </c>
      <c r="M363" s="50"/>
      <c r="N363" s="50">
        <f t="shared" si="79"/>
        <v>2738744.245618985</v>
      </c>
      <c r="O363" s="96"/>
      <c r="P363" s="96"/>
      <c r="Q363" s="33"/>
      <c r="R363" s="33"/>
    </row>
    <row r="364" spans="1:18" s="31" customFormat="1" x14ac:dyDescent="0.25">
      <c r="A364" s="35"/>
      <c r="B364" s="51" t="s">
        <v>249</v>
      </c>
      <c r="C364" s="35">
        <v>4</v>
      </c>
      <c r="D364" s="55">
        <v>35.9437</v>
      </c>
      <c r="E364" s="100">
        <v>857</v>
      </c>
      <c r="F364" s="138">
        <v>985289</v>
      </c>
      <c r="G364" s="41">
        <v>100</v>
      </c>
      <c r="H364" s="50">
        <f t="shared" si="83"/>
        <v>985289</v>
      </c>
      <c r="I364" s="50">
        <f t="shared" si="82"/>
        <v>0</v>
      </c>
      <c r="J364" s="50">
        <f t="shared" si="84"/>
        <v>1149.6954492415402</v>
      </c>
      <c r="K364" s="50">
        <f t="shared" si="85"/>
        <v>1855.2002548758978</v>
      </c>
      <c r="L364" s="50">
        <f t="shared" si="86"/>
        <v>2076546.7483209567</v>
      </c>
      <c r="M364" s="50"/>
      <c r="N364" s="50">
        <f t="shared" si="79"/>
        <v>2076546.7483209567</v>
      </c>
      <c r="O364" s="96"/>
      <c r="P364" s="96"/>
      <c r="Q364" s="33"/>
      <c r="R364" s="33"/>
    </row>
    <row r="365" spans="1:18" s="31" customFormat="1" x14ac:dyDescent="0.25">
      <c r="A365" s="35"/>
      <c r="B365" s="51" t="s">
        <v>769</v>
      </c>
      <c r="C365" s="35">
        <v>4</v>
      </c>
      <c r="D365" s="55">
        <v>23.410100000000003</v>
      </c>
      <c r="E365" s="100">
        <v>474</v>
      </c>
      <c r="F365" s="138">
        <v>320414</v>
      </c>
      <c r="G365" s="41">
        <v>100</v>
      </c>
      <c r="H365" s="50">
        <f t="shared" si="83"/>
        <v>320414</v>
      </c>
      <c r="I365" s="50">
        <f t="shared" si="82"/>
        <v>0</v>
      </c>
      <c r="J365" s="50">
        <f t="shared" si="84"/>
        <v>675.9789029535865</v>
      </c>
      <c r="K365" s="50">
        <f t="shared" si="85"/>
        <v>2328.9168011638517</v>
      </c>
      <c r="L365" s="50">
        <f t="shared" si="86"/>
        <v>2223691.1375225671</v>
      </c>
      <c r="M365" s="50"/>
      <c r="N365" s="50">
        <f t="shared" si="79"/>
        <v>2223691.1375225671</v>
      </c>
      <c r="O365" s="96"/>
      <c r="P365" s="96"/>
      <c r="Q365" s="33"/>
      <c r="R365" s="33"/>
    </row>
    <row r="366" spans="1:18" s="31" customFormat="1" x14ac:dyDescent="0.25">
      <c r="A366" s="35"/>
      <c r="B366" s="51" t="s">
        <v>250</v>
      </c>
      <c r="C366" s="35">
        <v>4</v>
      </c>
      <c r="D366" s="55">
        <v>56.730699999999999</v>
      </c>
      <c r="E366" s="100">
        <v>2798</v>
      </c>
      <c r="F366" s="138">
        <v>3380043</v>
      </c>
      <c r="G366" s="41">
        <v>100</v>
      </c>
      <c r="H366" s="50">
        <f t="shared" si="83"/>
        <v>3380043</v>
      </c>
      <c r="I366" s="50">
        <f t="shared" si="82"/>
        <v>0</v>
      </c>
      <c r="J366" s="50">
        <f t="shared" si="84"/>
        <v>1208.0210864903502</v>
      </c>
      <c r="K366" s="50">
        <f t="shared" si="85"/>
        <v>1796.8746176270879</v>
      </c>
      <c r="L366" s="50">
        <f t="shared" si="86"/>
        <v>2907175.0510608861</v>
      </c>
      <c r="M366" s="50"/>
      <c r="N366" s="50">
        <f t="shared" si="79"/>
        <v>2907175.0510608861</v>
      </c>
      <c r="O366" s="96"/>
      <c r="P366" s="96"/>
      <c r="Q366" s="33"/>
      <c r="R366" s="33"/>
    </row>
    <row r="367" spans="1:18" s="31" customFormat="1" x14ac:dyDescent="0.25">
      <c r="A367" s="35"/>
      <c r="B367" s="51" t="s">
        <v>770</v>
      </c>
      <c r="C367" s="35">
        <v>4</v>
      </c>
      <c r="D367" s="55">
        <v>43.787799999999997</v>
      </c>
      <c r="E367" s="100">
        <v>2859</v>
      </c>
      <c r="F367" s="138">
        <v>3186824</v>
      </c>
      <c r="G367" s="41">
        <v>100</v>
      </c>
      <c r="H367" s="50">
        <f t="shared" si="83"/>
        <v>3186824</v>
      </c>
      <c r="I367" s="50">
        <f t="shared" si="82"/>
        <v>0</v>
      </c>
      <c r="J367" s="50">
        <f t="shared" si="84"/>
        <v>1114.6638684854845</v>
      </c>
      <c r="K367" s="50">
        <f t="shared" si="85"/>
        <v>1890.2318356319536</v>
      </c>
      <c r="L367" s="50">
        <f t="shared" si="86"/>
        <v>2911125.7228709729</v>
      </c>
      <c r="M367" s="50"/>
      <c r="N367" s="50">
        <f t="shared" si="79"/>
        <v>2911125.7228709729</v>
      </c>
      <c r="O367" s="96"/>
      <c r="P367" s="96"/>
      <c r="Q367" s="33"/>
      <c r="R367" s="33"/>
    </row>
    <row r="368" spans="1:18" s="31" customFormat="1" x14ac:dyDescent="0.25">
      <c r="A368" s="35"/>
      <c r="B368" s="51" t="s">
        <v>251</v>
      </c>
      <c r="C368" s="35">
        <v>4</v>
      </c>
      <c r="D368" s="55">
        <v>40.653300000000002</v>
      </c>
      <c r="E368" s="100">
        <v>2682</v>
      </c>
      <c r="F368" s="138">
        <v>7927129</v>
      </c>
      <c r="G368" s="41">
        <v>100</v>
      </c>
      <c r="H368" s="50">
        <f t="shared" si="83"/>
        <v>7927129</v>
      </c>
      <c r="I368" s="50">
        <f t="shared" si="82"/>
        <v>0</v>
      </c>
      <c r="J368" s="50">
        <f t="shared" si="84"/>
        <v>2955.6782252050707</v>
      </c>
      <c r="K368" s="50">
        <f t="shared" si="85"/>
        <v>49.217478912367369</v>
      </c>
      <c r="L368" s="50">
        <f t="shared" si="86"/>
        <v>1339029.0765548914</v>
      </c>
      <c r="M368" s="50"/>
      <c r="N368" s="50">
        <f t="shared" si="79"/>
        <v>1339029.0765548914</v>
      </c>
      <c r="O368" s="96"/>
      <c r="P368" s="96"/>
      <c r="Q368" s="33"/>
      <c r="R368" s="33"/>
    </row>
    <row r="369" spans="1:18" s="31" customFormat="1" x14ac:dyDescent="0.25">
      <c r="A369" s="35"/>
      <c r="B369" s="51" t="s">
        <v>252</v>
      </c>
      <c r="C369" s="35">
        <v>4</v>
      </c>
      <c r="D369" s="55">
        <v>32.776199999999996</v>
      </c>
      <c r="E369" s="100">
        <v>1394</v>
      </c>
      <c r="F369" s="138">
        <v>1584522</v>
      </c>
      <c r="G369" s="41">
        <v>100</v>
      </c>
      <c r="H369" s="50">
        <f t="shared" si="83"/>
        <v>1584522</v>
      </c>
      <c r="I369" s="50">
        <f t="shared" si="82"/>
        <v>0</v>
      </c>
      <c r="J369" s="50">
        <f t="shared" si="84"/>
        <v>1136.6728837876615</v>
      </c>
      <c r="K369" s="50">
        <f t="shared" si="85"/>
        <v>1868.2228203297766</v>
      </c>
      <c r="L369" s="50">
        <f t="shared" si="86"/>
        <v>2265007.540990998</v>
      </c>
      <c r="M369" s="50"/>
      <c r="N369" s="50">
        <f t="shared" si="79"/>
        <v>2265007.540990998</v>
      </c>
      <c r="O369" s="96"/>
      <c r="P369" s="96"/>
      <c r="Q369" s="33"/>
      <c r="R369" s="33"/>
    </row>
    <row r="370" spans="1:18" s="31" customFormat="1" x14ac:dyDescent="0.25">
      <c r="A370" s="35"/>
      <c r="B370" s="51"/>
      <c r="C370" s="35"/>
      <c r="D370" s="55">
        <v>0</v>
      </c>
      <c r="E370" s="102"/>
      <c r="F370" s="42"/>
      <c r="G370" s="41"/>
      <c r="H370" s="42"/>
      <c r="I370" s="32"/>
      <c r="J370" s="32"/>
      <c r="K370" s="50"/>
      <c r="L370" s="50"/>
      <c r="M370" s="50"/>
      <c r="N370" s="50"/>
      <c r="O370" s="96"/>
      <c r="P370" s="96"/>
      <c r="Q370" s="33"/>
      <c r="R370" s="33"/>
    </row>
    <row r="371" spans="1:18" s="31" customFormat="1" x14ac:dyDescent="0.25">
      <c r="A371" s="30" t="s">
        <v>253</v>
      </c>
      <c r="B371" s="43" t="s">
        <v>2</v>
      </c>
      <c r="C371" s="44"/>
      <c r="D371" s="3">
        <v>327.73879300000004</v>
      </c>
      <c r="E371" s="103">
        <f>E372</f>
        <v>24605</v>
      </c>
      <c r="F371" s="37">
        <f t="shared" ref="F371" si="87">F373</f>
        <v>0</v>
      </c>
      <c r="G371" s="37"/>
      <c r="H371" s="37">
        <f>H373</f>
        <v>0</v>
      </c>
      <c r="I371" s="37">
        <f>I373</f>
        <v>0</v>
      </c>
      <c r="J371" s="37"/>
      <c r="K371" s="50"/>
      <c r="L371" s="50"/>
      <c r="M371" s="46">
        <f>M373</f>
        <v>12633402.153510083</v>
      </c>
      <c r="N371" s="37">
        <f t="shared" si="79"/>
        <v>12633402.153510083</v>
      </c>
      <c r="O371" s="96"/>
      <c r="P371" s="96"/>
      <c r="Q371" s="33"/>
      <c r="R371" s="33"/>
    </row>
    <row r="372" spans="1:18" s="31" customFormat="1" x14ac:dyDescent="0.25">
      <c r="A372" s="30" t="s">
        <v>253</v>
      </c>
      <c r="B372" s="43" t="s">
        <v>3</v>
      </c>
      <c r="C372" s="44"/>
      <c r="D372" s="3">
        <v>327.73879300000004</v>
      </c>
      <c r="E372" s="103">
        <f>SUM(E374:E384)</f>
        <v>24605</v>
      </c>
      <c r="F372" s="37">
        <f t="shared" ref="F372" si="88">SUM(F374:F384)</f>
        <v>48560314</v>
      </c>
      <c r="G372" s="37"/>
      <c r="H372" s="37">
        <f>SUM(H374:H384)</f>
        <v>48560314</v>
      </c>
      <c r="I372" s="37">
        <f>SUM(I374:I384)</f>
        <v>0</v>
      </c>
      <c r="J372" s="37"/>
      <c r="K372" s="50"/>
      <c r="L372" s="37">
        <f>SUM(L374:L384)</f>
        <v>22733923.819135845</v>
      </c>
      <c r="M372" s="50"/>
      <c r="N372" s="37">
        <f t="shared" si="79"/>
        <v>22733923.819135845</v>
      </c>
      <c r="O372" s="96"/>
      <c r="P372" s="96"/>
      <c r="Q372" s="33"/>
      <c r="R372" s="33"/>
    </row>
    <row r="373" spans="1:18" s="31" customFormat="1" x14ac:dyDescent="0.25">
      <c r="A373" s="35"/>
      <c r="B373" s="51" t="s">
        <v>26</v>
      </c>
      <c r="C373" s="35">
        <v>2</v>
      </c>
      <c r="D373" s="55">
        <v>0</v>
      </c>
      <c r="E373" s="104"/>
      <c r="F373" s="50"/>
      <c r="G373" s="41">
        <v>25</v>
      </c>
      <c r="H373" s="50"/>
      <c r="I373" s="50">
        <f t="shared" ref="I373:I384" si="89">F373-H373</f>
        <v>0</v>
      </c>
      <c r="J373" s="50"/>
      <c r="K373" s="50"/>
      <c r="L373" s="50"/>
      <c r="M373" s="50">
        <f>($L$7*$L$8*E371/$L$10)+($L$7*$L$9*D371/$L$11)</f>
        <v>12633402.153510083</v>
      </c>
      <c r="N373" s="50">
        <f t="shared" si="79"/>
        <v>12633402.153510083</v>
      </c>
      <c r="O373" s="96"/>
      <c r="P373" s="96"/>
      <c r="Q373" s="33"/>
      <c r="R373" s="33"/>
    </row>
    <row r="374" spans="1:18" s="31" customFormat="1" x14ac:dyDescent="0.25">
      <c r="A374" s="35"/>
      <c r="B374" s="51" t="s">
        <v>254</v>
      </c>
      <c r="C374" s="35">
        <v>4</v>
      </c>
      <c r="D374" s="55">
        <v>30.5382</v>
      </c>
      <c r="E374" s="100">
        <v>3068</v>
      </c>
      <c r="F374" s="139">
        <v>8226056</v>
      </c>
      <c r="G374" s="41">
        <v>100</v>
      </c>
      <c r="H374" s="50">
        <f t="shared" ref="H374:H384" si="90">F374*G374/100</f>
        <v>8226056</v>
      </c>
      <c r="I374" s="50">
        <f t="shared" si="89"/>
        <v>0</v>
      </c>
      <c r="J374" s="50">
        <f t="shared" si="84"/>
        <v>2681.2438070404173</v>
      </c>
      <c r="K374" s="50">
        <f t="shared" ref="K374:K384" si="91">$J$11*$J$19-J374</f>
        <v>323.65189707702075</v>
      </c>
      <c r="L374" s="50">
        <f t="shared" ref="L374:L384" si="92">IF(K374&gt;0,$J$7*$J$8*(K374/$K$19),0)+$J$7*$J$9*(E374/$E$19)+$J$7*$J$10*(D374/$D$19)</f>
        <v>1631051.5463974301</v>
      </c>
      <c r="M374" s="50"/>
      <c r="N374" s="50">
        <f t="shared" si="79"/>
        <v>1631051.5463974301</v>
      </c>
      <c r="O374" s="96"/>
      <c r="P374" s="96"/>
      <c r="Q374" s="33"/>
      <c r="R374" s="33"/>
    </row>
    <row r="375" spans="1:18" s="31" customFormat="1" x14ac:dyDescent="0.25">
      <c r="A375" s="35"/>
      <c r="B375" s="51" t="s">
        <v>196</v>
      </c>
      <c r="C375" s="35">
        <v>4</v>
      </c>
      <c r="D375" s="55">
        <v>18.514592999999998</v>
      </c>
      <c r="E375" s="100">
        <v>2824</v>
      </c>
      <c r="F375" s="139">
        <v>2029348</v>
      </c>
      <c r="G375" s="41">
        <v>100</v>
      </c>
      <c r="H375" s="50">
        <f t="shared" si="90"/>
        <v>2029348</v>
      </c>
      <c r="I375" s="50">
        <f t="shared" si="89"/>
        <v>0</v>
      </c>
      <c r="J375" s="50">
        <f t="shared" si="84"/>
        <v>718.60764872521247</v>
      </c>
      <c r="K375" s="50">
        <f t="shared" si="91"/>
        <v>2286.2880553922255</v>
      </c>
      <c r="L375" s="50">
        <f t="shared" si="92"/>
        <v>3033354.9128128598</v>
      </c>
      <c r="M375" s="50"/>
      <c r="N375" s="50">
        <f t="shared" si="79"/>
        <v>3033354.9128128598</v>
      </c>
      <c r="O375" s="96"/>
      <c r="P375" s="96"/>
      <c r="Q375" s="33"/>
      <c r="R375" s="33"/>
    </row>
    <row r="376" spans="1:18" s="31" customFormat="1" x14ac:dyDescent="0.25">
      <c r="A376" s="35"/>
      <c r="B376" s="51" t="s">
        <v>255</v>
      </c>
      <c r="C376" s="35">
        <v>4</v>
      </c>
      <c r="D376" s="55">
        <v>44.072099999999999</v>
      </c>
      <c r="E376" s="100">
        <v>4481</v>
      </c>
      <c r="F376" s="139">
        <v>11654120</v>
      </c>
      <c r="G376" s="41">
        <v>100</v>
      </c>
      <c r="H376" s="50">
        <f t="shared" si="90"/>
        <v>11654120</v>
      </c>
      <c r="I376" s="50">
        <f t="shared" si="89"/>
        <v>0</v>
      </c>
      <c r="J376" s="50">
        <f t="shared" si="84"/>
        <v>2600.7855389422002</v>
      </c>
      <c r="K376" s="50">
        <f t="shared" si="91"/>
        <v>404.11016517523785</v>
      </c>
      <c r="L376" s="50">
        <f t="shared" si="92"/>
        <v>2323126.7716127173</v>
      </c>
      <c r="M376" s="50"/>
      <c r="N376" s="50">
        <f t="shared" si="79"/>
        <v>2323126.7716127173</v>
      </c>
      <c r="O376" s="96"/>
      <c r="P376" s="96"/>
      <c r="Q376" s="33"/>
      <c r="R376" s="33"/>
    </row>
    <row r="377" spans="1:18" s="31" customFormat="1" x14ac:dyDescent="0.25">
      <c r="A377" s="35"/>
      <c r="B377" s="51" t="s">
        <v>771</v>
      </c>
      <c r="C377" s="35">
        <v>4</v>
      </c>
      <c r="D377" s="55">
        <v>50.002099999999999</v>
      </c>
      <c r="E377" s="100">
        <v>2506</v>
      </c>
      <c r="F377" s="139">
        <v>4219211</v>
      </c>
      <c r="G377" s="41">
        <v>100</v>
      </c>
      <c r="H377" s="50">
        <f t="shared" si="90"/>
        <v>4219211</v>
      </c>
      <c r="I377" s="50">
        <f t="shared" si="89"/>
        <v>0</v>
      </c>
      <c r="J377" s="50">
        <f t="shared" si="84"/>
        <v>1683.643655227454</v>
      </c>
      <c r="K377" s="50">
        <f t="shared" si="91"/>
        <v>1321.2520488899841</v>
      </c>
      <c r="L377" s="50">
        <f t="shared" si="92"/>
        <v>2365822.5084128319</v>
      </c>
      <c r="M377" s="50"/>
      <c r="N377" s="50">
        <f t="shared" si="79"/>
        <v>2365822.5084128319</v>
      </c>
      <c r="O377" s="96"/>
      <c r="P377" s="96"/>
      <c r="Q377" s="33"/>
      <c r="R377" s="33"/>
    </row>
    <row r="378" spans="1:18" s="31" customFormat="1" x14ac:dyDescent="0.25">
      <c r="A378" s="35"/>
      <c r="B378" s="51" t="s">
        <v>256</v>
      </c>
      <c r="C378" s="35">
        <v>4</v>
      </c>
      <c r="D378" s="55">
        <v>19.601399999999998</v>
      </c>
      <c r="E378" s="100">
        <v>1505</v>
      </c>
      <c r="F378" s="139">
        <v>1885001</v>
      </c>
      <c r="G378" s="41">
        <v>100</v>
      </c>
      <c r="H378" s="50">
        <f t="shared" si="90"/>
        <v>1885001</v>
      </c>
      <c r="I378" s="50">
        <f t="shared" si="89"/>
        <v>0</v>
      </c>
      <c r="J378" s="50">
        <f t="shared" si="84"/>
        <v>1252.4923588039867</v>
      </c>
      <c r="K378" s="50">
        <f t="shared" si="91"/>
        <v>1752.4033453134514</v>
      </c>
      <c r="L378" s="50">
        <f t="shared" si="92"/>
        <v>2117481.2788331062</v>
      </c>
      <c r="M378" s="50"/>
      <c r="N378" s="50">
        <f t="shared" si="79"/>
        <v>2117481.2788331062</v>
      </c>
      <c r="O378" s="96"/>
      <c r="P378" s="96"/>
      <c r="Q378" s="33"/>
      <c r="R378" s="33"/>
    </row>
    <row r="379" spans="1:18" s="31" customFormat="1" x14ac:dyDescent="0.25">
      <c r="A379" s="35"/>
      <c r="B379" s="51" t="s">
        <v>772</v>
      </c>
      <c r="C379" s="35">
        <v>4</v>
      </c>
      <c r="D379" s="55">
        <v>9.5202999999999989</v>
      </c>
      <c r="E379" s="100">
        <v>466</v>
      </c>
      <c r="F379" s="139">
        <v>206172</v>
      </c>
      <c r="G379" s="41">
        <v>100</v>
      </c>
      <c r="H379" s="50">
        <f t="shared" si="90"/>
        <v>206172</v>
      </c>
      <c r="I379" s="50">
        <f t="shared" si="89"/>
        <v>0</v>
      </c>
      <c r="J379" s="50">
        <f t="shared" si="84"/>
        <v>442.42918454935625</v>
      </c>
      <c r="K379" s="50">
        <f t="shared" si="91"/>
        <v>2562.4665195680818</v>
      </c>
      <c r="L379" s="50">
        <f t="shared" si="92"/>
        <v>2307866.6145610404</v>
      </c>
      <c r="M379" s="50"/>
      <c r="N379" s="50">
        <f t="shared" si="79"/>
        <v>2307866.6145610404</v>
      </c>
      <c r="O379" s="96"/>
      <c r="P379" s="96"/>
      <c r="Q379" s="33"/>
      <c r="R379" s="33"/>
    </row>
    <row r="380" spans="1:18" s="31" customFormat="1" x14ac:dyDescent="0.25">
      <c r="A380" s="35"/>
      <c r="B380" s="51" t="s">
        <v>257</v>
      </c>
      <c r="C380" s="35">
        <v>4</v>
      </c>
      <c r="D380" s="55">
        <v>34.553199999999997</v>
      </c>
      <c r="E380" s="100">
        <v>1706</v>
      </c>
      <c r="F380" s="139">
        <v>3357128</v>
      </c>
      <c r="G380" s="41">
        <v>100</v>
      </c>
      <c r="H380" s="50">
        <f t="shared" si="90"/>
        <v>3357128</v>
      </c>
      <c r="I380" s="50">
        <f t="shared" si="89"/>
        <v>0</v>
      </c>
      <c r="J380" s="50">
        <f t="shared" si="84"/>
        <v>1967.8358733880423</v>
      </c>
      <c r="K380" s="50">
        <f t="shared" si="91"/>
        <v>1037.0598307293958</v>
      </c>
      <c r="L380" s="50">
        <f t="shared" si="92"/>
        <v>1725147.3940470002</v>
      </c>
      <c r="M380" s="50"/>
      <c r="N380" s="50">
        <f t="shared" si="79"/>
        <v>1725147.3940470002</v>
      </c>
      <c r="O380" s="96"/>
      <c r="P380" s="96"/>
      <c r="Q380" s="33"/>
      <c r="R380" s="33"/>
    </row>
    <row r="381" spans="1:18" s="31" customFormat="1" x14ac:dyDescent="0.25">
      <c r="A381" s="35"/>
      <c r="B381" s="51" t="s">
        <v>258</v>
      </c>
      <c r="C381" s="35">
        <v>4</v>
      </c>
      <c r="D381" s="55">
        <v>30.720999999999997</v>
      </c>
      <c r="E381" s="100">
        <v>1585</v>
      </c>
      <c r="F381" s="139">
        <v>2872813</v>
      </c>
      <c r="G381" s="41">
        <v>100</v>
      </c>
      <c r="H381" s="50">
        <f t="shared" si="90"/>
        <v>2872813</v>
      </c>
      <c r="I381" s="50">
        <f t="shared" si="89"/>
        <v>0</v>
      </c>
      <c r="J381" s="50">
        <f t="shared" si="84"/>
        <v>1812.5003154574133</v>
      </c>
      <c r="K381" s="50">
        <f t="shared" si="91"/>
        <v>1192.3953886600248</v>
      </c>
      <c r="L381" s="50">
        <f t="shared" si="92"/>
        <v>1777133.3254177386</v>
      </c>
      <c r="M381" s="50"/>
      <c r="N381" s="50">
        <f t="shared" si="79"/>
        <v>1777133.3254177386</v>
      </c>
      <c r="O381" s="96"/>
      <c r="P381" s="96"/>
      <c r="Q381" s="33"/>
      <c r="R381" s="33"/>
    </row>
    <row r="382" spans="1:18" s="31" customFormat="1" x14ac:dyDescent="0.25">
      <c r="A382" s="35"/>
      <c r="B382" s="51" t="s">
        <v>259</v>
      </c>
      <c r="C382" s="35">
        <v>4</v>
      </c>
      <c r="D382" s="55">
        <v>18.347899999999999</v>
      </c>
      <c r="E382" s="100">
        <v>1680</v>
      </c>
      <c r="F382" s="139">
        <v>2208394</v>
      </c>
      <c r="G382" s="41">
        <v>100</v>
      </c>
      <c r="H382" s="50">
        <f t="shared" si="90"/>
        <v>2208394</v>
      </c>
      <c r="I382" s="50">
        <f t="shared" si="89"/>
        <v>0</v>
      </c>
      <c r="J382" s="50">
        <f t="shared" si="84"/>
        <v>1314.520238095238</v>
      </c>
      <c r="K382" s="50">
        <f t="shared" si="91"/>
        <v>1690.3754660222</v>
      </c>
      <c r="L382" s="50">
        <f t="shared" si="92"/>
        <v>2123902.9799087709</v>
      </c>
      <c r="M382" s="50"/>
      <c r="N382" s="50">
        <f t="shared" si="79"/>
        <v>2123902.9799087709</v>
      </c>
      <c r="O382" s="96"/>
      <c r="P382" s="96"/>
      <c r="Q382" s="33"/>
      <c r="R382" s="33"/>
    </row>
    <row r="383" spans="1:18" s="31" customFormat="1" x14ac:dyDescent="0.25">
      <c r="A383" s="35"/>
      <c r="B383" s="51" t="s">
        <v>773</v>
      </c>
      <c r="C383" s="35">
        <v>4</v>
      </c>
      <c r="D383" s="55">
        <v>41.204600000000006</v>
      </c>
      <c r="E383" s="100">
        <v>2472</v>
      </c>
      <c r="F383" s="139">
        <v>4310427</v>
      </c>
      <c r="G383" s="41">
        <v>100</v>
      </c>
      <c r="H383" s="50">
        <f t="shared" si="90"/>
        <v>4310427</v>
      </c>
      <c r="I383" s="50">
        <f t="shared" si="89"/>
        <v>0</v>
      </c>
      <c r="J383" s="50">
        <f t="shared" si="84"/>
        <v>1743.7002427184466</v>
      </c>
      <c r="K383" s="50">
        <f t="shared" si="91"/>
        <v>1261.1954613989915</v>
      </c>
      <c r="L383" s="50">
        <f t="shared" si="92"/>
        <v>2240764.5707205492</v>
      </c>
      <c r="M383" s="50"/>
      <c r="N383" s="50">
        <f t="shared" si="79"/>
        <v>2240764.5707205492</v>
      </c>
      <c r="O383" s="96"/>
      <c r="P383" s="96"/>
      <c r="Q383" s="33"/>
      <c r="R383" s="33"/>
    </row>
    <row r="384" spans="1:18" s="31" customFormat="1" x14ac:dyDescent="0.25">
      <c r="A384" s="35"/>
      <c r="B384" s="51" t="s">
        <v>260</v>
      </c>
      <c r="C384" s="35">
        <v>4</v>
      </c>
      <c r="D384" s="55">
        <v>30.663400000000003</v>
      </c>
      <c r="E384" s="100">
        <v>2312</v>
      </c>
      <c r="F384" s="139">
        <v>7591644</v>
      </c>
      <c r="G384" s="41">
        <v>100</v>
      </c>
      <c r="H384" s="50">
        <f t="shared" si="90"/>
        <v>7591644</v>
      </c>
      <c r="I384" s="50">
        <f t="shared" si="89"/>
        <v>0</v>
      </c>
      <c r="J384" s="50">
        <f t="shared" si="84"/>
        <v>3283.583044982699</v>
      </c>
      <c r="K384" s="50">
        <f t="shared" si="91"/>
        <v>-278.68734086526092</v>
      </c>
      <c r="L384" s="50">
        <f t="shared" si="92"/>
        <v>1088271.9164117977</v>
      </c>
      <c r="M384" s="50"/>
      <c r="N384" s="50">
        <f t="shared" si="79"/>
        <v>1088271.9164117977</v>
      </c>
      <c r="O384" s="96"/>
      <c r="P384" s="96"/>
      <c r="Q384" s="33"/>
      <c r="R384" s="33"/>
    </row>
    <row r="385" spans="1:18" s="31" customFormat="1" x14ac:dyDescent="0.25">
      <c r="A385" s="35"/>
      <c r="B385" s="51"/>
      <c r="C385" s="35"/>
      <c r="D385" s="55">
        <v>0</v>
      </c>
      <c r="E385" s="102"/>
      <c r="F385" s="42"/>
      <c r="G385" s="41"/>
      <c r="H385" s="42"/>
      <c r="I385" s="32"/>
      <c r="J385" s="32"/>
      <c r="K385" s="50"/>
      <c r="L385" s="50"/>
      <c r="M385" s="50"/>
      <c r="N385" s="50"/>
      <c r="O385" s="96"/>
      <c r="P385" s="96"/>
      <c r="Q385" s="33"/>
      <c r="R385" s="33"/>
    </row>
    <row r="386" spans="1:18" s="31" customFormat="1" x14ac:dyDescent="0.25">
      <c r="A386" s="30" t="s">
        <v>261</v>
      </c>
      <c r="B386" s="43" t="s">
        <v>2</v>
      </c>
      <c r="C386" s="44"/>
      <c r="D386" s="3">
        <v>932.91639999999973</v>
      </c>
      <c r="E386" s="103">
        <f>E387</f>
        <v>50429</v>
      </c>
      <c r="F386" s="37">
        <f t="shared" ref="F386" si="93">F388</f>
        <v>0</v>
      </c>
      <c r="G386" s="37"/>
      <c r="H386" s="37">
        <f>H388</f>
        <v>20496069.25</v>
      </c>
      <c r="I386" s="37">
        <f>I388</f>
        <v>-20496069.25</v>
      </c>
      <c r="J386" s="37"/>
      <c r="K386" s="50"/>
      <c r="L386" s="50"/>
      <c r="M386" s="46">
        <f>M388</f>
        <v>29141744.398775078</v>
      </c>
      <c r="N386" s="37">
        <f t="shared" ref="N386:N447" si="94">L386+M386</f>
        <v>29141744.398775078</v>
      </c>
      <c r="O386" s="96"/>
      <c r="P386" s="96"/>
      <c r="Q386" s="33"/>
      <c r="R386" s="33"/>
    </row>
    <row r="387" spans="1:18" s="31" customFormat="1" x14ac:dyDescent="0.25">
      <c r="A387" s="30" t="s">
        <v>261</v>
      </c>
      <c r="B387" s="43" t="s">
        <v>3</v>
      </c>
      <c r="C387" s="44"/>
      <c r="D387" s="3">
        <v>932.91639999999973</v>
      </c>
      <c r="E387" s="103">
        <f>SUM(E389:E420)</f>
        <v>50429</v>
      </c>
      <c r="F387" s="8">
        <f t="shared" ref="F387" si="95">SUM(F389:F420)</f>
        <v>136470336</v>
      </c>
      <c r="G387" s="37"/>
      <c r="H387" s="37">
        <f>SUM(H389:H420)</f>
        <v>95478197.5</v>
      </c>
      <c r="I387" s="37">
        <f>SUM(I389:I420)</f>
        <v>40992138.5</v>
      </c>
      <c r="J387" s="37"/>
      <c r="K387" s="50"/>
      <c r="L387" s="37">
        <f>SUM(L389:L420)</f>
        <v>73242177.610524833</v>
      </c>
      <c r="M387" s="50"/>
      <c r="N387" s="37">
        <f t="shared" si="94"/>
        <v>73242177.610524833</v>
      </c>
      <c r="O387" s="96"/>
      <c r="P387" s="96"/>
      <c r="Q387" s="33"/>
      <c r="R387" s="33"/>
    </row>
    <row r="388" spans="1:18" s="31" customFormat="1" x14ac:dyDescent="0.25">
      <c r="A388" s="35"/>
      <c r="B388" s="51" t="s">
        <v>26</v>
      </c>
      <c r="C388" s="35">
        <v>2</v>
      </c>
      <c r="D388" s="55">
        <v>0</v>
      </c>
      <c r="E388" s="104"/>
      <c r="F388" s="50"/>
      <c r="G388" s="41">
        <v>25</v>
      </c>
      <c r="H388" s="50">
        <f>F402*G388/100</f>
        <v>20496069.25</v>
      </c>
      <c r="I388" s="50">
        <f t="shared" ref="I388:I420" si="96">F388-H388</f>
        <v>-20496069.25</v>
      </c>
      <c r="J388" s="50"/>
      <c r="K388" s="50"/>
      <c r="L388" s="50"/>
      <c r="M388" s="50">
        <f>($L$7*$L$8*E386/$L$10)+($L$7*$L$9*D386/$L$11)</f>
        <v>29141744.398775078</v>
      </c>
      <c r="N388" s="50">
        <f t="shared" si="94"/>
        <v>29141744.398775078</v>
      </c>
      <c r="O388" s="96"/>
      <c r="P388" s="96"/>
      <c r="Q388" s="33"/>
      <c r="R388" s="33"/>
    </row>
    <row r="389" spans="1:18" s="31" customFormat="1" x14ac:dyDescent="0.25">
      <c r="A389" s="35"/>
      <c r="B389" s="51" t="s">
        <v>262</v>
      </c>
      <c r="C389" s="35">
        <v>4</v>
      </c>
      <c r="D389" s="55">
        <v>17.2576</v>
      </c>
      <c r="E389" s="100">
        <v>488</v>
      </c>
      <c r="F389" s="140">
        <v>212686</v>
      </c>
      <c r="G389" s="41">
        <v>100</v>
      </c>
      <c r="H389" s="50">
        <f t="shared" ref="H389:H420" si="97">F389*G389/100</f>
        <v>212686</v>
      </c>
      <c r="I389" s="50">
        <f t="shared" si="96"/>
        <v>0</v>
      </c>
      <c r="J389" s="50">
        <f t="shared" si="84"/>
        <v>435.83196721311475</v>
      </c>
      <c r="K389" s="50">
        <f t="shared" ref="K389:K420" si="98">$J$11*$J$19-J389</f>
        <v>2569.0637369043234</v>
      </c>
      <c r="L389" s="50">
        <f t="shared" ref="L389:L420" si="99">IF(K389&gt;0,$J$7*$J$8*(K389/$K$19),0)+$J$7*$J$9*(E389/$E$19)+$J$7*$J$10*(D389/$D$19)</f>
        <v>2377660.9179387083</v>
      </c>
      <c r="M389" s="50"/>
      <c r="N389" s="50">
        <f t="shared" si="94"/>
        <v>2377660.9179387083</v>
      </c>
      <c r="O389" s="96"/>
      <c r="P389" s="96"/>
      <c r="Q389" s="33"/>
      <c r="R389" s="33"/>
    </row>
    <row r="390" spans="1:18" s="31" customFormat="1" x14ac:dyDescent="0.25">
      <c r="A390" s="35"/>
      <c r="B390" s="51" t="s">
        <v>263</v>
      </c>
      <c r="C390" s="35">
        <v>4</v>
      </c>
      <c r="D390" s="55">
        <v>17.919</v>
      </c>
      <c r="E390" s="100">
        <v>653</v>
      </c>
      <c r="F390" s="140">
        <v>483502</v>
      </c>
      <c r="G390" s="41">
        <v>100</v>
      </c>
      <c r="H390" s="50">
        <f t="shared" si="97"/>
        <v>483502</v>
      </c>
      <c r="I390" s="50">
        <f t="shared" si="96"/>
        <v>0</v>
      </c>
      <c r="J390" s="50">
        <f t="shared" si="84"/>
        <v>740.43185298621745</v>
      </c>
      <c r="K390" s="50">
        <f t="shared" si="98"/>
        <v>2264.4638511312205</v>
      </c>
      <c r="L390" s="50">
        <f t="shared" si="99"/>
        <v>2198851.7577278167</v>
      </c>
      <c r="M390" s="50"/>
      <c r="N390" s="50">
        <f t="shared" si="94"/>
        <v>2198851.7577278167</v>
      </c>
      <c r="O390" s="96"/>
      <c r="P390" s="96"/>
      <c r="Q390" s="33"/>
      <c r="R390" s="33"/>
    </row>
    <row r="391" spans="1:18" s="31" customFormat="1" x14ac:dyDescent="0.25">
      <c r="A391" s="35"/>
      <c r="B391" s="51" t="s">
        <v>264</v>
      </c>
      <c r="C391" s="35">
        <v>4</v>
      </c>
      <c r="D391" s="55">
        <v>14.108099999999999</v>
      </c>
      <c r="E391" s="100">
        <v>382</v>
      </c>
      <c r="F391" s="140">
        <v>663964</v>
      </c>
      <c r="G391" s="41">
        <v>100</v>
      </c>
      <c r="H391" s="50">
        <f t="shared" si="97"/>
        <v>663964</v>
      </c>
      <c r="I391" s="50">
        <f t="shared" si="96"/>
        <v>0</v>
      </c>
      <c r="J391" s="50">
        <f t="shared" si="84"/>
        <v>1738.1256544502619</v>
      </c>
      <c r="K391" s="50">
        <f t="shared" si="98"/>
        <v>1266.7700496671762</v>
      </c>
      <c r="L391" s="50">
        <f t="shared" si="99"/>
        <v>1266005.8025762977</v>
      </c>
      <c r="M391" s="50"/>
      <c r="N391" s="50">
        <f t="shared" si="94"/>
        <v>1266005.8025762977</v>
      </c>
      <c r="O391" s="96"/>
      <c r="P391" s="96"/>
      <c r="Q391" s="33"/>
      <c r="R391" s="33"/>
    </row>
    <row r="392" spans="1:18" s="31" customFormat="1" x14ac:dyDescent="0.25">
      <c r="A392" s="35"/>
      <c r="B392" s="51" t="s">
        <v>265</v>
      </c>
      <c r="C392" s="35">
        <v>4</v>
      </c>
      <c r="D392" s="55">
        <v>33.1967</v>
      </c>
      <c r="E392" s="100">
        <v>1088</v>
      </c>
      <c r="F392" s="140">
        <v>1470551</v>
      </c>
      <c r="G392" s="41">
        <v>100</v>
      </c>
      <c r="H392" s="50">
        <f t="shared" si="97"/>
        <v>1470551</v>
      </c>
      <c r="I392" s="50">
        <f t="shared" si="96"/>
        <v>0</v>
      </c>
      <c r="J392" s="50">
        <f t="shared" si="84"/>
        <v>1351.609375</v>
      </c>
      <c r="K392" s="50">
        <f t="shared" si="98"/>
        <v>1653.2863291174381</v>
      </c>
      <c r="L392" s="50">
        <f t="shared" si="99"/>
        <v>1980384.5079126183</v>
      </c>
      <c r="M392" s="50"/>
      <c r="N392" s="50">
        <f t="shared" si="94"/>
        <v>1980384.5079126183</v>
      </c>
      <c r="O392" s="96"/>
      <c r="P392" s="96"/>
      <c r="Q392" s="33"/>
      <c r="R392" s="33"/>
    </row>
    <row r="393" spans="1:18" s="31" customFormat="1" x14ac:dyDescent="0.25">
      <c r="A393" s="35"/>
      <c r="B393" s="51" t="s">
        <v>266</v>
      </c>
      <c r="C393" s="35">
        <v>4</v>
      </c>
      <c r="D393" s="55">
        <v>56.851199999999992</v>
      </c>
      <c r="E393" s="100">
        <v>3625</v>
      </c>
      <c r="F393" s="140">
        <v>3938495</v>
      </c>
      <c r="G393" s="41">
        <v>100</v>
      </c>
      <c r="H393" s="50">
        <f t="shared" si="97"/>
        <v>3938495</v>
      </c>
      <c r="I393" s="50">
        <f t="shared" si="96"/>
        <v>0</v>
      </c>
      <c r="J393" s="50">
        <f t="shared" si="84"/>
        <v>1086.4813793103449</v>
      </c>
      <c r="K393" s="50">
        <f t="shared" si="98"/>
        <v>1918.4143248070932</v>
      </c>
      <c r="L393" s="50">
        <f t="shared" si="99"/>
        <v>3315500.7101471885</v>
      </c>
      <c r="M393" s="50"/>
      <c r="N393" s="50">
        <f t="shared" si="94"/>
        <v>3315500.7101471885</v>
      </c>
      <c r="O393" s="96"/>
      <c r="P393" s="96"/>
      <c r="Q393" s="33"/>
      <c r="R393" s="33"/>
    </row>
    <row r="394" spans="1:18" s="31" customFormat="1" x14ac:dyDescent="0.25">
      <c r="A394" s="35"/>
      <c r="B394" s="51" t="s">
        <v>267</v>
      </c>
      <c r="C394" s="35">
        <v>4</v>
      </c>
      <c r="D394" s="55">
        <v>25.022300000000001</v>
      </c>
      <c r="E394" s="100">
        <v>983</v>
      </c>
      <c r="F394" s="140">
        <v>3382665</v>
      </c>
      <c r="G394" s="41">
        <v>100</v>
      </c>
      <c r="H394" s="50">
        <f t="shared" si="97"/>
        <v>3382665</v>
      </c>
      <c r="I394" s="50">
        <f t="shared" si="96"/>
        <v>0</v>
      </c>
      <c r="J394" s="50">
        <f t="shared" si="84"/>
        <v>3441.1648016276704</v>
      </c>
      <c r="K394" s="50">
        <f t="shared" si="98"/>
        <v>-436.26909751023231</v>
      </c>
      <c r="L394" s="50">
        <f t="shared" si="99"/>
        <v>549827.65996771923</v>
      </c>
      <c r="M394" s="50"/>
      <c r="N394" s="50">
        <f t="shared" si="94"/>
        <v>549827.65996771923</v>
      </c>
      <c r="O394" s="96"/>
      <c r="P394" s="96"/>
      <c r="Q394" s="33"/>
      <c r="R394" s="33"/>
    </row>
    <row r="395" spans="1:18" s="31" customFormat="1" x14ac:dyDescent="0.25">
      <c r="A395" s="35"/>
      <c r="B395" s="51" t="s">
        <v>268</v>
      </c>
      <c r="C395" s="35">
        <v>4</v>
      </c>
      <c r="D395" s="55">
        <v>28.352600000000002</v>
      </c>
      <c r="E395" s="100">
        <v>1067</v>
      </c>
      <c r="F395" s="140">
        <v>819418</v>
      </c>
      <c r="G395" s="41">
        <v>100</v>
      </c>
      <c r="H395" s="50">
        <f t="shared" si="97"/>
        <v>819418</v>
      </c>
      <c r="I395" s="50">
        <f t="shared" si="96"/>
        <v>0</v>
      </c>
      <c r="J395" s="50">
        <f t="shared" si="84"/>
        <v>767.96438612933457</v>
      </c>
      <c r="K395" s="50">
        <f t="shared" si="98"/>
        <v>2236.9313179881037</v>
      </c>
      <c r="L395" s="50">
        <f t="shared" si="99"/>
        <v>2407475.9941679961</v>
      </c>
      <c r="M395" s="50"/>
      <c r="N395" s="50">
        <f t="shared" si="94"/>
        <v>2407475.9941679961</v>
      </c>
      <c r="O395" s="96"/>
      <c r="P395" s="96"/>
      <c r="Q395" s="33"/>
      <c r="R395" s="33"/>
    </row>
    <row r="396" spans="1:18" s="31" customFormat="1" x14ac:dyDescent="0.25">
      <c r="A396" s="35"/>
      <c r="B396" s="51" t="s">
        <v>269</v>
      </c>
      <c r="C396" s="35">
        <v>4</v>
      </c>
      <c r="D396" s="55">
        <v>36.885599999999997</v>
      </c>
      <c r="E396" s="100">
        <v>834</v>
      </c>
      <c r="F396" s="140">
        <v>633735</v>
      </c>
      <c r="G396" s="41">
        <v>100</v>
      </c>
      <c r="H396" s="50">
        <f t="shared" si="97"/>
        <v>633735</v>
      </c>
      <c r="I396" s="50">
        <f t="shared" si="96"/>
        <v>0</v>
      </c>
      <c r="J396" s="50">
        <f t="shared" si="84"/>
        <v>759.8741007194244</v>
      </c>
      <c r="K396" s="50">
        <f t="shared" si="98"/>
        <v>2245.0216033980137</v>
      </c>
      <c r="L396" s="50">
        <f t="shared" si="99"/>
        <v>2388812.2847110117</v>
      </c>
      <c r="M396" s="50"/>
      <c r="N396" s="50">
        <f t="shared" si="94"/>
        <v>2388812.2847110117</v>
      </c>
      <c r="O396" s="96"/>
      <c r="P396" s="96"/>
      <c r="Q396" s="33"/>
      <c r="R396" s="33"/>
    </row>
    <row r="397" spans="1:18" s="31" customFormat="1" x14ac:dyDescent="0.25">
      <c r="A397" s="35"/>
      <c r="B397" s="51" t="s">
        <v>270</v>
      </c>
      <c r="C397" s="35">
        <v>4</v>
      </c>
      <c r="D397" s="55">
        <v>19.1204</v>
      </c>
      <c r="E397" s="100">
        <v>629</v>
      </c>
      <c r="F397" s="140">
        <v>464022</v>
      </c>
      <c r="G397" s="41">
        <v>100</v>
      </c>
      <c r="H397" s="50">
        <f t="shared" si="97"/>
        <v>464022</v>
      </c>
      <c r="I397" s="50">
        <f t="shared" si="96"/>
        <v>0</v>
      </c>
      <c r="J397" s="50">
        <f t="shared" si="84"/>
        <v>737.71383147853737</v>
      </c>
      <c r="K397" s="50">
        <f t="shared" si="98"/>
        <v>2267.1818726389006</v>
      </c>
      <c r="L397" s="50">
        <f t="shared" si="99"/>
        <v>2200791.6720736362</v>
      </c>
      <c r="M397" s="50"/>
      <c r="N397" s="50">
        <f t="shared" si="94"/>
        <v>2200791.6720736362</v>
      </c>
      <c r="O397" s="96"/>
      <c r="P397" s="96"/>
      <c r="Q397" s="33"/>
      <c r="R397" s="33"/>
    </row>
    <row r="398" spans="1:18" s="31" customFormat="1" x14ac:dyDescent="0.25">
      <c r="A398" s="35"/>
      <c r="B398" s="51" t="s">
        <v>271</v>
      </c>
      <c r="C398" s="35">
        <v>4</v>
      </c>
      <c r="D398" s="55">
        <v>7.6936999999999998</v>
      </c>
      <c r="E398" s="100">
        <v>340</v>
      </c>
      <c r="F398" s="140">
        <v>275901</v>
      </c>
      <c r="G398" s="41">
        <v>100</v>
      </c>
      <c r="H398" s="50">
        <f t="shared" si="97"/>
        <v>275901</v>
      </c>
      <c r="I398" s="50">
        <f t="shared" si="96"/>
        <v>0</v>
      </c>
      <c r="J398" s="50">
        <f t="shared" si="84"/>
        <v>811.47352941176473</v>
      </c>
      <c r="K398" s="50">
        <f t="shared" si="98"/>
        <v>2193.4221747056736</v>
      </c>
      <c r="L398" s="50">
        <f t="shared" si="99"/>
        <v>1950137.2992228037</v>
      </c>
      <c r="M398" s="50"/>
      <c r="N398" s="50">
        <f t="shared" si="94"/>
        <v>1950137.2992228037</v>
      </c>
      <c r="O398" s="96"/>
      <c r="P398" s="96"/>
      <c r="Q398" s="33"/>
      <c r="R398" s="33"/>
    </row>
    <row r="399" spans="1:18" s="31" customFormat="1" x14ac:dyDescent="0.25">
      <c r="A399" s="35"/>
      <c r="B399" s="51" t="s">
        <v>272</v>
      </c>
      <c r="C399" s="35">
        <v>4</v>
      </c>
      <c r="D399" s="55">
        <v>27.951700000000002</v>
      </c>
      <c r="E399" s="100">
        <v>837</v>
      </c>
      <c r="F399" s="140">
        <v>588681</v>
      </c>
      <c r="G399" s="41">
        <v>100</v>
      </c>
      <c r="H399" s="50">
        <f t="shared" si="97"/>
        <v>588681</v>
      </c>
      <c r="I399" s="50">
        <f t="shared" si="96"/>
        <v>0</v>
      </c>
      <c r="J399" s="50">
        <f t="shared" si="84"/>
        <v>703.32258064516134</v>
      </c>
      <c r="K399" s="50">
        <f t="shared" si="98"/>
        <v>2301.5731234722766</v>
      </c>
      <c r="L399" s="50">
        <f t="shared" si="99"/>
        <v>2370547.3525603991</v>
      </c>
      <c r="M399" s="50"/>
      <c r="N399" s="50">
        <f t="shared" si="94"/>
        <v>2370547.3525603991</v>
      </c>
      <c r="O399" s="96"/>
      <c r="P399" s="96"/>
      <c r="Q399" s="33"/>
      <c r="R399" s="33"/>
    </row>
    <row r="400" spans="1:18" s="31" customFormat="1" x14ac:dyDescent="0.25">
      <c r="A400" s="35"/>
      <c r="B400" s="51" t="s">
        <v>273</v>
      </c>
      <c r="C400" s="35">
        <v>4</v>
      </c>
      <c r="D400" s="55">
        <v>31.550799999999999</v>
      </c>
      <c r="E400" s="100">
        <v>1215</v>
      </c>
      <c r="F400" s="140">
        <v>928069</v>
      </c>
      <c r="G400" s="41">
        <v>100</v>
      </c>
      <c r="H400" s="50">
        <f t="shared" si="97"/>
        <v>928069</v>
      </c>
      <c r="I400" s="50">
        <f t="shared" si="96"/>
        <v>0</v>
      </c>
      <c r="J400" s="50">
        <f t="shared" si="84"/>
        <v>763.84279835390942</v>
      </c>
      <c r="K400" s="50">
        <f t="shared" si="98"/>
        <v>2241.0529057635285</v>
      </c>
      <c r="L400" s="50">
        <f t="shared" si="99"/>
        <v>2489440.6639950839</v>
      </c>
      <c r="M400" s="50"/>
      <c r="N400" s="50">
        <f t="shared" si="94"/>
        <v>2489440.6639950839</v>
      </c>
      <c r="O400" s="96"/>
      <c r="P400" s="96"/>
      <c r="Q400" s="33"/>
      <c r="R400" s="33"/>
    </row>
    <row r="401" spans="1:18" s="31" customFormat="1" x14ac:dyDescent="0.25">
      <c r="A401" s="35"/>
      <c r="B401" s="51" t="s">
        <v>274</v>
      </c>
      <c r="C401" s="35">
        <v>4</v>
      </c>
      <c r="D401" s="55">
        <v>44.9495</v>
      </c>
      <c r="E401" s="100">
        <v>5493</v>
      </c>
      <c r="F401" s="140">
        <v>18561643</v>
      </c>
      <c r="G401" s="41">
        <v>100</v>
      </c>
      <c r="H401" s="50">
        <f t="shared" si="97"/>
        <v>18561643</v>
      </c>
      <c r="I401" s="50">
        <f t="shared" si="96"/>
        <v>0</v>
      </c>
      <c r="J401" s="50">
        <f t="shared" si="84"/>
        <v>3379.1449117058073</v>
      </c>
      <c r="K401" s="50">
        <f t="shared" si="98"/>
        <v>-374.24920758836925</v>
      </c>
      <c r="L401" s="50">
        <f t="shared" si="99"/>
        <v>2382752.768245562</v>
      </c>
      <c r="M401" s="50"/>
      <c r="N401" s="50">
        <f t="shared" si="94"/>
        <v>2382752.768245562</v>
      </c>
      <c r="O401" s="96"/>
      <c r="P401" s="96"/>
      <c r="Q401" s="33"/>
      <c r="R401" s="33"/>
    </row>
    <row r="402" spans="1:18" s="31" customFormat="1" x14ac:dyDescent="0.25">
      <c r="A402" s="35"/>
      <c r="B402" s="51" t="s">
        <v>875</v>
      </c>
      <c r="C402" s="35">
        <v>3</v>
      </c>
      <c r="D402" s="55">
        <v>63.640900000000002</v>
      </c>
      <c r="E402" s="100">
        <v>12369</v>
      </c>
      <c r="F402" s="140">
        <v>81984277</v>
      </c>
      <c r="G402" s="41">
        <v>50</v>
      </c>
      <c r="H402" s="50">
        <f t="shared" si="97"/>
        <v>40992138.5</v>
      </c>
      <c r="I402" s="50">
        <f t="shared" si="96"/>
        <v>40992138.5</v>
      </c>
      <c r="J402" s="50">
        <f t="shared" si="84"/>
        <v>6628.2057563262997</v>
      </c>
      <c r="K402" s="50">
        <f t="shared" si="98"/>
        <v>-3623.3100522088616</v>
      </c>
      <c r="L402" s="50">
        <f t="shared" si="99"/>
        <v>5092274.4567532958</v>
      </c>
      <c r="M402" s="50"/>
      <c r="N402" s="50">
        <f t="shared" si="94"/>
        <v>5092274.4567532958</v>
      </c>
      <c r="O402" s="96"/>
      <c r="P402" s="96"/>
      <c r="Q402" s="33"/>
      <c r="R402" s="33"/>
    </row>
    <row r="403" spans="1:18" s="31" customFormat="1" x14ac:dyDescent="0.25">
      <c r="A403" s="35"/>
      <c r="B403" s="51" t="s">
        <v>275</v>
      </c>
      <c r="C403" s="35">
        <v>4</v>
      </c>
      <c r="D403" s="55">
        <v>31.273899999999998</v>
      </c>
      <c r="E403" s="100">
        <v>1653</v>
      </c>
      <c r="F403" s="140">
        <v>1372871</v>
      </c>
      <c r="G403" s="41">
        <v>100</v>
      </c>
      <c r="H403" s="50">
        <f t="shared" si="97"/>
        <v>1372871</v>
      </c>
      <c r="I403" s="50">
        <f t="shared" si="96"/>
        <v>0</v>
      </c>
      <c r="J403" s="50">
        <f t="shared" si="84"/>
        <v>830.53297035692685</v>
      </c>
      <c r="K403" s="50">
        <f t="shared" si="98"/>
        <v>2174.3627337605112</v>
      </c>
      <c r="L403" s="50">
        <f t="shared" si="99"/>
        <v>2597645.2201504149</v>
      </c>
      <c r="M403" s="50"/>
      <c r="N403" s="50">
        <f t="shared" si="94"/>
        <v>2597645.2201504149</v>
      </c>
      <c r="O403" s="96"/>
      <c r="P403" s="96"/>
      <c r="Q403" s="33"/>
      <c r="R403" s="33"/>
    </row>
    <row r="404" spans="1:18" s="31" customFormat="1" x14ac:dyDescent="0.25">
      <c r="A404" s="35"/>
      <c r="B404" s="51" t="s">
        <v>774</v>
      </c>
      <c r="C404" s="35">
        <v>4</v>
      </c>
      <c r="D404" s="55">
        <v>21.880900000000004</v>
      </c>
      <c r="E404" s="100">
        <v>847</v>
      </c>
      <c r="F404" s="140">
        <v>775176</v>
      </c>
      <c r="G404" s="41">
        <v>100</v>
      </c>
      <c r="H404" s="50">
        <f t="shared" si="97"/>
        <v>775176</v>
      </c>
      <c r="I404" s="50">
        <f t="shared" si="96"/>
        <v>0</v>
      </c>
      <c r="J404" s="50">
        <f t="shared" si="84"/>
        <v>915.20188902007089</v>
      </c>
      <c r="K404" s="50">
        <f t="shared" si="98"/>
        <v>2089.6938150973674</v>
      </c>
      <c r="L404" s="50">
        <f t="shared" si="99"/>
        <v>2159476.3631976028</v>
      </c>
      <c r="M404" s="50"/>
      <c r="N404" s="50">
        <f t="shared" si="94"/>
        <v>2159476.3631976028</v>
      </c>
      <c r="O404" s="96"/>
      <c r="P404" s="96"/>
      <c r="Q404" s="33"/>
      <c r="R404" s="33"/>
    </row>
    <row r="405" spans="1:18" s="31" customFormat="1" x14ac:dyDescent="0.25">
      <c r="A405" s="35"/>
      <c r="B405" s="51" t="s">
        <v>276</v>
      </c>
      <c r="C405" s="35">
        <v>4</v>
      </c>
      <c r="D405" s="55">
        <v>30.774899999999995</v>
      </c>
      <c r="E405" s="100">
        <v>717</v>
      </c>
      <c r="F405" s="140">
        <v>1094901</v>
      </c>
      <c r="G405" s="41">
        <v>100</v>
      </c>
      <c r="H405" s="50">
        <f t="shared" si="97"/>
        <v>1094901</v>
      </c>
      <c r="I405" s="50">
        <f t="shared" si="96"/>
        <v>0</v>
      </c>
      <c r="J405" s="50">
        <f t="shared" si="84"/>
        <v>1527.0585774058577</v>
      </c>
      <c r="K405" s="50">
        <f t="shared" si="98"/>
        <v>1477.8371267115804</v>
      </c>
      <c r="L405" s="50">
        <f t="shared" si="99"/>
        <v>1682580.2729127002</v>
      </c>
      <c r="M405" s="50"/>
      <c r="N405" s="50">
        <f t="shared" si="94"/>
        <v>1682580.2729127002</v>
      </c>
      <c r="O405" s="96"/>
      <c r="P405" s="96"/>
      <c r="Q405" s="33"/>
      <c r="R405" s="33"/>
    </row>
    <row r="406" spans="1:18" s="31" customFormat="1" x14ac:dyDescent="0.25">
      <c r="A406" s="35"/>
      <c r="B406" s="51" t="s">
        <v>277</v>
      </c>
      <c r="C406" s="35">
        <v>4</v>
      </c>
      <c r="D406" s="55">
        <v>29.421599999999998</v>
      </c>
      <c r="E406" s="100">
        <v>2012</v>
      </c>
      <c r="F406" s="140">
        <v>1408579</v>
      </c>
      <c r="G406" s="41">
        <v>100</v>
      </c>
      <c r="H406" s="50">
        <f t="shared" si="97"/>
        <v>1408579</v>
      </c>
      <c r="I406" s="50">
        <f t="shared" si="96"/>
        <v>0</v>
      </c>
      <c r="J406" s="50">
        <f t="shared" ref="J406:J467" si="100">F406/E406</f>
        <v>700.08896620278335</v>
      </c>
      <c r="K406" s="50">
        <f t="shared" si="98"/>
        <v>2304.8067379146546</v>
      </c>
      <c r="L406" s="50">
        <f t="shared" si="99"/>
        <v>2823633.1822618148</v>
      </c>
      <c r="M406" s="50"/>
      <c r="N406" s="50">
        <f t="shared" si="94"/>
        <v>2823633.1822618148</v>
      </c>
      <c r="O406" s="96"/>
      <c r="P406" s="96"/>
      <c r="Q406" s="33"/>
      <c r="R406" s="33"/>
    </row>
    <row r="407" spans="1:18" s="31" customFormat="1" x14ac:dyDescent="0.25">
      <c r="A407" s="35"/>
      <c r="B407" s="51" t="s">
        <v>775</v>
      </c>
      <c r="C407" s="35">
        <v>4</v>
      </c>
      <c r="D407" s="55">
        <v>13.160600000000001</v>
      </c>
      <c r="E407" s="100">
        <v>647</v>
      </c>
      <c r="F407" s="140">
        <v>552911</v>
      </c>
      <c r="G407" s="41">
        <v>100</v>
      </c>
      <c r="H407" s="50">
        <f t="shared" si="97"/>
        <v>552911</v>
      </c>
      <c r="I407" s="50">
        <f t="shared" si="96"/>
        <v>0</v>
      </c>
      <c r="J407" s="50">
        <f t="shared" si="100"/>
        <v>854.57650695517771</v>
      </c>
      <c r="K407" s="50">
        <f t="shared" si="98"/>
        <v>2150.3191971622605</v>
      </c>
      <c r="L407" s="50">
        <f t="shared" si="99"/>
        <v>2070064.2166150368</v>
      </c>
      <c r="M407" s="50"/>
      <c r="N407" s="50">
        <f t="shared" si="94"/>
        <v>2070064.2166150368</v>
      </c>
      <c r="O407" s="96"/>
      <c r="P407" s="96"/>
      <c r="Q407" s="33"/>
      <c r="R407" s="33"/>
    </row>
    <row r="408" spans="1:18" s="31" customFormat="1" x14ac:dyDescent="0.25">
      <c r="A408" s="35"/>
      <c r="B408" s="51" t="s">
        <v>776</v>
      </c>
      <c r="C408" s="35">
        <v>4</v>
      </c>
      <c r="D408" s="55">
        <v>31.3569</v>
      </c>
      <c r="E408" s="100">
        <v>1042</v>
      </c>
      <c r="F408" s="140">
        <v>984020</v>
      </c>
      <c r="G408" s="41">
        <v>100</v>
      </c>
      <c r="H408" s="50">
        <f t="shared" si="97"/>
        <v>984020</v>
      </c>
      <c r="I408" s="50">
        <f t="shared" si="96"/>
        <v>0</v>
      </c>
      <c r="J408" s="50">
        <f t="shared" si="100"/>
        <v>944.35700575815736</v>
      </c>
      <c r="K408" s="50">
        <f t="shared" si="98"/>
        <v>2060.5386983592807</v>
      </c>
      <c r="L408" s="50">
        <f t="shared" si="99"/>
        <v>2277861.9173880816</v>
      </c>
      <c r="M408" s="50"/>
      <c r="N408" s="50">
        <f t="shared" si="94"/>
        <v>2277861.9173880816</v>
      </c>
      <c r="O408" s="96"/>
      <c r="P408" s="96"/>
      <c r="Q408" s="33"/>
      <c r="R408" s="33"/>
    </row>
    <row r="409" spans="1:18" s="31" customFormat="1" x14ac:dyDescent="0.25">
      <c r="A409" s="35"/>
      <c r="B409" s="51" t="s">
        <v>278</v>
      </c>
      <c r="C409" s="35">
        <v>4</v>
      </c>
      <c r="D409" s="55">
        <v>29.774799999999999</v>
      </c>
      <c r="E409" s="100">
        <v>1207</v>
      </c>
      <c r="F409" s="140">
        <v>990768</v>
      </c>
      <c r="G409" s="41">
        <v>100</v>
      </c>
      <c r="H409" s="50">
        <f t="shared" si="97"/>
        <v>990768</v>
      </c>
      <c r="I409" s="50">
        <f t="shared" si="96"/>
        <v>0</v>
      </c>
      <c r="J409" s="50">
        <f t="shared" si="100"/>
        <v>820.85169842584924</v>
      </c>
      <c r="K409" s="50">
        <f t="shared" si="98"/>
        <v>2184.0440056915886</v>
      </c>
      <c r="L409" s="50">
        <f t="shared" si="99"/>
        <v>2427611.4036299624</v>
      </c>
      <c r="M409" s="50"/>
      <c r="N409" s="50">
        <f t="shared" si="94"/>
        <v>2427611.4036299624</v>
      </c>
      <c r="O409" s="96"/>
      <c r="P409" s="96"/>
      <c r="Q409" s="33"/>
      <c r="R409" s="33"/>
    </row>
    <row r="410" spans="1:18" s="31" customFormat="1" x14ac:dyDescent="0.25">
      <c r="A410" s="35"/>
      <c r="B410" s="51" t="s">
        <v>279</v>
      </c>
      <c r="C410" s="35">
        <v>4</v>
      </c>
      <c r="D410" s="55">
        <v>17.8398</v>
      </c>
      <c r="E410" s="100">
        <v>817</v>
      </c>
      <c r="F410" s="140">
        <v>514642</v>
      </c>
      <c r="G410" s="41">
        <v>100</v>
      </c>
      <c r="H410" s="50">
        <f t="shared" si="97"/>
        <v>514642</v>
      </c>
      <c r="I410" s="50">
        <f t="shared" si="96"/>
        <v>0</v>
      </c>
      <c r="J410" s="50">
        <f t="shared" si="100"/>
        <v>629.91676866585067</v>
      </c>
      <c r="K410" s="50">
        <f t="shared" si="98"/>
        <v>2374.9789354515874</v>
      </c>
      <c r="L410" s="50">
        <f t="shared" si="99"/>
        <v>2348687.5951729566</v>
      </c>
      <c r="M410" s="50"/>
      <c r="N410" s="50">
        <f t="shared" si="94"/>
        <v>2348687.5951729566</v>
      </c>
      <c r="O410" s="96"/>
      <c r="P410" s="96"/>
      <c r="Q410" s="33"/>
      <c r="R410" s="33"/>
    </row>
    <row r="411" spans="1:18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00">
        <v>1483</v>
      </c>
      <c r="F411" s="140">
        <v>5675319</v>
      </c>
      <c r="G411" s="41">
        <v>100</v>
      </c>
      <c r="H411" s="50">
        <f t="shared" si="97"/>
        <v>5675319</v>
      </c>
      <c r="I411" s="50">
        <f t="shared" si="96"/>
        <v>0</v>
      </c>
      <c r="J411" s="50">
        <f t="shared" si="100"/>
        <v>3826.9177343223196</v>
      </c>
      <c r="K411" s="50">
        <f t="shared" si="98"/>
        <v>-822.0220302048815</v>
      </c>
      <c r="L411" s="50">
        <f t="shared" si="99"/>
        <v>870737.78758980962</v>
      </c>
      <c r="M411" s="50"/>
      <c r="N411" s="50">
        <f t="shared" si="94"/>
        <v>870737.78758980962</v>
      </c>
      <c r="O411" s="96"/>
      <c r="P411" s="96"/>
      <c r="Q411" s="33"/>
      <c r="R411" s="33"/>
    </row>
    <row r="412" spans="1:18" s="31" customFormat="1" x14ac:dyDescent="0.25">
      <c r="A412" s="35"/>
      <c r="B412" s="51" t="s">
        <v>281</v>
      </c>
      <c r="C412" s="35">
        <v>4</v>
      </c>
      <c r="D412" s="55">
        <v>23.677600000000002</v>
      </c>
      <c r="E412" s="100">
        <v>783</v>
      </c>
      <c r="F412" s="140">
        <v>365234</v>
      </c>
      <c r="G412" s="41">
        <v>100</v>
      </c>
      <c r="H412" s="50">
        <f t="shared" si="97"/>
        <v>365234</v>
      </c>
      <c r="I412" s="50">
        <f t="shared" si="96"/>
        <v>0</v>
      </c>
      <c r="J412" s="50">
        <f t="shared" si="100"/>
        <v>466.45466155810982</v>
      </c>
      <c r="K412" s="50">
        <f t="shared" si="98"/>
        <v>2538.4410425593283</v>
      </c>
      <c r="L412" s="50">
        <f t="shared" si="99"/>
        <v>2510078.4519235645</v>
      </c>
      <c r="M412" s="50"/>
      <c r="N412" s="50">
        <f t="shared" si="94"/>
        <v>2510078.4519235645</v>
      </c>
      <c r="O412" s="96"/>
      <c r="P412" s="96"/>
      <c r="Q412" s="33"/>
      <c r="R412" s="33"/>
    </row>
    <row r="413" spans="1:18" s="31" customFormat="1" x14ac:dyDescent="0.25">
      <c r="A413" s="35"/>
      <c r="B413" s="51" t="s">
        <v>777</v>
      </c>
      <c r="C413" s="35">
        <v>4</v>
      </c>
      <c r="D413" s="55">
        <v>35.131500000000003</v>
      </c>
      <c r="E413" s="100">
        <v>1299</v>
      </c>
      <c r="F413" s="140">
        <v>999079</v>
      </c>
      <c r="G413" s="41">
        <v>100</v>
      </c>
      <c r="H413" s="50">
        <f t="shared" si="97"/>
        <v>999079</v>
      </c>
      <c r="I413" s="50">
        <f t="shared" si="96"/>
        <v>0</v>
      </c>
      <c r="J413" s="50">
        <f t="shared" si="100"/>
        <v>769.11393379522713</v>
      </c>
      <c r="K413" s="50">
        <f t="shared" si="98"/>
        <v>2235.7817703222108</v>
      </c>
      <c r="L413" s="50">
        <f t="shared" si="99"/>
        <v>2542664.5713545424</v>
      </c>
      <c r="M413" s="50"/>
      <c r="N413" s="50">
        <f t="shared" si="94"/>
        <v>2542664.5713545424</v>
      </c>
      <c r="O413" s="96"/>
      <c r="P413" s="96"/>
      <c r="Q413" s="33"/>
      <c r="R413" s="33"/>
    </row>
    <row r="414" spans="1:18" s="31" customFormat="1" x14ac:dyDescent="0.25">
      <c r="A414" s="35"/>
      <c r="B414" s="51" t="s">
        <v>282</v>
      </c>
      <c r="C414" s="35">
        <v>4</v>
      </c>
      <c r="D414" s="55">
        <v>21.135199999999998</v>
      </c>
      <c r="E414" s="100">
        <v>800</v>
      </c>
      <c r="F414" s="140">
        <v>1233079</v>
      </c>
      <c r="G414" s="41">
        <v>100</v>
      </c>
      <c r="H414" s="50">
        <f t="shared" si="97"/>
        <v>1233079</v>
      </c>
      <c r="I414" s="50">
        <f t="shared" si="96"/>
        <v>0</v>
      </c>
      <c r="J414" s="50">
        <f t="shared" si="100"/>
        <v>1541.3487500000001</v>
      </c>
      <c r="K414" s="50">
        <f t="shared" si="98"/>
        <v>1463.546954117438</v>
      </c>
      <c r="L414" s="50">
        <f t="shared" si="99"/>
        <v>1632060.4106107028</v>
      </c>
      <c r="M414" s="50"/>
      <c r="N414" s="50">
        <f t="shared" si="94"/>
        <v>1632060.4106107028</v>
      </c>
      <c r="O414" s="96"/>
      <c r="P414" s="96"/>
      <c r="Q414" s="33"/>
      <c r="R414" s="33"/>
    </row>
    <row r="415" spans="1:18" s="31" customFormat="1" x14ac:dyDescent="0.25">
      <c r="A415" s="35"/>
      <c r="B415" s="51" t="s">
        <v>778</v>
      </c>
      <c r="C415" s="35">
        <v>4</v>
      </c>
      <c r="D415" s="55">
        <v>33.507600000000004</v>
      </c>
      <c r="E415" s="100">
        <v>1152</v>
      </c>
      <c r="F415" s="140">
        <v>1085629</v>
      </c>
      <c r="G415" s="41">
        <v>100</v>
      </c>
      <c r="H415" s="50">
        <f t="shared" si="97"/>
        <v>1085629</v>
      </c>
      <c r="I415" s="50">
        <f t="shared" si="96"/>
        <v>0</v>
      </c>
      <c r="J415" s="50">
        <f t="shared" si="100"/>
        <v>942.38628472222217</v>
      </c>
      <c r="K415" s="50">
        <f t="shared" si="98"/>
        <v>2062.5094193952159</v>
      </c>
      <c r="L415" s="50">
        <f t="shared" si="99"/>
        <v>2336256.0705374777</v>
      </c>
      <c r="M415" s="50"/>
      <c r="N415" s="50">
        <f t="shared" si="94"/>
        <v>2336256.0705374777</v>
      </c>
      <c r="O415" s="96"/>
      <c r="P415" s="96"/>
      <c r="Q415" s="33"/>
      <c r="R415" s="33"/>
    </row>
    <row r="416" spans="1:18" s="31" customFormat="1" x14ac:dyDescent="0.25">
      <c r="A416" s="35"/>
      <c r="B416" s="51" t="s">
        <v>283</v>
      </c>
      <c r="C416" s="35">
        <v>4</v>
      </c>
      <c r="D416" s="55">
        <v>26.096699999999998</v>
      </c>
      <c r="E416" s="100">
        <v>843</v>
      </c>
      <c r="F416" s="140">
        <v>807622</v>
      </c>
      <c r="G416" s="41">
        <v>100</v>
      </c>
      <c r="H416" s="50">
        <f t="shared" si="97"/>
        <v>807622</v>
      </c>
      <c r="I416" s="50">
        <f t="shared" si="96"/>
        <v>0</v>
      </c>
      <c r="J416" s="50">
        <f t="shared" si="100"/>
        <v>958.03321470937124</v>
      </c>
      <c r="K416" s="50">
        <f t="shared" si="98"/>
        <v>2046.8624894080667</v>
      </c>
      <c r="L416" s="50">
        <f t="shared" si="99"/>
        <v>2154121.9046501867</v>
      </c>
      <c r="M416" s="50"/>
      <c r="N416" s="50">
        <f t="shared" si="94"/>
        <v>2154121.9046501867</v>
      </c>
      <c r="O416" s="96"/>
      <c r="P416" s="96"/>
      <c r="Q416" s="33"/>
      <c r="R416" s="33"/>
    </row>
    <row r="417" spans="1:18" s="31" customFormat="1" x14ac:dyDescent="0.25">
      <c r="A417" s="35"/>
      <c r="B417" s="51" t="s">
        <v>230</v>
      </c>
      <c r="C417" s="35">
        <v>4</v>
      </c>
      <c r="D417" s="54">
        <v>24.5121</v>
      </c>
      <c r="E417" s="100">
        <v>1200</v>
      </c>
      <c r="F417" s="140">
        <v>786197</v>
      </c>
      <c r="G417" s="41">
        <v>100</v>
      </c>
      <c r="H417" s="50">
        <f t="shared" si="97"/>
        <v>786197</v>
      </c>
      <c r="I417" s="50">
        <f t="shared" si="96"/>
        <v>0</v>
      </c>
      <c r="J417" s="50">
        <f t="shared" si="100"/>
        <v>655.16416666666669</v>
      </c>
      <c r="K417" s="50">
        <f t="shared" si="98"/>
        <v>2349.7315374507716</v>
      </c>
      <c r="L417" s="50">
        <f t="shared" si="99"/>
        <v>2520207.2439679401</v>
      </c>
      <c r="M417" s="50"/>
      <c r="N417" s="50">
        <f t="shared" si="94"/>
        <v>2520207.2439679401</v>
      </c>
      <c r="O417" s="96"/>
      <c r="P417" s="96"/>
      <c r="Q417" s="33"/>
      <c r="R417" s="33"/>
    </row>
    <row r="418" spans="1:18" s="31" customFormat="1" x14ac:dyDescent="0.25">
      <c r="A418" s="35"/>
      <c r="B418" s="51" t="s">
        <v>284</v>
      </c>
      <c r="C418" s="35">
        <v>4</v>
      </c>
      <c r="D418" s="55">
        <v>32.277900000000002</v>
      </c>
      <c r="E418" s="100">
        <v>1677</v>
      </c>
      <c r="F418" s="140">
        <v>1321722</v>
      </c>
      <c r="G418" s="41">
        <v>100</v>
      </c>
      <c r="H418" s="50">
        <f t="shared" si="97"/>
        <v>1321722</v>
      </c>
      <c r="I418" s="50">
        <f t="shared" si="96"/>
        <v>0</v>
      </c>
      <c r="J418" s="50">
        <f t="shared" si="100"/>
        <v>788.14669051878354</v>
      </c>
      <c r="K418" s="50">
        <f t="shared" si="98"/>
        <v>2216.7490135986545</v>
      </c>
      <c r="L418" s="50">
        <f t="shared" si="99"/>
        <v>2648071.7280150121</v>
      </c>
      <c r="M418" s="50"/>
      <c r="N418" s="50">
        <f t="shared" si="94"/>
        <v>2648071.7280150121</v>
      </c>
      <c r="O418" s="96"/>
      <c r="P418" s="96"/>
      <c r="Q418" s="33"/>
      <c r="R418" s="33"/>
    </row>
    <row r="419" spans="1:18" s="31" customFormat="1" x14ac:dyDescent="0.25">
      <c r="A419" s="35"/>
      <c r="B419" s="51" t="s">
        <v>285</v>
      </c>
      <c r="C419" s="35">
        <v>4</v>
      </c>
      <c r="D419" s="55">
        <v>17.488699999999998</v>
      </c>
      <c r="E419" s="100">
        <v>939</v>
      </c>
      <c r="F419" s="140">
        <v>749270</v>
      </c>
      <c r="G419" s="41">
        <v>100</v>
      </c>
      <c r="H419" s="50">
        <f t="shared" si="97"/>
        <v>749270</v>
      </c>
      <c r="I419" s="50">
        <f t="shared" si="96"/>
        <v>0</v>
      </c>
      <c r="J419" s="50">
        <f t="shared" si="100"/>
        <v>797.94462193823222</v>
      </c>
      <c r="K419" s="50">
        <f t="shared" si="98"/>
        <v>2206.951082179206</v>
      </c>
      <c r="L419" s="50">
        <f t="shared" si="99"/>
        <v>2256441.4883248522</v>
      </c>
      <c r="M419" s="50"/>
      <c r="N419" s="50">
        <f t="shared" si="94"/>
        <v>2256441.4883248522</v>
      </c>
      <c r="O419" s="96"/>
      <c r="P419" s="96"/>
      <c r="Q419" s="33"/>
      <c r="R419" s="33"/>
    </row>
    <row r="420" spans="1:18" s="31" customFormat="1" x14ac:dyDescent="0.25">
      <c r="A420" s="35"/>
      <c r="B420" s="51" t="s">
        <v>286</v>
      </c>
      <c r="C420" s="35">
        <v>4</v>
      </c>
      <c r="D420" s="55">
        <v>45.682399999999994</v>
      </c>
      <c r="E420" s="100">
        <v>1308</v>
      </c>
      <c r="F420" s="140">
        <v>1345708</v>
      </c>
      <c r="G420" s="41">
        <v>100</v>
      </c>
      <c r="H420" s="50">
        <f t="shared" si="97"/>
        <v>1345708</v>
      </c>
      <c r="I420" s="50">
        <f t="shared" si="96"/>
        <v>0</v>
      </c>
      <c r="J420" s="50">
        <f t="shared" si="100"/>
        <v>1028.82874617737</v>
      </c>
      <c r="K420" s="50">
        <f t="shared" si="98"/>
        <v>1976.0669579400681</v>
      </c>
      <c r="L420" s="50">
        <f t="shared" si="99"/>
        <v>2413513.9342220351</v>
      </c>
      <c r="M420" s="50"/>
      <c r="N420" s="50">
        <f t="shared" si="94"/>
        <v>2413513.9342220351</v>
      </c>
      <c r="O420" s="96"/>
      <c r="P420" s="96"/>
      <c r="Q420" s="33"/>
      <c r="R420" s="33"/>
    </row>
    <row r="421" spans="1:18" s="31" customFormat="1" x14ac:dyDescent="0.25">
      <c r="A421" s="35"/>
      <c r="B421" s="51"/>
      <c r="C421" s="35"/>
      <c r="D421" s="55">
        <v>0</v>
      </c>
      <c r="E421" s="102"/>
      <c r="F421" s="42"/>
      <c r="G421" s="41"/>
      <c r="H421" s="42"/>
      <c r="I421" s="32"/>
      <c r="J421" s="32"/>
      <c r="K421" s="50"/>
      <c r="L421" s="50"/>
      <c r="M421" s="50"/>
      <c r="N421" s="50"/>
      <c r="O421" s="96"/>
      <c r="P421" s="96"/>
      <c r="Q421" s="33"/>
      <c r="R421" s="33"/>
    </row>
    <row r="422" spans="1:18" s="31" customFormat="1" x14ac:dyDescent="0.25">
      <c r="A422" s="30" t="s">
        <v>287</v>
      </c>
      <c r="B422" s="43" t="s">
        <v>2</v>
      </c>
      <c r="C422" s="44"/>
      <c r="D422" s="3">
        <v>1072.5956999999999</v>
      </c>
      <c r="E422" s="103">
        <f>E423</f>
        <v>56039</v>
      </c>
      <c r="F422" s="37">
        <f t="shared" ref="F422" si="101">F424</f>
        <v>0</v>
      </c>
      <c r="G422" s="37"/>
      <c r="H422" s="37">
        <f>H424</f>
        <v>13409887.75</v>
      </c>
      <c r="I422" s="37">
        <f>I424</f>
        <v>-13409887.75</v>
      </c>
      <c r="J422" s="37"/>
      <c r="K422" s="50"/>
      <c r="L422" s="50"/>
      <c r="M422" s="46">
        <f>M424</f>
        <v>32830143.962434843</v>
      </c>
      <c r="N422" s="37">
        <f t="shared" si="94"/>
        <v>32830143.962434843</v>
      </c>
      <c r="O422" s="96"/>
      <c r="P422" s="96"/>
      <c r="Q422" s="33"/>
      <c r="R422" s="33"/>
    </row>
    <row r="423" spans="1:18" s="31" customFormat="1" x14ac:dyDescent="0.25">
      <c r="A423" s="30" t="s">
        <v>287</v>
      </c>
      <c r="B423" s="43" t="s">
        <v>3</v>
      </c>
      <c r="C423" s="44"/>
      <c r="D423" s="3">
        <v>1072.5956999999999</v>
      </c>
      <c r="E423" s="103">
        <f>SUM(E425:E455)</f>
        <v>56039</v>
      </c>
      <c r="F423" s="37">
        <f>SUM(F425:F455)</f>
        <v>99904884</v>
      </c>
      <c r="G423" s="37"/>
      <c r="H423" s="37">
        <f>SUM(H425:H455)</f>
        <v>73085108.5</v>
      </c>
      <c r="I423" s="37">
        <f>SUM(I425:I455)</f>
        <v>26819775.5</v>
      </c>
      <c r="J423" s="37"/>
      <c r="K423" s="50"/>
      <c r="L423" s="37">
        <f>SUM(L425:L455)</f>
        <v>76632279.374911368</v>
      </c>
      <c r="M423" s="50"/>
      <c r="N423" s="37">
        <f t="shared" si="94"/>
        <v>76632279.374911368</v>
      </c>
      <c r="O423" s="96"/>
      <c r="P423" s="96"/>
      <c r="Q423" s="33"/>
      <c r="R423" s="33"/>
    </row>
    <row r="424" spans="1:18" s="31" customFormat="1" x14ac:dyDescent="0.25">
      <c r="A424" s="35"/>
      <c r="B424" s="51" t="s">
        <v>26</v>
      </c>
      <c r="C424" s="35">
        <v>2</v>
      </c>
      <c r="D424" s="55">
        <v>0</v>
      </c>
      <c r="E424" s="105"/>
      <c r="F424" s="50"/>
      <c r="G424" s="41">
        <v>25</v>
      </c>
      <c r="H424" s="50">
        <f>F432*G424/100</f>
        <v>13409887.75</v>
      </c>
      <c r="I424" s="50">
        <f t="shared" ref="I424:I455" si="102">F424-H424</f>
        <v>-13409887.75</v>
      </c>
      <c r="J424" s="50"/>
      <c r="K424" s="50"/>
      <c r="L424" s="50"/>
      <c r="M424" s="50">
        <f>($L$7*$L$8*E422/$L$10)+($L$7*$L$9*D422/$L$11)</f>
        <v>32830143.962434843</v>
      </c>
      <c r="N424" s="50">
        <f t="shared" si="94"/>
        <v>32830143.962434843</v>
      </c>
      <c r="O424" s="96"/>
      <c r="P424" s="96"/>
      <c r="Q424" s="33"/>
      <c r="R424" s="33"/>
    </row>
    <row r="425" spans="1:18" s="31" customFormat="1" x14ac:dyDescent="0.25">
      <c r="A425" s="35"/>
      <c r="B425" s="51" t="s">
        <v>288</v>
      </c>
      <c r="C425" s="35">
        <v>4</v>
      </c>
      <c r="D425" s="55">
        <v>34.587399999999995</v>
      </c>
      <c r="E425" s="100">
        <v>1755</v>
      </c>
      <c r="F425" s="141">
        <v>5592081</v>
      </c>
      <c r="G425" s="41">
        <v>100</v>
      </c>
      <c r="H425" s="50">
        <f t="shared" ref="H425:H455" si="103">F425*G425/100</f>
        <v>5592081</v>
      </c>
      <c r="I425" s="50">
        <f t="shared" si="102"/>
        <v>0</v>
      </c>
      <c r="J425" s="50">
        <f t="shared" si="100"/>
        <v>3186.3709401709402</v>
      </c>
      <c r="K425" s="50">
        <f t="shared" ref="K425:K455" si="104">$J$11*$J$19-J425</f>
        <v>-181.47523605350216</v>
      </c>
      <c r="L425" s="50">
        <f t="shared" ref="L425:L455" si="105">IF(K425&gt;0,$J$7*$J$8*(K425/$K$19),0)+$J$7*$J$9*(E425/$E$19)+$J$7*$J$10*(D425/$D$19)</f>
        <v>908315.07255270064</v>
      </c>
      <c r="M425" s="50"/>
      <c r="N425" s="50">
        <f t="shared" si="94"/>
        <v>908315.07255270064</v>
      </c>
      <c r="O425" s="96"/>
      <c r="P425" s="96"/>
      <c r="Q425" s="33"/>
      <c r="R425" s="33"/>
    </row>
    <row r="426" spans="1:18" s="31" customFormat="1" x14ac:dyDescent="0.25">
      <c r="A426" s="35"/>
      <c r="B426" s="51" t="s">
        <v>289</v>
      </c>
      <c r="C426" s="35">
        <v>4</v>
      </c>
      <c r="D426" s="55">
        <v>23.7818</v>
      </c>
      <c r="E426" s="100">
        <v>783</v>
      </c>
      <c r="F426" s="141">
        <v>661981</v>
      </c>
      <c r="G426" s="41">
        <v>100</v>
      </c>
      <c r="H426" s="50">
        <f t="shared" si="103"/>
        <v>661981</v>
      </c>
      <c r="I426" s="50">
        <f t="shared" si="102"/>
        <v>0</v>
      </c>
      <c r="J426" s="50">
        <f t="shared" si="100"/>
        <v>845.44189016602809</v>
      </c>
      <c r="K426" s="50">
        <f t="shared" si="104"/>
        <v>2159.4538139514098</v>
      </c>
      <c r="L426" s="50">
        <f t="shared" si="105"/>
        <v>2205536.2526575038</v>
      </c>
      <c r="M426" s="50"/>
      <c r="N426" s="50">
        <f t="shared" si="94"/>
        <v>2205536.2526575038</v>
      </c>
      <c r="O426" s="96"/>
      <c r="P426" s="96"/>
      <c r="Q426" s="33"/>
      <c r="R426" s="33"/>
    </row>
    <row r="427" spans="1:18" s="31" customFormat="1" x14ac:dyDescent="0.25">
      <c r="A427" s="35"/>
      <c r="B427" s="51" t="s">
        <v>779</v>
      </c>
      <c r="C427" s="35">
        <v>4</v>
      </c>
      <c r="D427" s="55">
        <v>19.7803</v>
      </c>
      <c r="E427" s="100">
        <v>783</v>
      </c>
      <c r="F427" s="141">
        <v>897939</v>
      </c>
      <c r="G427" s="41">
        <v>100</v>
      </c>
      <c r="H427" s="50">
        <f t="shared" si="103"/>
        <v>897939</v>
      </c>
      <c r="I427" s="50">
        <f t="shared" si="102"/>
        <v>0</v>
      </c>
      <c r="J427" s="50">
        <f t="shared" si="100"/>
        <v>1146.7931034482758</v>
      </c>
      <c r="K427" s="50">
        <f t="shared" si="104"/>
        <v>1858.1026006691623</v>
      </c>
      <c r="L427" s="50">
        <f t="shared" si="105"/>
        <v>1933689.208477522</v>
      </c>
      <c r="M427" s="50"/>
      <c r="N427" s="50">
        <f t="shared" si="94"/>
        <v>1933689.208477522</v>
      </c>
      <c r="O427" s="96"/>
      <c r="P427" s="96"/>
      <c r="Q427" s="33"/>
      <c r="R427" s="33"/>
    </row>
    <row r="428" spans="1:18" s="31" customFormat="1" x14ac:dyDescent="0.25">
      <c r="A428" s="35"/>
      <c r="B428" s="51" t="s">
        <v>290</v>
      </c>
      <c r="C428" s="35">
        <v>4</v>
      </c>
      <c r="D428" s="55">
        <f>46.5732+18.4437+30.4873</f>
        <v>95.504199999999997</v>
      </c>
      <c r="E428" s="100">
        <f>1633+967+619</f>
        <v>3219</v>
      </c>
      <c r="F428" s="141">
        <f>1408948+797266+293830</f>
        <v>2500044</v>
      </c>
      <c r="G428" s="41">
        <v>100</v>
      </c>
      <c r="H428" s="50">
        <f t="shared" si="103"/>
        <v>2500044</v>
      </c>
      <c r="I428" s="50">
        <f t="shared" si="102"/>
        <v>0</v>
      </c>
      <c r="J428" s="50">
        <f t="shared" si="100"/>
        <v>776.65237651444545</v>
      </c>
      <c r="K428" s="50">
        <f t="shared" si="104"/>
        <v>2228.2433276029924</v>
      </c>
      <c r="L428" s="50">
        <f t="shared" si="105"/>
        <v>3694108.4603580651</v>
      </c>
      <c r="M428" s="50"/>
      <c r="N428" s="50">
        <f t="shared" si="94"/>
        <v>3694108.4603580651</v>
      </c>
      <c r="O428" s="96"/>
      <c r="P428" s="96"/>
      <c r="Q428" s="33"/>
      <c r="R428" s="33"/>
    </row>
    <row r="429" spans="1:18" s="31" customFormat="1" x14ac:dyDescent="0.25">
      <c r="A429" s="35"/>
      <c r="B429" s="51" t="s">
        <v>291</v>
      </c>
      <c r="C429" s="35">
        <v>4</v>
      </c>
      <c r="D429" s="55">
        <v>31.337299999999999</v>
      </c>
      <c r="E429" s="100">
        <v>1733</v>
      </c>
      <c r="F429" s="141">
        <v>1977226</v>
      </c>
      <c r="G429" s="41">
        <v>100</v>
      </c>
      <c r="H429" s="50">
        <f t="shared" si="103"/>
        <v>1977226</v>
      </c>
      <c r="I429" s="50">
        <f t="shared" si="102"/>
        <v>0</v>
      </c>
      <c r="J429" s="50">
        <f t="shared" si="100"/>
        <v>1140.9267166762838</v>
      </c>
      <c r="K429" s="50">
        <f t="shared" si="104"/>
        <v>1863.9689874411542</v>
      </c>
      <c r="L429" s="50">
        <f t="shared" si="105"/>
        <v>2378006.6234693644</v>
      </c>
      <c r="M429" s="50"/>
      <c r="N429" s="50">
        <f t="shared" si="94"/>
        <v>2378006.6234693644</v>
      </c>
      <c r="O429" s="96"/>
      <c r="P429" s="96"/>
      <c r="Q429" s="33"/>
      <c r="R429" s="33"/>
    </row>
    <row r="430" spans="1:18" s="31" customFormat="1" x14ac:dyDescent="0.25">
      <c r="A430" s="35"/>
      <c r="B430" s="51" t="s">
        <v>292</v>
      </c>
      <c r="C430" s="35">
        <v>4</v>
      </c>
      <c r="D430" s="55">
        <v>52.673500000000004</v>
      </c>
      <c r="E430" s="100">
        <v>1615</v>
      </c>
      <c r="F430" s="141">
        <v>1257348</v>
      </c>
      <c r="G430" s="41">
        <v>100</v>
      </c>
      <c r="H430" s="50">
        <f t="shared" si="103"/>
        <v>1257348</v>
      </c>
      <c r="I430" s="50">
        <f t="shared" si="102"/>
        <v>0</v>
      </c>
      <c r="J430" s="50">
        <f t="shared" si="100"/>
        <v>778.54365325077401</v>
      </c>
      <c r="K430" s="50">
        <f t="shared" si="104"/>
        <v>2226.3520508666643</v>
      </c>
      <c r="L430" s="50">
        <f t="shared" si="105"/>
        <v>2780864.6285842638</v>
      </c>
      <c r="M430" s="50"/>
      <c r="N430" s="50">
        <f t="shared" si="94"/>
        <v>2780864.6285842638</v>
      </c>
      <c r="O430" s="96"/>
      <c r="P430" s="96"/>
      <c r="Q430" s="33"/>
      <c r="R430" s="33"/>
    </row>
    <row r="431" spans="1:18" s="31" customFormat="1" x14ac:dyDescent="0.25">
      <c r="A431" s="35"/>
      <c r="B431" s="51" t="s">
        <v>293</v>
      </c>
      <c r="C431" s="35">
        <v>4</v>
      </c>
      <c r="D431" s="55">
        <v>25.634499999999999</v>
      </c>
      <c r="E431" s="100">
        <v>1223</v>
      </c>
      <c r="F431" s="141">
        <v>940259</v>
      </c>
      <c r="G431" s="41">
        <v>100</v>
      </c>
      <c r="H431" s="50">
        <f t="shared" si="103"/>
        <v>940259</v>
      </c>
      <c r="I431" s="50">
        <f t="shared" si="102"/>
        <v>0</v>
      </c>
      <c r="J431" s="50">
        <f t="shared" si="100"/>
        <v>768.8135731807032</v>
      </c>
      <c r="K431" s="50">
        <f t="shared" si="104"/>
        <v>2236.0821309367348</v>
      </c>
      <c r="L431" s="50">
        <f t="shared" si="105"/>
        <v>2445422.9257460334</v>
      </c>
      <c r="M431" s="50"/>
      <c r="N431" s="50">
        <f t="shared" si="94"/>
        <v>2445422.9257460334</v>
      </c>
      <c r="O431" s="96"/>
      <c r="P431" s="96"/>
      <c r="Q431" s="33"/>
      <c r="R431" s="33"/>
    </row>
    <row r="432" spans="1:18" s="31" customFormat="1" x14ac:dyDescent="0.25">
      <c r="A432" s="35"/>
      <c r="B432" s="51" t="s">
        <v>872</v>
      </c>
      <c r="C432" s="35">
        <v>3</v>
      </c>
      <c r="D432" s="55">
        <v>21.541399999999999</v>
      </c>
      <c r="E432" s="100">
        <v>11946</v>
      </c>
      <c r="F432" s="141">
        <v>53639551</v>
      </c>
      <c r="G432" s="41">
        <v>50</v>
      </c>
      <c r="H432" s="50">
        <f t="shared" si="103"/>
        <v>26819775.5</v>
      </c>
      <c r="I432" s="50">
        <f t="shared" si="102"/>
        <v>26819775.5</v>
      </c>
      <c r="J432" s="50">
        <f t="shared" si="100"/>
        <v>4490.1683408672361</v>
      </c>
      <c r="K432" s="50">
        <f t="shared" si="104"/>
        <v>-1485.272636749798</v>
      </c>
      <c r="L432" s="50">
        <f t="shared" si="105"/>
        <v>4627910.989933053</v>
      </c>
      <c r="M432" s="50"/>
      <c r="N432" s="50">
        <f t="shared" si="94"/>
        <v>4627910.989933053</v>
      </c>
      <c r="O432" s="96"/>
      <c r="P432" s="96"/>
      <c r="Q432" s="33"/>
      <c r="R432" s="33"/>
    </row>
    <row r="433" spans="1:18" s="31" customFormat="1" x14ac:dyDescent="0.25">
      <c r="A433" s="35"/>
      <c r="B433" s="51" t="s">
        <v>294</v>
      </c>
      <c r="C433" s="35">
        <v>4</v>
      </c>
      <c r="D433" s="55">
        <v>22.109099999999998</v>
      </c>
      <c r="E433" s="100">
        <v>1567</v>
      </c>
      <c r="F433" s="141">
        <v>2757427</v>
      </c>
      <c r="G433" s="41">
        <v>100</v>
      </c>
      <c r="H433" s="50">
        <f t="shared" si="103"/>
        <v>2757427</v>
      </c>
      <c r="I433" s="50">
        <f t="shared" si="102"/>
        <v>0</v>
      </c>
      <c r="J433" s="50">
        <f t="shared" si="100"/>
        <v>1759.6853860880665</v>
      </c>
      <c r="K433" s="50">
        <f t="shared" si="104"/>
        <v>1245.2103180293716</v>
      </c>
      <c r="L433" s="50">
        <f t="shared" si="105"/>
        <v>1750338.8788234429</v>
      </c>
      <c r="M433" s="50"/>
      <c r="N433" s="50">
        <f t="shared" si="94"/>
        <v>1750338.8788234429</v>
      </c>
      <c r="O433" s="96"/>
      <c r="P433" s="96"/>
      <c r="Q433" s="33"/>
      <c r="R433" s="33"/>
    </row>
    <row r="434" spans="1:18" s="31" customFormat="1" x14ac:dyDescent="0.25">
      <c r="A434" s="35"/>
      <c r="B434" s="51" t="s">
        <v>295</v>
      </c>
      <c r="C434" s="35">
        <v>4</v>
      </c>
      <c r="D434" s="55">
        <v>62.467600000000004</v>
      </c>
      <c r="E434" s="100">
        <v>2092</v>
      </c>
      <c r="F434" s="141">
        <v>2507124</v>
      </c>
      <c r="G434" s="41">
        <v>100</v>
      </c>
      <c r="H434" s="50">
        <f t="shared" si="103"/>
        <v>2507124</v>
      </c>
      <c r="I434" s="50">
        <f t="shared" si="102"/>
        <v>0</v>
      </c>
      <c r="J434" s="50">
        <f t="shared" si="100"/>
        <v>1198.4340344168261</v>
      </c>
      <c r="K434" s="50">
        <f t="shared" si="104"/>
        <v>1806.461669700612</v>
      </c>
      <c r="L434" s="50">
        <f t="shared" si="105"/>
        <v>2692350.0346165653</v>
      </c>
      <c r="M434" s="50"/>
      <c r="N434" s="50">
        <f t="shared" si="94"/>
        <v>2692350.0346165653</v>
      </c>
      <c r="O434" s="96"/>
      <c r="P434" s="96"/>
      <c r="Q434" s="33"/>
      <c r="R434" s="33"/>
    </row>
    <row r="435" spans="1:18" s="31" customFormat="1" x14ac:dyDescent="0.25">
      <c r="A435" s="35"/>
      <c r="B435" s="51" t="s">
        <v>296</v>
      </c>
      <c r="C435" s="35">
        <v>4</v>
      </c>
      <c r="D435" s="55">
        <v>27.094299999999997</v>
      </c>
      <c r="E435" s="100">
        <v>1405</v>
      </c>
      <c r="F435" s="141">
        <v>1040562</v>
      </c>
      <c r="G435" s="41">
        <v>100</v>
      </c>
      <c r="H435" s="50">
        <f t="shared" si="103"/>
        <v>1040562</v>
      </c>
      <c r="I435" s="50">
        <f t="shared" si="102"/>
        <v>0</v>
      </c>
      <c r="J435" s="50">
        <f t="shared" si="100"/>
        <v>740.61352313167265</v>
      </c>
      <c r="K435" s="50">
        <f t="shared" si="104"/>
        <v>2264.2821809857655</v>
      </c>
      <c r="L435" s="50">
        <f t="shared" si="105"/>
        <v>2546873.3367642658</v>
      </c>
      <c r="M435" s="50"/>
      <c r="N435" s="50">
        <f t="shared" si="94"/>
        <v>2546873.3367642658</v>
      </c>
      <c r="O435" s="96"/>
      <c r="P435" s="96"/>
      <c r="Q435" s="33"/>
      <c r="R435" s="33"/>
    </row>
    <row r="436" spans="1:18" s="31" customFormat="1" x14ac:dyDescent="0.25">
      <c r="A436" s="35"/>
      <c r="B436" s="51" t="s">
        <v>298</v>
      </c>
      <c r="C436" s="35">
        <v>4</v>
      </c>
      <c r="D436" s="55">
        <v>25.811999999999998</v>
      </c>
      <c r="E436" s="100">
        <v>642</v>
      </c>
      <c r="F436" s="141">
        <v>566764</v>
      </c>
      <c r="G436" s="41">
        <v>100</v>
      </c>
      <c r="H436" s="50">
        <f t="shared" si="103"/>
        <v>566764</v>
      </c>
      <c r="I436" s="50">
        <f t="shared" si="102"/>
        <v>0</v>
      </c>
      <c r="J436" s="50">
        <f t="shared" si="100"/>
        <v>882.80996884735202</v>
      </c>
      <c r="K436" s="50">
        <f t="shared" si="104"/>
        <v>2122.0857352700859</v>
      </c>
      <c r="L436" s="50">
        <f t="shared" si="105"/>
        <v>2137416.5570247881</v>
      </c>
      <c r="M436" s="50"/>
      <c r="N436" s="50">
        <f t="shared" si="94"/>
        <v>2137416.5570247881</v>
      </c>
      <c r="O436" s="96"/>
      <c r="P436" s="96"/>
      <c r="Q436" s="33"/>
      <c r="R436" s="33"/>
    </row>
    <row r="437" spans="1:18" s="31" customFormat="1" x14ac:dyDescent="0.25">
      <c r="A437" s="35"/>
      <c r="B437" s="51" t="s">
        <v>299</v>
      </c>
      <c r="C437" s="35">
        <v>4</v>
      </c>
      <c r="D437" s="55">
        <v>18.983499999999999</v>
      </c>
      <c r="E437" s="100">
        <v>1024</v>
      </c>
      <c r="F437" s="141">
        <v>1268221</v>
      </c>
      <c r="G437" s="41">
        <v>100</v>
      </c>
      <c r="H437" s="50">
        <f t="shared" si="103"/>
        <v>1268221</v>
      </c>
      <c r="I437" s="50">
        <f t="shared" si="102"/>
        <v>0</v>
      </c>
      <c r="J437" s="50">
        <f t="shared" si="100"/>
        <v>1238.4970703125</v>
      </c>
      <c r="K437" s="50">
        <f t="shared" si="104"/>
        <v>1766.3986338049381</v>
      </c>
      <c r="L437" s="50">
        <f t="shared" si="105"/>
        <v>1944228.1680585423</v>
      </c>
      <c r="M437" s="50"/>
      <c r="N437" s="50">
        <f t="shared" si="94"/>
        <v>1944228.1680585423</v>
      </c>
      <c r="O437" s="96"/>
      <c r="P437" s="96"/>
      <c r="Q437" s="33"/>
      <c r="R437" s="33"/>
    </row>
    <row r="438" spans="1:18" s="31" customFormat="1" x14ac:dyDescent="0.25">
      <c r="A438" s="35"/>
      <c r="B438" s="51" t="s">
        <v>780</v>
      </c>
      <c r="C438" s="35">
        <v>4</v>
      </c>
      <c r="D438" s="55">
        <v>35.002099999999999</v>
      </c>
      <c r="E438" s="100">
        <v>1526</v>
      </c>
      <c r="F438" s="141">
        <v>825833</v>
      </c>
      <c r="G438" s="41">
        <v>100</v>
      </c>
      <c r="H438" s="50">
        <f t="shared" si="103"/>
        <v>825833</v>
      </c>
      <c r="I438" s="50">
        <f t="shared" si="102"/>
        <v>0</v>
      </c>
      <c r="J438" s="50">
        <f t="shared" si="100"/>
        <v>541.17496723460022</v>
      </c>
      <c r="K438" s="50">
        <f t="shared" si="104"/>
        <v>2463.7207368828376</v>
      </c>
      <c r="L438" s="50">
        <f t="shared" si="105"/>
        <v>2810308.8448479772</v>
      </c>
      <c r="M438" s="50"/>
      <c r="N438" s="50">
        <f t="shared" si="94"/>
        <v>2810308.8448479772</v>
      </c>
      <c r="O438" s="96"/>
      <c r="P438" s="96"/>
      <c r="Q438" s="33"/>
      <c r="R438" s="33"/>
    </row>
    <row r="439" spans="1:18" s="31" customFormat="1" x14ac:dyDescent="0.25">
      <c r="A439" s="35"/>
      <c r="B439" s="51" t="s">
        <v>300</v>
      </c>
      <c r="C439" s="35">
        <v>4</v>
      </c>
      <c r="D439" s="55">
        <v>22.695900000000002</v>
      </c>
      <c r="E439" s="100">
        <v>1262</v>
      </c>
      <c r="F439" s="141">
        <v>1014040</v>
      </c>
      <c r="G439" s="41">
        <v>100</v>
      </c>
      <c r="H439" s="50">
        <f t="shared" si="103"/>
        <v>1014040</v>
      </c>
      <c r="I439" s="50">
        <f t="shared" si="102"/>
        <v>0</v>
      </c>
      <c r="J439" s="50">
        <f t="shared" si="100"/>
        <v>803.51822503961967</v>
      </c>
      <c r="K439" s="50">
        <f t="shared" si="104"/>
        <v>2201.3774790778184</v>
      </c>
      <c r="L439" s="50">
        <f t="shared" si="105"/>
        <v>2410701.6882438827</v>
      </c>
      <c r="M439" s="50"/>
      <c r="N439" s="50">
        <f t="shared" si="94"/>
        <v>2410701.6882438827</v>
      </c>
      <c r="O439" s="96"/>
      <c r="P439" s="96"/>
      <c r="Q439" s="33"/>
      <c r="R439" s="33"/>
    </row>
    <row r="440" spans="1:18" s="31" customFormat="1" x14ac:dyDescent="0.25">
      <c r="A440" s="35"/>
      <c r="B440" s="51" t="s">
        <v>301</v>
      </c>
      <c r="C440" s="35">
        <v>4</v>
      </c>
      <c r="D440" s="55">
        <v>29.061799999999998</v>
      </c>
      <c r="E440" s="100">
        <v>662</v>
      </c>
      <c r="F440" s="141">
        <v>673076</v>
      </c>
      <c r="G440" s="41">
        <v>100</v>
      </c>
      <c r="H440" s="50">
        <f t="shared" si="103"/>
        <v>673076</v>
      </c>
      <c r="I440" s="50">
        <f t="shared" si="102"/>
        <v>0</v>
      </c>
      <c r="J440" s="50">
        <f t="shared" si="100"/>
        <v>1016.7311178247734</v>
      </c>
      <c r="K440" s="50">
        <f t="shared" si="104"/>
        <v>1988.1645862926648</v>
      </c>
      <c r="L440" s="50">
        <f t="shared" si="105"/>
        <v>2060643.9728295</v>
      </c>
      <c r="M440" s="50"/>
      <c r="N440" s="50">
        <f t="shared" si="94"/>
        <v>2060643.9728295</v>
      </c>
      <c r="O440" s="96"/>
      <c r="P440" s="96"/>
      <c r="Q440" s="33"/>
      <c r="R440" s="33"/>
    </row>
    <row r="441" spans="1:18" s="31" customFormat="1" x14ac:dyDescent="0.25">
      <c r="A441" s="35"/>
      <c r="B441" s="51" t="s">
        <v>302</v>
      </c>
      <c r="C441" s="35">
        <v>4</v>
      </c>
      <c r="D441" s="55">
        <v>43.259</v>
      </c>
      <c r="E441" s="100">
        <v>1592</v>
      </c>
      <c r="F441" s="141">
        <v>2108965</v>
      </c>
      <c r="G441" s="41">
        <v>100</v>
      </c>
      <c r="H441" s="50">
        <f t="shared" si="103"/>
        <v>2108965</v>
      </c>
      <c r="I441" s="50">
        <f t="shared" si="102"/>
        <v>0</v>
      </c>
      <c r="J441" s="50">
        <f t="shared" si="100"/>
        <v>1324.7267587939698</v>
      </c>
      <c r="K441" s="50">
        <f t="shared" si="104"/>
        <v>1680.1689453234683</v>
      </c>
      <c r="L441" s="50">
        <f t="shared" si="105"/>
        <v>2263831.1612339118</v>
      </c>
      <c r="M441" s="50"/>
      <c r="N441" s="50">
        <f t="shared" si="94"/>
        <v>2263831.1612339118</v>
      </c>
      <c r="O441" s="96"/>
      <c r="P441" s="96"/>
      <c r="Q441" s="33"/>
      <c r="R441" s="33"/>
    </row>
    <row r="442" spans="1:18" s="31" customFormat="1" x14ac:dyDescent="0.25">
      <c r="A442" s="35"/>
      <c r="B442" s="51" t="s">
        <v>303</v>
      </c>
      <c r="C442" s="35">
        <v>4</v>
      </c>
      <c r="D442" s="55">
        <v>19.787700000000001</v>
      </c>
      <c r="E442" s="100">
        <v>853</v>
      </c>
      <c r="F442" s="141">
        <v>819849</v>
      </c>
      <c r="G442" s="41">
        <v>100</v>
      </c>
      <c r="H442" s="50">
        <f t="shared" si="103"/>
        <v>819849</v>
      </c>
      <c r="I442" s="50">
        <f t="shared" si="102"/>
        <v>0</v>
      </c>
      <c r="J442" s="50">
        <f t="shared" si="100"/>
        <v>961.13599062133642</v>
      </c>
      <c r="K442" s="50">
        <f t="shared" si="104"/>
        <v>2043.7597134961015</v>
      </c>
      <c r="L442" s="50">
        <f t="shared" si="105"/>
        <v>2109502.870125595</v>
      </c>
      <c r="M442" s="50"/>
      <c r="N442" s="50">
        <f t="shared" si="94"/>
        <v>2109502.870125595</v>
      </c>
      <c r="O442" s="96"/>
      <c r="P442" s="96"/>
      <c r="Q442" s="33"/>
      <c r="R442" s="33"/>
    </row>
    <row r="443" spans="1:18" s="31" customFormat="1" x14ac:dyDescent="0.25">
      <c r="A443" s="35"/>
      <c r="B443" s="51" t="s">
        <v>304</v>
      </c>
      <c r="C443" s="35">
        <v>4</v>
      </c>
      <c r="D443" s="55">
        <v>50.122700000000002</v>
      </c>
      <c r="E443" s="100">
        <v>1506</v>
      </c>
      <c r="F443" s="141">
        <v>1720952</v>
      </c>
      <c r="G443" s="41">
        <v>100</v>
      </c>
      <c r="H443" s="50">
        <f t="shared" si="103"/>
        <v>1720952</v>
      </c>
      <c r="I443" s="50">
        <f t="shared" si="102"/>
        <v>0</v>
      </c>
      <c r="J443" s="50">
        <f t="shared" si="100"/>
        <v>1142.7304116865869</v>
      </c>
      <c r="K443" s="50">
        <f t="shared" si="104"/>
        <v>1862.1652924308512</v>
      </c>
      <c r="L443" s="50">
        <f t="shared" si="105"/>
        <v>2428146.9459236921</v>
      </c>
      <c r="M443" s="50"/>
      <c r="N443" s="50">
        <f t="shared" si="94"/>
        <v>2428146.9459236921</v>
      </c>
      <c r="O443" s="96"/>
      <c r="P443" s="96"/>
      <c r="Q443" s="33"/>
      <c r="R443" s="33"/>
    </row>
    <row r="444" spans="1:18" s="31" customFormat="1" x14ac:dyDescent="0.25">
      <c r="A444" s="35"/>
      <c r="B444" s="51" t="s">
        <v>781</v>
      </c>
      <c r="C444" s="35">
        <v>4</v>
      </c>
      <c r="D444" s="55">
        <v>36.563299999999998</v>
      </c>
      <c r="E444" s="100">
        <v>1512</v>
      </c>
      <c r="F444" s="141">
        <v>1570805</v>
      </c>
      <c r="G444" s="41">
        <v>100</v>
      </c>
      <c r="H444" s="50">
        <f t="shared" si="103"/>
        <v>1570805</v>
      </c>
      <c r="I444" s="50">
        <f t="shared" si="102"/>
        <v>0</v>
      </c>
      <c r="J444" s="50">
        <f t="shared" si="100"/>
        <v>1038.8921957671957</v>
      </c>
      <c r="K444" s="50">
        <f t="shared" si="104"/>
        <v>1966.0035083502423</v>
      </c>
      <c r="L444" s="50">
        <f t="shared" si="105"/>
        <v>2415473.0154087087</v>
      </c>
      <c r="M444" s="50"/>
      <c r="N444" s="50">
        <f t="shared" si="94"/>
        <v>2415473.0154087087</v>
      </c>
      <c r="O444" s="96"/>
      <c r="P444" s="96"/>
      <c r="Q444" s="33"/>
      <c r="R444" s="33"/>
    </row>
    <row r="445" spans="1:18" s="31" customFormat="1" x14ac:dyDescent="0.25">
      <c r="A445" s="35"/>
      <c r="B445" s="51" t="s">
        <v>305</v>
      </c>
      <c r="C445" s="35">
        <v>4</v>
      </c>
      <c r="D445" s="55">
        <v>44.360399999999998</v>
      </c>
      <c r="E445" s="100">
        <v>1577</v>
      </c>
      <c r="F445" s="141">
        <v>1040415</v>
      </c>
      <c r="G445" s="41">
        <v>100</v>
      </c>
      <c r="H445" s="50">
        <f t="shared" si="103"/>
        <v>1040415</v>
      </c>
      <c r="I445" s="50">
        <f t="shared" si="102"/>
        <v>0</v>
      </c>
      <c r="J445" s="50">
        <f t="shared" si="100"/>
        <v>659.74318325935326</v>
      </c>
      <c r="K445" s="50">
        <f t="shared" si="104"/>
        <v>2345.1525208580847</v>
      </c>
      <c r="L445" s="50">
        <f t="shared" si="105"/>
        <v>2801912.1720692501</v>
      </c>
      <c r="M445" s="50"/>
      <c r="N445" s="50">
        <f t="shared" si="94"/>
        <v>2801912.1720692501</v>
      </c>
      <c r="O445" s="96"/>
      <c r="P445" s="96"/>
      <c r="Q445" s="33"/>
      <c r="R445" s="33"/>
    </row>
    <row r="446" spans="1:18" s="31" customFormat="1" x14ac:dyDescent="0.25">
      <c r="A446" s="35"/>
      <c r="B446" s="51" t="s">
        <v>306</v>
      </c>
      <c r="C446" s="35">
        <v>4</v>
      </c>
      <c r="D446" s="55">
        <v>21.852300000000003</v>
      </c>
      <c r="E446" s="100">
        <v>473</v>
      </c>
      <c r="F446" s="141">
        <v>208364</v>
      </c>
      <c r="G446" s="41">
        <v>100</v>
      </c>
      <c r="H446" s="50">
        <f t="shared" si="103"/>
        <v>208364</v>
      </c>
      <c r="I446" s="50">
        <f t="shared" si="102"/>
        <v>0</v>
      </c>
      <c r="J446" s="50">
        <f t="shared" si="100"/>
        <v>440.51585623678648</v>
      </c>
      <c r="K446" s="50">
        <f t="shared" si="104"/>
        <v>2564.3798478806516</v>
      </c>
      <c r="L446" s="50">
        <f t="shared" si="105"/>
        <v>2401673.9115936132</v>
      </c>
      <c r="M446" s="50"/>
      <c r="N446" s="50">
        <f t="shared" si="94"/>
        <v>2401673.9115936132</v>
      </c>
      <c r="O446" s="96"/>
      <c r="P446" s="96"/>
      <c r="Q446" s="33"/>
      <c r="R446" s="33"/>
    </row>
    <row r="447" spans="1:18" s="31" customFormat="1" x14ac:dyDescent="0.25">
      <c r="A447" s="35"/>
      <c r="B447" s="51" t="s">
        <v>307</v>
      </c>
      <c r="C447" s="35">
        <v>4</v>
      </c>
      <c r="D447" s="55">
        <v>22.801199999999998</v>
      </c>
      <c r="E447" s="100">
        <v>809</v>
      </c>
      <c r="F447" s="141">
        <v>689193</v>
      </c>
      <c r="G447" s="41">
        <v>100</v>
      </c>
      <c r="H447" s="50">
        <f t="shared" si="103"/>
        <v>689193</v>
      </c>
      <c r="I447" s="50">
        <f t="shared" si="102"/>
        <v>0</v>
      </c>
      <c r="J447" s="50">
        <f t="shared" si="100"/>
        <v>851.90729295426456</v>
      </c>
      <c r="K447" s="50">
        <f t="shared" si="104"/>
        <v>2152.9884111631736</v>
      </c>
      <c r="L447" s="50">
        <f t="shared" si="105"/>
        <v>2202931.2372194598</v>
      </c>
      <c r="M447" s="50"/>
      <c r="N447" s="50">
        <f t="shared" si="94"/>
        <v>2202931.2372194598</v>
      </c>
      <c r="O447" s="96"/>
      <c r="P447" s="96"/>
      <c r="Q447" s="33"/>
      <c r="R447" s="33"/>
    </row>
    <row r="448" spans="1:18" s="31" customFormat="1" x14ac:dyDescent="0.25">
      <c r="A448" s="35"/>
      <c r="B448" s="51" t="s">
        <v>308</v>
      </c>
      <c r="C448" s="35">
        <v>4</v>
      </c>
      <c r="D448" s="55">
        <v>31.886900000000004</v>
      </c>
      <c r="E448" s="100">
        <v>2137</v>
      </c>
      <c r="F448" s="141">
        <v>1368266</v>
      </c>
      <c r="G448" s="41">
        <v>100</v>
      </c>
      <c r="H448" s="50">
        <f t="shared" si="103"/>
        <v>1368266</v>
      </c>
      <c r="I448" s="50">
        <f t="shared" si="102"/>
        <v>0</v>
      </c>
      <c r="J448" s="50">
        <f t="shared" si="100"/>
        <v>640.27421619092183</v>
      </c>
      <c r="K448" s="50">
        <f t="shared" si="104"/>
        <v>2364.6214879265162</v>
      </c>
      <c r="L448" s="50">
        <f t="shared" si="105"/>
        <v>2936525.9440687159</v>
      </c>
      <c r="M448" s="50"/>
      <c r="N448" s="50">
        <f t="shared" ref="N448:N511" si="106">L448+M448</f>
        <v>2936525.9440687159</v>
      </c>
      <c r="O448" s="96"/>
      <c r="P448" s="96"/>
      <c r="Q448" s="33"/>
      <c r="R448" s="33"/>
    </row>
    <row r="449" spans="1:18" s="31" customFormat="1" x14ac:dyDescent="0.25">
      <c r="A449" s="35"/>
      <c r="B449" s="51" t="s">
        <v>309</v>
      </c>
      <c r="C449" s="35">
        <v>4</v>
      </c>
      <c r="D449" s="55">
        <v>28.262299999999996</v>
      </c>
      <c r="E449" s="100">
        <v>709</v>
      </c>
      <c r="F449" s="141">
        <v>1052568</v>
      </c>
      <c r="G449" s="41">
        <v>100</v>
      </c>
      <c r="H449" s="50">
        <f t="shared" si="103"/>
        <v>1052568</v>
      </c>
      <c r="I449" s="50">
        <f t="shared" si="102"/>
        <v>0</v>
      </c>
      <c r="J449" s="50">
        <f t="shared" si="100"/>
        <v>1484.5811001410436</v>
      </c>
      <c r="K449" s="50">
        <f t="shared" si="104"/>
        <v>1520.3146039763944</v>
      </c>
      <c r="L449" s="50">
        <f t="shared" si="105"/>
        <v>1695539.3506213578</v>
      </c>
      <c r="M449" s="50"/>
      <c r="N449" s="50">
        <f t="shared" si="106"/>
        <v>1695539.3506213578</v>
      </c>
      <c r="O449" s="96"/>
      <c r="P449" s="96"/>
      <c r="Q449" s="33"/>
      <c r="R449" s="33"/>
    </row>
    <row r="450" spans="1:18" s="31" customFormat="1" x14ac:dyDescent="0.25">
      <c r="A450" s="35"/>
      <c r="B450" s="51" t="s">
        <v>310</v>
      </c>
      <c r="C450" s="35">
        <v>4</v>
      </c>
      <c r="D450" s="55">
        <v>58.896599999999999</v>
      </c>
      <c r="E450" s="100">
        <v>1414</v>
      </c>
      <c r="F450" s="141">
        <v>1138637</v>
      </c>
      <c r="G450" s="41">
        <v>100</v>
      </c>
      <c r="H450" s="50">
        <f t="shared" si="103"/>
        <v>1138637</v>
      </c>
      <c r="I450" s="50">
        <f t="shared" si="102"/>
        <v>0</v>
      </c>
      <c r="J450" s="50">
        <f t="shared" si="100"/>
        <v>805.25954738330972</v>
      </c>
      <c r="K450" s="50">
        <f t="shared" si="104"/>
        <v>2199.6361567341282</v>
      </c>
      <c r="L450" s="50">
        <f t="shared" si="105"/>
        <v>2729348.0904566036</v>
      </c>
      <c r="M450" s="50"/>
      <c r="N450" s="50">
        <f t="shared" si="106"/>
        <v>2729348.0904566036</v>
      </c>
      <c r="O450" s="96"/>
      <c r="P450" s="96"/>
      <c r="Q450" s="33"/>
      <c r="R450" s="33"/>
    </row>
    <row r="451" spans="1:18" s="31" customFormat="1" x14ac:dyDescent="0.25">
      <c r="A451" s="35"/>
      <c r="B451" s="51" t="s">
        <v>311</v>
      </c>
      <c r="C451" s="35">
        <v>4</v>
      </c>
      <c r="D451" s="55">
        <v>18.635300000000001</v>
      </c>
      <c r="E451" s="100">
        <v>2727</v>
      </c>
      <c r="F451" s="141">
        <v>4236954</v>
      </c>
      <c r="G451" s="41">
        <v>100</v>
      </c>
      <c r="H451" s="50">
        <f t="shared" si="103"/>
        <v>4236954</v>
      </c>
      <c r="I451" s="50">
        <f t="shared" si="102"/>
        <v>0</v>
      </c>
      <c r="J451" s="50">
        <f t="shared" si="100"/>
        <v>1553.7051705170518</v>
      </c>
      <c r="K451" s="50">
        <f t="shared" si="104"/>
        <v>1451.1905336003863</v>
      </c>
      <c r="L451" s="50">
        <f t="shared" si="105"/>
        <v>2325198.6951831281</v>
      </c>
      <c r="M451" s="50"/>
      <c r="N451" s="50">
        <f t="shared" si="106"/>
        <v>2325198.6951831281</v>
      </c>
      <c r="O451" s="96"/>
      <c r="P451" s="96"/>
      <c r="Q451" s="33"/>
      <c r="R451" s="33"/>
    </row>
    <row r="452" spans="1:18" s="31" customFormat="1" x14ac:dyDescent="0.25">
      <c r="A452" s="35"/>
      <c r="B452" s="51" t="s">
        <v>312</v>
      </c>
      <c r="C452" s="35">
        <v>4</v>
      </c>
      <c r="D452" s="55">
        <v>32.360300000000002</v>
      </c>
      <c r="E452" s="100">
        <v>1246</v>
      </c>
      <c r="F452" s="141">
        <v>1481190</v>
      </c>
      <c r="G452" s="41">
        <v>100</v>
      </c>
      <c r="H452" s="50">
        <f t="shared" si="103"/>
        <v>1481190</v>
      </c>
      <c r="I452" s="50">
        <f t="shared" si="102"/>
        <v>0</v>
      </c>
      <c r="J452" s="50">
        <f t="shared" si="100"/>
        <v>1188.7560192616372</v>
      </c>
      <c r="K452" s="50">
        <f t="shared" si="104"/>
        <v>1816.1396848558009</v>
      </c>
      <c r="L452" s="50">
        <f t="shared" si="105"/>
        <v>2164632.2030206351</v>
      </c>
      <c r="M452" s="50"/>
      <c r="N452" s="50">
        <f t="shared" si="106"/>
        <v>2164632.2030206351</v>
      </c>
      <c r="O452" s="96"/>
      <c r="P452" s="96"/>
      <c r="Q452" s="33"/>
      <c r="R452" s="33"/>
    </row>
    <row r="453" spans="1:18" s="31" customFormat="1" x14ac:dyDescent="0.25">
      <c r="A453" s="35"/>
      <c r="B453" s="51" t="s">
        <v>313</v>
      </c>
      <c r="C453" s="35">
        <v>4</v>
      </c>
      <c r="D453" s="55">
        <v>50.483599999999996</v>
      </c>
      <c r="E453" s="100">
        <v>3009</v>
      </c>
      <c r="F453" s="141">
        <v>2424552</v>
      </c>
      <c r="G453" s="41">
        <v>100</v>
      </c>
      <c r="H453" s="50">
        <f t="shared" si="103"/>
        <v>2424552</v>
      </c>
      <c r="I453" s="50">
        <f t="shared" si="102"/>
        <v>0</v>
      </c>
      <c r="J453" s="50">
        <f t="shared" si="100"/>
        <v>805.76669990029916</v>
      </c>
      <c r="K453" s="50">
        <f t="shared" si="104"/>
        <v>2199.129004217139</v>
      </c>
      <c r="L453" s="50">
        <f t="shared" si="105"/>
        <v>3264781.5456406293</v>
      </c>
      <c r="M453" s="50"/>
      <c r="N453" s="50">
        <f t="shared" si="106"/>
        <v>3264781.5456406293</v>
      </c>
      <c r="O453" s="96"/>
      <c r="P453" s="96"/>
      <c r="Q453" s="33"/>
      <c r="R453" s="33"/>
    </row>
    <row r="454" spans="1:18" s="31" customFormat="1" x14ac:dyDescent="0.25">
      <c r="A454" s="35"/>
      <c r="B454" s="51" t="s">
        <v>314</v>
      </c>
      <c r="C454" s="35">
        <v>4</v>
      </c>
      <c r="D454" s="55">
        <v>42.430799999999998</v>
      </c>
      <c r="E454" s="100">
        <v>2169</v>
      </c>
      <c r="F454" s="141">
        <v>1279081</v>
      </c>
      <c r="G454" s="41">
        <v>100</v>
      </c>
      <c r="H454" s="50">
        <f t="shared" si="103"/>
        <v>1279081</v>
      </c>
      <c r="I454" s="50">
        <f t="shared" si="102"/>
        <v>0</v>
      </c>
      <c r="J454" s="50">
        <f t="shared" si="100"/>
        <v>589.71000461041956</v>
      </c>
      <c r="K454" s="50">
        <f t="shared" si="104"/>
        <v>2415.1856995070184</v>
      </c>
      <c r="L454" s="50">
        <f t="shared" si="105"/>
        <v>3065883.7821744415</v>
      </c>
      <c r="M454" s="50"/>
      <c r="N454" s="50">
        <f t="shared" si="106"/>
        <v>3065883.7821744415</v>
      </c>
      <c r="O454" s="96"/>
      <c r="P454" s="96"/>
      <c r="Q454" s="33"/>
      <c r="R454" s="33"/>
    </row>
    <row r="455" spans="1:18" s="31" customFormat="1" x14ac:dyDescent="0.25">
      <c r="A455" s="35"/>
      <c r="B455" s="51" t="s">
        <v>315</v>
      </c>
      <c r="C455" s="35">
        <v>4</v>
      </c>
      <c r="D455" s="55">
        <v>22.826599999999999</v>
      </c>
      <c r="E455" s="100">
        <v>1069</v>
      </c>
      <c r="F455" s="141">
        <v>645617</v>
      </c>
      <c r="G455" s="41">
        <v>100</v>
      </c>
      <c r="H455" s="50">
        <f t="shared" si="103"/>
        <v>645617</v>
      </c>
      <c r="I455" s="50">
        <f t="shared" si="102"/>
        <v>0</v>
      </c>
      <c r="J455" s="50">
        <f t="shared" si="100"/>
        <v>603.94480823199251</v>
      </c>
      <c r="K455" s="50">
        <f t="shared" si="104"/>
        <v>2400.9508958854458</v>
      </c>
      <c r="L455" s="50">
        <f t="shared" si="105"/>
        <v>2500182.8071841528</v>
      </c>
      <c r="M455" s="50"/>
      <c r="N455" s="50">
        <f t="shared" si="106"/>
        <v>2500182.8071841528</v>
      </c>
      <c r="O455" s="96"/>
      <c r="P455" s="96"/>
      <c r="Q455" s="33"/>
      <c r="R455" s="33"/>
    </row>
    <row r="456" spans="1:18" s="31" customFormat="1" x14ac:dyDescent="0.25">
      <c r="A456" s="35"/>
      <c r="B456" s="51"/>
      <c r="C456" s="35"/>
      <c r="D456" s="55">
        <v>0</v>
      </c>
      <c r="E456" s="102"/>
      <c r="F456" s="42"/>
      <c r="G456" s="41"/>
      <c r="H456" s="42"/>
      <c r="I456" s="32"/>
      <c r="J456" s="32"/>
      <c r="K456" s="50"/>
      <c r="L456" s="50"/>
      <c r="M456" s="50"/>
      <c r="N456" s="50"/>
      <c r="O456" s="96"/>
      <c r="P456" s="96"/>
      <c r="Q456" s="33"/>
      <c r="R456" s="33"/>
    </row>
    <row r="457" spans="1:18" s="31" customFormat="1" x14ac:dyDescent="0.25">
      <c r="A457" s="30" t="s">
        <v>316</v>
      </c>
      <c r="B457" s="43" t="s">
        <v>2</v>
      </c>
      <c r="C457" s="44"/>
      <c r="D457" s="3">
        <v>1108.1904</v>
      </c>
      <c r="E457" s="103">
        <f>E458</f>
        <v>53264</v>
      </c>
      <c r="F457" s="37">
        <f t="shared" ref="F457" si="107">F459</f>
        <v>0</v>
      </c>
      <c r="G457" s="37"/>
      <c r="H457" s="37">
        <f>H459</f>
        <v>14087420.5</v>
      </c>
      <c r="I457" s="37">
        <f>I459</f>
        <v>-14087420.5</v>
      </c>
      <c r="J457" s="37"/>
      <c r="K457" s="50"/>
      <c r="L457" s="50"/>
      <c r="M457" s="46">
        <f>M459</f>
        <v>32307858.013207935</v>
      </c>
      <c r="N457" s="37">
        <f t="shared" si="106"/>
        <v>32307858.013207935</v>
      </c>
      <c r="O457" s="96"/>
      <c r="P457" s="96"/>
      <c r="Q457" s="33"/>
      <c r="R457" s="33"/>
    </row>
    <row r="458" spans="1:18" s="31" customFormat="1" x14ac:dyDescent="0.25">
      <c r="A458" s="30" t="s">
        <v>316</v>
      </c>
      <c r="B458" s="43" t="s">
        <v>3</v>
      </c>
      <c r="C458" s="44"/>
      <c r="D458" s="3">
        <v>1108.1904</v>
      </c>
      <c r="E458" s="103">
        <f>SUM(E460:E499)</f>
        <v>53264</v>
      </c>
      <c r="F458" s="37">
        <f t="shared" ref="F458" si="108">SUM(F460:F499)</f>
        <v>118031316</v>
      </c>
      <c r="G458" s="37"/>
      <c r="H458" s="37">
        <f>SUM(H460:H499)</f>
        <v>89856475</v>
      </c>
      <c r="I458" s="37">
        <f>SUM(I460:I499)</f>
        <v>28174841</v>
      </c>
      <c r="J458" s="37"/>
      <c r="K458" s="50"/>
      <c r="L458" s="37">
        <f>SUM(L460:L499)</f>
        <v>81928492.8072142</v>
      </c>
      <c r="M458" s="46"/>
      <c r="N458" s="37">
        <f t="shared" si="106"/>
        <v>81928492.8072142</v>
      </c>
      <c r="O458" s="96"/>
      <c r="P458" s="96"/>
      <c r="Q458" s="33"/>
      <c r="R458" s="33"/>
    </row>
    <row r="459" spans="1:18" s="31" customFormat="1" x14ac:dyDescent="0.25">
      <c r="A459" s="35"/>
      <c r="B459" s="51" t="s">
        <v>26</v>
      </c>
      <c r="C459" s="35">
        <v>2</v>
      </c>
      <c r="D459" s="55">
        <v>0</v>
      </c>
      <c r="E459" s="104"/>
      <c r="F459" s="50"/>
      <c r="G459" s="41">
        <v>25</v>
      </c>
      <c r="H459" s="50">
        <f>F471*G459/100</f>
        <v>14087420.5</v>
      </c>
      <c r="I459" s="50">
        <f t="shared" ref="I459:I499" si="109">F459-H459</f>
        <v>-14087420.5</v>
      </c>
      <c r="J459" s="50"/>
      <c r="K459" s="50"/>
      <c r="L459" s="50"/>
      <c r="M459" s="50">
        <f>($L$7*$L$8*E457/$L$10)+($L$7*$L$9*D457/$L$11)</f>
        <v>32307858.013207935</v>
      </c>
      <c r="N459" s="50">
        <f t="shared" si="106"/>
        <v>32307858.013207935</v>
      </c>
      <c r="O459" s="96"/>
      <c r="P459" s="96"/>
      <c r="Q459" s="33"/>
      <c r="R459" s="33"/>
    </row>
    <row r="460" spans="1:18" s="31" customFormat="1" x14ac:dyDescent="0.25">
      <c r="A460" s="35"/>
      <c r="B460" s="51" t="s">
        <v>262</v>
      </c>
      <c r="C460" s="35">
        <v>4</v>
      </c>
      <c r="D460" s="55">
        <v>45.602799999999995</v>
      </c>
      <c r="E460" s="100">
        <v>704</v>
      </c>
      <c r="F460" s="142">
        <v>615191</v>
      </c>
      <c r="G460" s="41">
        <v>100</v>
      </c>
      <c r="H460" s="50">
        <f t="shared" ref="H460:H499" si="110">F460*G460/100</f>
        <v>615191</v>
      </c>
      <c r="I460" s="50">
        <f t="shared" si="109"/>
        <v>0</v>
      </c>
      <c r="J460" s="50">
        <f t="shared" si="100"/>
        <v>873.85085227272725</v>
      </c>
      <c r="K460" s="50">
        <f t="shared" ref="K460:K499" si="111">$J$11*$J$19-J460</f>
        <v>2131.044851844711</v>
      </c>
      <c r="L460" s="50">
        <f t="shared" ref="L460:L499" si="112">IF(K460&gt;0,$J$7*$J$8*(K460/$K$19),0)+$J$7*$J$9*(E460/$E$19)+$J$7*$J$10*(D460/$D$19)</f>
        <v>2311706.6992582753</v>
      </c>
      <c r="M460" s="50"/>
      <c r="N460" s="50">
        <f t="shared" si="106"/>
        <v>2311706.6992582753</v>
      </c>
      <c r="O460" s="96"/>
      <c r="P460" s="96"/>
      <c r="Q460" s="33"/>
      <c r="R460" s="33"/>
    </row>
    <row r="461" spans="1:18" s="31" customFormat="1" x14ac:dyDescent="0.25">
      <c r="A461" s="35"/>
      <c r="B461" s="51" t="s">
        <v>317</v>
      </c>
      <c r="C461" s="35">
        <v>4</v>
      </c>
      <c r="D461" s="55">
        <v>27.1677</v>
      </c>
      <c r="E461" s="100">
        <v>1382</v>
      </c>
      <c r="F461" s="142">
        <v>1119121</v>
      </c>
      <c r="G461" s="41">
        <v>100</v>
      </c>
      <c r="H461" s="50">
        <f t="shared" si="110"/>
        <v>1119121</v>
      </c>
      <c r="I461" s="50">
        <f t="shared" si="109"/>
        <v>0</v>
      </c>
      <c r="J461" s="50">
        <f t="shared" si="100"/>
        <v>809.78364688856732</v>
      </c>
      <c r="K461" s="50">
        <f t="shared" si="111"/>
        <v>2195.112057228871</v>
      </c>
      <c r="L461" s="50">
        <f t="shared" si="112"/>
        <v>2483076.9616425205</v>
      </c>
      <c r="M461" s="50"/>
      <c r="N461" s="50">
        <f t="shared" si="106"/>
        <v>2483076.9616425205</v>
      </c>
      <c r="O461" s="96"/>
      <c r="P461" s="96"/>
      <c r="Q461" s="33"/>
      <c r="R461" s="33"/>
    </row>
    <row r="462" spans="1:18" s="31" customFormat="1" x14ac:dyDescent="0.25">
      <c r="A462" s="35"/>
      <c r="B462" s="51" t="s">
        <v>782</v>
      </c>
      <c r="C462" s="35">
        <v>4</v>
      </c>
      <c r="D462" s="55">
        <v>26.518599999999999</v>
      </c>
      <c r="E462" s="100">
        <v>1162</v>
      </c>
      <c r="F462" s="142">
        <v>925570</v>
      </c>
      <c r="G462" s="41">
        <v>100</v>
      </c>
      <c r="H462" s="50">
        <f t="shared" si="110"/>
        <v>925570</v>
      </c>
      <c r="I462" s="50">
        <f t="shared" si="109"/>
        <v>0</v>
      </c>
      <c r="J462" s="50">
        <f t="shared" si="100"/>
        <v>796.53184165232358</v>
      </c>
      <c r="K462" s="50">
        <f t="shared" si="111"/>
        <v>2208.3638624651144</v>
      </c>
      <c r="L462" s="50">
        <f t="shared" si="112"/>
        <v>2406688.906419869</v>
      </c>
      <c r="M462" s="50"/>
      <c r="N462" s="50">
        <f t="shared" si="106"/>
        <v>2406688.906419869</v>
      </c>
      <c r="O462" s="96"/>
      <c r="P462" s="96"/>
      <c r="Q462" s="33"/>
      <c r="R462" s="33"/>
    </row>
    <row r="463" spans="1:18" s="31" customFormat="1" x14ac:dyDescent="0.25">
      <c r="A463" s="35"/>
      <c r="B463" s="51" t="s">
        <v>318</v>
      </c>
      <c r="C463" s="35">
        <v>4</v>
      </c>
      <c r="D463" s="55">
        <v>22.964099999999998</v>
      </c>
      <c r="E463" s="100">
        <v>545</v>
      </c>
      <c r="F463" s="142">
        <v>539034</v>
      </c>
      <c r="G463" s="41">
        <v>100</v>
      </c>
      <c r="H463" s="50">
        <f t="shared" si="110"/>
        <v>539034</v>
      </c>
      <c r="I463" s="50">
        <f t="shared" si="109"/>
        <v>0</v>
      </c>
      <c r="J463" s="50">
        <f t="shared" si="100"/>
        <v>989.05321100917433</v>
      </c>
      <c r="K463" s="50">
        <f t="shared" si="111"/>
        <v>2015.8424931082636</v>
      </c>
      <c r="L463" s="50">
        <f t="shared" si="112"/>
        <v>1994821.5012941938</v>
      </c>
      <c r="M463" s="50"/>
      <c r="N463" s="50">
        <f t="shared" si="106"/>
        <v>1994821.5012941938</v>
      </c>
      <c r="O463" s="96"/>
      <c r="P463" s="96"/>
      <c r="Q463" s="33"/>
      <c r="R463" s="33"/>
    </row>
    <row r="464" spans="1:18" s="31" customFormat="1" x14ac:dyDescent="0.25">
      <c r="A464" s="35"/>
      <c r="B464" s="51" t="s">
        <v>319</v>
      </c>
      <c r="C464" s="35">
        <v>4</v>
      </c>
      <c r="D464" s="55">
        <v>23.157800000000002</v>
      </c>
      <c r="E464" s="100">
        <v>681</v>
      </c>
      <c r="F464" s="142">
        <v>1211765</v>
      </c>
      <c r="G464" s="41">
        <v>100</v>
      </c>
      <c r="H464" s="50">
        <f t="shared" si="110"/>
        <v>1211765</v>
      </c>
      <c r="I464" s="50">
        <f t="shared" si="109"/>
        <v>0</v>
      </c>
      <c r="J464" s="50">
        <f t="shared" si="100"/>
        <v>1779.3906020558004</v>
      </c>
      <c r="K464" s="50">
        <f t="shared" si="111"/>
        <v>1225.5051020616377</v>
      </c>
      <c r="L464" s="50">
        <f t="shared" si="112"/>
        <v>1410463.7369942416</v>
      </c>
      <c r="M464" s="50"/>
      <c r="N464" s="50">
        <f t="shared" si="106"/>
        <v>1410463.7369942416</v>
      </c>
      <c r="O464" s="96"/>
      <c r="P464" s="96"/>
      <c r="Q464" s="33"/>
      <c r="R464" s="33"/>
    </row>
    <row r="465" spans="1:18" s="31" customFormat="1" x14ac:dyDescent="0.25">
      <c r="A465" s="35"/>
      <c r="B465" s="51" t="s">
        <v>320</v>
      </c>
      <c r="C465" s="35">
        <v>4</v>
      </c>
      <c r="D465" s="55">
        <v>52.364100000000001</v>
      </c>
      <c r="E465" s="100">
        <v>1832</v>
      </c>
      <c r="F465" s="142">
        <v>1542239</v>
      </c>
      <c r="G465" s="41">
        <v>100</v>
      </c>
      <c r="H465" s="50">
        <f t="shared" si="110"/>
        <v>1542239</v>
      </c>
      <c r="I465" s="50">
        <f t="shared" si="109"/>
        <v>0</v>
      </c>
      <c r="J465" s="50">
        <f t="shared" si="100"/>
        <v>841.83351528384276</v>
      </c>
      <c r="K465" s="50">
        <f t="shared" si="111"/>
        <v>2163.0621888335954</v>
      </c>
      <c r="L465" s="50">
        <f t="shared" si="112"/>
        <v>2808853.0903456514</v>
      </c>
      <c r="M465" s="50"/>
      <c r="N465" s="50">
        <f t="shared" si="106"/>
        <v>2808853.0903456514</v>
      </c>
      <c r="O465" s="96"/>
      <c r="P465" s="96"/>
      <c r="Q465" s="33"/>
      <c r="R465" s="33"/>
    </row>
    <row r="466" spans="1:18" s="31" customFormat="1" x14ac:dyDescent="0.25">
      <c r="A466" s="35"/>
      <c r="B466" s="51" t="s">
        <v>197</v>
      </c>
      <c r="C466" s="35">
        <v>4</v>
      </c>
      <c r="D466" s="55">
        <v>28.741099999999999</v>
      </c>
      <c r="E466" s="100">
        <v>914</v>
      </c>
      <c r="F466" s="142">
        <v>565618</v>
      </c>
      <c r="G466" s="41">
        <v>100</v>
      </c>
      <c r="H466" s="50">
        <f t="shared" si="110"/>
        <v>565618</v>
      </c>
      <c r="I466" s="50">
        <f t="shared" si="109"/>
        <v>0</v>
      </c>
      <c r="J466" s="50">
        <f t="shared" si="100"/>
        <v>618.83807439824943</v>
      </c>
      <c r="K466" s="50">
        <f t="shared" si="111"/>
        <v>2386.0576297191888</v>
      </c>
      <c r="L466" s="50">
        <f t="shared" si="112"/>
        <v>2473164.3941983674</v>
      </c>
      <c r="M466" s="50"/>
      <c r="N466" s="50">
        <f t="shared" si="106"/>
        <v>2473164.3941983674</v>
      </c>
      <c r="O466" s="96"/>
      <c r="P466" s="96"/>
      <c r="Q466" s="33"/>
      <c r="R466" s="33"/>
    </row>
    <row r="467" spans="1:18" s="31" customFormat="1" x14ac:dyDescent="0.25">
      <c r="A467" s="35"/>
      <c r="B467" s="51" t="s">
        <v>321</v>
      </c>
      <c r="C467" s="35">
        <v>4</v>
      </c>
      <c r="D467" s="55">
        <v>30.527899999999999</v>
      </c>
      <c r="E467" s="100">
        <v>1177</v>
      </c>
      <c r="F467" s="142">
        <v>825414</v>
      </c>
      <c r="G467" s="41">
        <v>100</v>
      </c>
      <c r="H467" s="50">
        <f t="shared" si="110"/>
        <v>825414</v>
      </c>
      <c r="I467" s="50">
        <f t="shared" si="109"/>
        <v>0</v>
      </c>
      <c r="J467" s="50">
        <f t="shared" si="100"/>
        <v>701.28632115547998</v>
      </c>
      <c r="K467" s="50">
        <f t="shared" si="111"/>
        <v>2303.6093829619581</v>
      </c>
      <c r="L467" s="50">
        <f t="shared" si="112"/>
        <v>2518175.0856611286</v>
      </c>
      <c r="M467" s="50"/>
      <c r="N467" s="50">
        <f t="shared" si="106"/>
        <v>2518175.0856611286</v>
      </c>
      <c r="O467" s="96"/>
      <c r="P467" s="96"/>
      <c r="Q467" s="33"/>
      <c r="R467" s="33"/>
    </row>
    <row r="468" spans="1:18" s="31" customFormat="1" x14ac:dyDescent="0.25">
      <c r="A468" s="35"/>
      <c r="B468" s="51" t="s">
        <v>322</v>
      </c>
      <c r="C468" s="35">
        <v>4</v>
      </c>
      <c r="D468" s="55">
        <v>35.814700000000002</v>
      </c>
      <c r="E468" s="100">
        <v>1475</v>
      </c>
      <c r="F468" s="142">
        <v>2555219</v>
      </c>
      <c r="G468" s="41">
        <v>100</v>
      </c>
      <c r="H468" s="50">
        <f t="shared" si="110"/>
        <v>2555219</v>
      </c>
      <c r="I468" s="50">
        <f t="shared" si="109"/>
        <v>0</v>
      </c>
      <c r="J468" s="50">
        <f t="shared" ref="J468:J531" si="113">F468/E468</f>
        <v>1732.3518644067797</v>
      </c>
      <c r="K468" s="50">
        <f t="shared" si="111"/>
        <v>1272.5438397106584</v>
      </c>
      <c r="L468" s="50">
        <f t="shared" si="112"/>
        <v>1837553.9358521546</v>
      </c>
      <c r="M468" s="50"/>
      <c r="N468" s="50">
        <f t="shared" si="106"/>
        <v>1837553.9358521546</v>
      </c>
      <c r="O468" s="96"/>
      <c r="P468" s="96"/>
      <c r="Q468" s="33"/>
      <c r="R468" s="33"/>
    </row>
    <row r="469" spans="1:18" s="31" customFormat="1" x14ac:dyDescent="0.25">
      <c r="A469" s="35"/>
      <c r="B469" s="51" t="s">
        <v>323</v>
      </c>
      <c r="C469" s="35">
        <v>4</v>
      </c>
      <c r="D469" s="55">
        <v>50.043500000000009</v>
      </c>
      <c r="E469" s="100">
        <v>1656</v>
      </c>
      <c r="F469" s="142">
        <v>1165714</v>
      </c>
      <c r="G469" s="41">
        <v>100</v>
      </c>
      <c r="H469" s="50">
        <f t="shared" si="110"/>
        <v>1165714</v>
      </c>
      <c r="I469" s="50">
        <f t="shared" si="109"/>
        <v>0</v>
      </c>
      <c r="J469" s="50">
        <f t="shared" si="113"/>
        <v>703.93357487922708</v>
      </c>
      <c r="K469" s="50">
        <f t="shared" si="111"/>
        <v>2300.9621292382108</v>
      </c>
      <c r="L469" s="50">
        <f t="shared" si="112"/>
        <v>2837195.6659085359</v>
      </c>
      <c r="M469" s="50"/>
      <c r="N469" s="50">
        <f t="shared" si="106"/>
        <v>2837195.6659085359</v>
      </c>
      <c r="O469" s="96"/>
      <c r="P469" s="96"/>
      <c r="Q469" s="33"/>
      <c r="R469" s="33"/>
    </row>
    <row r="470" spans="1:18" s="31" customFormat="1" x14ac:dyDescent="0.25">
      <c r="A470" s="35"/>
      <c r="B470" s="51" t="s">
        <v>324</v>
      </c>
      <c r="C470" s="35">
        <v>4</v>
      </c>
      <c r="D470" s="55">
        <v>22.613199999999999</v>
      </c>
      <c r="E470" s="100">
        <v>932</v>
      </c>
      <c r="F470" s="142">
        <v>1362798</v>
      </c>
      <c r="G470" s="41">
        <v>100</v>
      </c>
      <c r="H470" s="50">
        <f t="shared" si="110"/>
        <v>1362798</v>
      </c>
      <c r="I470" s="50">
        <f t="shared" si="109"/>
        <v>0</v>
      </c>
      <c r="J470" s="50">
        <f t="shared" si="113"/>
        <v>1462.2296137339056</v>
      </c>
      <c r="K470" s="50">
        <f t="shared" si="111"/>
        <v>1542.6660903835325</v>
      </c>
      <c r="L470" s="50">
        <f t="shared" si="112"/>
        <v>1755947.1583584927</v>
      </c>
      <c r="M470" s="50"/>
      <c r="N470" s="50">
        <f t="shared" si="106"/>
        <v>1755947.1583584927</v>
      </c>
      <c r="O470" s="96"/>
      <c r="P470" s="96"/>
      <c r="Q470" s="33"/>
      <c r="R470" s="33"/>
    </row>
    <row r="471" spans="1:18" s="31" customFormat="1" x14ac:dyDescent="0.25">
      <c r="A471" s="35"/>
      <c r="B471" s="51" t="s">
        <v>864</v>
      </c>
      <c r="C471" s="35">
        <v>3</v>
      </c>
      <c r="D471" s="55">
        <v>15.1205</v>
      </c>
      <c r="E471" s="100">
        <v>10925</v>
      </c>
      <c r="F471" s="142">
        <v>56349682</v>
      </c>
      <c r="G471" s="41">
        <v>50</v>
      </c>
      <c r="H471" s="50">
        <f t="shared" si="110"/>
        <v>28174841</v>
      </c>
      <c r="I471" s="50">
        <f t="shared" si="109"/>
        <v>28174841</v>
      </c>
      <c r="J471" s="50">
        <f t="shared" si="113"/>
        <v>5157.865629290618</v>
      </c>
      <c r="K471" s="50">
        <f t="shared" si="111"/>
        <v>-2152.9699251731799</v>
      </c>
      <c r="L471" s="50">
        <f t="shared" si="112"/>
        <v>4199080.6884964248</v>
      </c>
      <c r="M471" s="50"/>
      <c r="N471" s="50">
        <f t="shared" si="106"/>
        <v>4199080.6884964248</v>
      </c>
      <c r="O471" s="96"/>
      <c r="P471" s="96"/>
      <c r="Q471" s="33"/>
      <c r="R471" s="33"/>
    </row>
    <row r="472" spans="1:18" s="31" customFormat="1" x14ac:dyDescent="0.25">
      <c r="A472" s="35"/>
      <c r="B472" s="51" t="s">
        <v>325</v>
      </c>
      <c r="C472" s="35">
        <v>4</v>
      </c>
      <c r="D472" s="55">
        <v>24.532899999999998</v>
      </c>
      <c r="E472" s="100">
        <v>731</v>
      </c>
      <c r="F472" s="142">
        <v>614846</v>
      </c>
      <c r="G472" s="41">
        <v>100</v>
      </c>
      <c r="H472" s="50">
        <f t="shared" si="110"/>
        <v>614846</v>
      </c>
      <c r="I472" s="50">
        <f t="shared" si="109"/>
        <v>0</v>
      </c>
      <c r="J472" s="50">
        <f t="shared" si="113"/>
        <v>841.10259917920655</v>
      </c>
      <c r="K472" s="50">
        <f t="shared" si="111"/>
        <v>2163.7931049382314</v>
      </c>
      <c r="L472" s="50">
        <f t="shared" si="112"/>
        <v>2195028.5716930781</v>
      </c>
      <c r="M472" s="50"/>
      <c r="N472" s="50">
        <f t="shared" si="106"/>
        <v>2195028.5716930781</v>
      </c>
      <c r="O472" s="96"/>
      <c r="P472" s="96"/>
      <c r="Q472" s="33"/>
      <c r="R472" s="33"/>
    </row>
    <row r="473" spans="1:18" s="31" customFormat="1" x14ac:dyDescent="0.25">
      <c r="A473" s="35"/>
      <c r="B473" s="51" t="s">
        <v>326</v>
      </c>
      <c r="C473" s="35">
        <v>4</v>
      </c>
      <c r="D473" s="55">
        <v>34.783699999999996</v>
      </c>
      <c r="E473" s="100">
        <v>1558</v>
      </c>
      <c r="F473" s="142">
        <v>1880137</v>
      </c>
      <c r="G473" s="41">
        <v>100</v>
      </c>
      <c r="H473" s="50">
        <f t="shared" si="110"/>
        <v>1880137</v>
      </c>
      <c r="I473" s="50">
        <f t="shared" si="109"/>
        <v>0</v>
      </c>
      <c r="J473" s="50">
        <f t="shared" si="113"/>
        <v>1206.7631578947369</v>
      </c>
      <c r="K473" s="50">
        <f t="shared" si="111"/>
        <v>1798.1325462227012</v>
      </c>
      <c r="L473" s="50">
        <f t="shared" si="112"/>
        <v>2284522.6347455797</v>
      </c>
      <c r="M473" s="50"/>
      <c r="N473" s="50">
        <f t="shared" si="106"/>
        <v>2284522.6347455797</v>
      </c>
      <c r="O473" s="96"/>
      <c r="P473" s="96"/>
      <c r="Q473" s="33"/>
      <c r="R473" s="33"/>
    </row>
    <row r="474" spans="1:18" s="31" customFormat="1" x14ac:dyDescent="0.25">
      <c r="A474" s="35"/>
      <c r="B474" s="51" t="s">
        <v>327</v>
      </c>
      <c r="C474" s="35">
        <v>4</v>
      </c>
      <c r="D474" s="55">
        <v>42.847299999999997</v>
      </c>
      <c r="E474" s="100">
        <v>2232</v>
      </c>
      <c r="F474" s="142">
        <v>4468885</v>
      </c>
      <c r="G474" s="41">
        <v>100</v>
      </c>
      <c r="H474" s="50">
        <f t="shared" si="110"/>
        <v>4468885</v>
      </c>
      <c r="I474" s="50">
        <f t="shared" si="109"/>
        <v>0</v>
      </c>
      <c r="J474" s="50">
        <f t="shared" si="113"/>
        <v>2002.1886200716847</v>
      </c>
      <c r="K474" s="50">
        <f t="shared" si="111"/>
        <v>1002.7070840457534</v>
      </c>
      <c r="L474" s="50">
        <f t="shared" si="112"/>
        <v>1954645.6143896878</v>
      </c>
      <c r="M474" s="50"/>
      <c r="N474" s="50">
        <f t="shared" si="106"/>
        <v>1954645.6143896878</v>
      </c>
      <c r="O474" s="96"/>
      <c r="P474" s="96"/>
      <c r="Q474" s="33"/>
      <c r="R474" s="33"/>
    </row>
    <row r="475" spans="1:18" s="31" customFormat="1" x14ac:dyDescent="0.25">
      <c r="A475" s="35"/>
      <c r="B475" s="51" t="s">
        <v>328</v>
      </c>
      <c r="C475" s="35">
        <v>4</v>
      </c>
      <c r="D475" s="55">
        <v>27.030799999999999</v>
      </c>
      <c r="E475" s="100">
        <v>1206</v>
      </c>
      <c r="F475" s="142">
        <v>7295130</v>
      </c>
      <c r="G475" s="41">
        <v>100</v>
      </c>
      <c r="H475" s="50">
        <f t="shared" si="110"/>
        <v>7295130</v>
      </c>
      <c r="I475" s="50">
        <f t="shared" si="109"/>
        <v>0</v>
      </c>
      <c r="J475" s="50">
        <f t="shared" si="113"/>
        <v>6049.0298507462685</v>
      </c>
      <c r="K475" s="50">
        <f t="shared" si="111"/>
        <v>-3044.1341466288304</v>
      </c>
      <c r="L475" s="50">
        <f t="shared" si="112"/>
        <v>647895.80433345621</v>
      </c>
      <c r="M475" s="50"/>
      <c r="N475" s="50">
        <f t="shared" si="106"/>
        <v>647895.80433345621</v>
      </c>
      <c r="O475" s="96"/>
      <c r="P475" s="96"/>
      <c r="Q475" s="33"/>
      <c r="R475" s="33"/>
    </row>
    <row r="476" spans="1:18" s="31" customFormat="1" x14ac:dyDescent="0.25">
      <c r="A476" s="35"/>
      <c r="B476" s="51" t="s">
        <v>329</v>
      </c>
      <c r="C476" s="35">
        <v>4</v>
      </c>
      <c r="D476" s="55">
        <v>20.4026</v>
      </c>
      <c r="E476" s="100">
        <v>721</v>
      </c>
      <c r="F476" s="142">
        <v>1229927</v>
      </c>
      <c r="G476" s="41">
        <v>100</v>
      </c>
      <c r="H476" s="50">
        <f t="shared" si="110"/>
        <v>1229927</v>
      </c>
      <c r="I476" s="50">
        <f t="shared" si="109"/>
        <v>0</v>
      </c>
      <c r="J476" s="50">
        <f t="shared" si="113"/>
        <v>1705.8626907073508</v>
      </c>
      <c r="K476" s="50">
        <f t="shared" si="111"/>
        <v>1299.0330134100873</v>
      </c>
      <c r="L476" s="50">
        <f t="shared" si="112"/>
        <v>1464638.5962420038</v>
      </c>
      <c r="M476" s="50"/>
      <c r="N476" s="50">
        <f t="shared" si="106"/>
        <v>1464638.5962420038</v>
      </c>
      <c r="O476" s="96"/>
      <c r="P476" s="96"/>
      <c r="Q476" s="33"/>
      <c r="R476" s="33"/>
    </row>
    <row r="477" spans="1:18" s="31" customFormat="1" x14ac:dyDescent="0.25">
      <c r="A477" s="35"/>
      <c r="B477" s="51" t="s">
        <v>300</v>
      </c>
      <c r="C477" s="35">
        <v>4</v>
      </c>
      <c r="D477" s="55">
        <v>38.792499999999997</v>
      </c>
      <c r="E477" s="100">
        <v>1004</v>
      </c>
      <c r="F477" s="142">
        <v>968272</v>
      </c>
      <c r="G477" s="41">
        <v>100</v>
      </c>
      <c r="H477" s="50">
        <f t="shared" si="110"/>
        <v>968272</v>
      </c>
      <c r="I477" s="50">
        <f t="shared" si="109"/>
        <v>0</v>
      </c>
      <c r="J477" s="50">
        <f t="shared" si="113"/>
        <v>964.41434262948212</v>
      </c>
      <c r="K477" s="50">
        <f t="shared" si="111"/>
        <v>2040.4813614879558</v>
      </c>
      <c r="L477" s="50">
        <f t="shared" si="112"/>
        <v>2301533.3649453851</v>
      </c>
      <c r="M477" s="50"/>
      <c r="N477" s="50">
        <f t="shared" si="106"/>
        <v>2301533.3649453851</v>
      </c>
      <c r="O477" s="96"/>
      <c r="P477" s="96"/>
      <c r="Q477" s="33"/>
      <c r="R477" s="33"/>
    </row>
    <row r="478" spans="1:18" s="31" customFormat="1" x14ac:dyDescent="0.25">
      <c r="A478" s="35"/>
      <c r="B478" s="51" t="s">
        <v>330</v>
      </c>
      <c r="C478" s="35">
        <v>4</v>
      </c>
      <c r="D478" s="55">
        <v>27.402800000000003</v>
      </c>
      <c r="E478" s="100">
        <v>880</v>
      </c>
      <c r="F478" s="142">
        <v>1108039</v>
      </c>
      <c r="G478" s="41">
        <v>100</v>
      </c>
      <c r="H478" s="50">
        <f t="shared" si="110"/>
        <v>1108039</v>
      </c>
      <c r="I478" s="50">
        <f t="shared" si="109"/>
        <v>0</v>
      </c>
      <c r="J478" s="50">
        <f t="shared" si="113"/>
        <v>1259.1352272727272</v>
      </c>
      <c r="K478" s="50">
        <f t="shared" si="111"/>
        <v>1745.7604768447109</v>
      </c>
      <c r="L478" s="50">
        <f t="shared" si="112"/>
        <v>1934907.4244578634</v>
      </c>
      <c r="M478" s="50"/>
      <c r="N478" s="50">
        <f t="shared" si="106"/>
        <v>1934907.4244578634</v>
      </c>
      <c r="O478" s="96"/>
      <c r="P478" s="96"/>
      <c r="Q478" s="33"/>
      <c r="R478" s="33"/>
    </row>
    <row r="479" spans="1:18" s="31" customFormat="1" x14ac:dyDescent="0.25">
      <c r="A479" s="35"/>
      <c r="B479" s="51" t="s">
        <v>331</v>
      </c>
      <c r="C479" s="35">
        <v>4</v>
      </c>
      <c r="D479" s="55">
        <v>19.755499999999998</v>
      </c>
      <c r="E479" s="100">
        <v>1154</v>
      </c>
      <c r="F479" s="142">
        <v>4203487</v>
      </c>
      <c r="G479" s="41">
        <v>100</v>
      </c>
      <c r="H479" s="50">
        <f t="shared" si="110"/>
        <v>4203487</v>
      </c>
      <c r="I479" s="50">
        <f t="shared" si="109"/>
        <v>0</v>
      </c>
      <c r="J479" s="50">
        <f t="shared" si="113"/>
        <v>3642.5363951473137</v>
      </c>
      <c r="K479" s="50">
        <f t="shared" si="111"/>
        <v>-637.6406910298756</v>
      </c>
      <c r="L479" s="50">
        <f t="shared" si="112"/>
        <v>575545.62759012787</v>
      </c>
      <c r="M479" s="50"/>
      <c r="N479" s="50">
        <f t="shared" si="106"/>
        <v>575545.62759012787</v>
      </c>
      <c r="O479" s="96"/>
      <c r="P479" s="96"/>
      <c r="Q479" s="33"/>
      <c r="R479" s="33"/>
    </row>
    <row r="480" spans="1:18" s="31" customFormat="1" x14ac:dyDescent="0.25">
      <c r="A480" s="35"/>
      <c r="B480" s="51" t="s">
        <v>332</v>
      </c>
      <c r="C480" s="35">
        <v>4</v>
      </c>
      <c r="D480" s="55">
        <v>31.557099999999998</v>
      </c>
      <c r="E480" s="100">
        <v>514</v>
      </c>
      <c r="F480" s="142">
        <v>442499</v>
      </c>
      <c r="G480" s="41">
        <v>100</v>
      </c>
      <c r="H480" s="50">
        <f t="shared" si="110"/>
        <v>442499</v>
      </c>
      <c r="I480" s="50">
        <f t="shared" si="109"/>
        <v>0</v>
      </c>
      <c r="J480" s="50">
        <f t="shared" si="113"/>
        <v>860.89299610894943</v>
      </c>
      <c r="K480" s="50">
        <f t="shared" si="111"/>
        <v>2144.0027080084888</v>
      </c>
      <c r="L480" s="50">
        <f t="shared" si="112"/>
        <v>2148925.775262644</v>
      </c>
      <c r="M480" s="50"/>
      <c r="N480" s="50">
        <f t="shared" si="106"/>
        <v>2148925.775262644</v>
      </c>
      <c r="O480" s="96"/>
      <c r="P480" s="96"/>
      <c r="Q480" s="33"/>
      <c r="R480" s="33"/>
    </row>
    <row r="481" spans="1:18" s="31" customFormat="1" x14ac:dyDescent="0.25">
      <c r="A481" s="35"/>
      <c r="B481" s="51" t="s">
        <v>333</v>
      </c>
      <c r="C481" s="35">
        <v>4</v>
      </c>
      <c r="D481" s="55">
        <v>3.6592000000000002</v>
      </c>
      <c r="E481" s="100">
        <v>1251</v>
      </c>
      <c r="F481" s="142">
        <v>4178762</v>
      </c>
      <c r="G481" s="41">
        <v>100</v>
      </c>
      <c r="H481" s="50">
        <f t="shared" si="110"/>
        <v>4178762</v>
      </c>
      <c r="I481" s="50">
        <f t="shared" si="109"/>
        <v>0</v>
      </c>
      <c r="J481" s="50">
        <f t="shared" si="113"/>
        <v>3340.3373301358911</v>
      </c>
      <c r="K481" s="50">
        <f t="shared" si="111"/>
        <v>-335.44162601845301</v>
      </c>
      <c r="L481" s="50">
        <f t="shared" si="112"/>
        <v>494842.13617097109</v>
      </c>
      <c r="M481" s="50"/>
      <c r="N481" s="50">
        <f t="shared" si="106"/>
        <v>494842.13617097109</v>
      </c>
      <c r="O481" s="96"/>
      <c r="P481" s="96"/>
      <c r="Q481" s="33"/>
      <c r="R481" s="33"/>
    </row>
    <row r="482" spans="1:18" s="31" customFormat="1" x14ac:dyDescent="0.25">
      <c r="A482" s="35"/>
      <c r="B482" s="51" t="s">
        <v>334</v>
      </c>
      <c r="C482" s="35">
        <v>4</v>
      </c>
      <c r="D482" s="55">
        <v>3.3653</v>
      </c>
      <c r="E482" s="100">
        <v>1049</v>
      </c>
      <c r="F482" s="142">
        <v>1954866</v>
      </c>
      <c r="G482" s="41">
        <v>100</v>
      </c>
      <c r="H482" s="50">
        <f t="shared" si="110"/>
        <v>1954866</v>
      </c>
      <c r="I482" s="50">
        <f t="shared" si="109"/>
        <v>0</v>
      </c>
      <c r="J482" s="50">
        <f t="shared" si="113"/>
        <v>1863.5519542421355</v>
      </c>
      <c r="K482" s="50">
        <f t="shared" si="111"/>
        <v>1141.3437498753026</v>
      </c>
      <c r="L482" s="50">
        <f t="shared" si="112"/>
        <v>1336527.2901562981</v>
      </c>
      <c r="M482" s="50"/>
      <c r="N482" s="50">
        <f t="shared" si="106"/>
        <v>1336527.2901562981</v>
      </c>
      <c r="O482" s="96"/>
      <c r="P482" s="96"/>
      <c r="Q482" s="33"/>
      <c r="R482" s="33"/>
    </row>
    <row r="483" spans="1:18" s="31" customFormat="1" x14ac:dyDescent="0.25">
      <c r="A483" s="35"/>
      <c r="B483" s="51" t="s">
        <v>335</v>
      </c>
      <c r="C483" s="35">
        <v>4</v>
      </c>
      <c r="D483" s="55">
        <v>13.880999999999998</v>
      </c>
      <c r="E483" s="100">
        <v>562</v>
      </c>
      <c r="F483" s="142">
        <v>325142</v>
      </c>
      <c r="G483" s="41">
        <v>100</v>
      </c>
      <c r="H483" s="50">
        <f t="shared" si="110"/>
        <v>325142</v>
      </c>
      <c r="I483" s="50">
        <f t="shared" si="109"/>
        <v>0</v>
      </c>
      <c r="J483" s="50">
        <f t="shared" si="113"/>
        <v>578.54448398576517</v>
      </c>
      <c r="K483" s="50">
        <f t="shared" si="111"/>
        <v>2426.351220131673</v>
      </c>
      <c r="L483" s="50">
        <f t="shared" si="112"/>
        <v>2265848.4017068297</v>
      </c>
      <c r="M483" s="50"/>
      <c r="N483" s="50">
        <f t="shared" si="106"/>
        <v>2265848.4017068297</v>
      </c>
      <c r="O483" s="96"/>
      <c r="P483" s="96"/>
      <c r="Q483" s="33"/>
      <c r="R483" s="33"/>
    </row>
    <row r="484" spans="1:18" s="31" customFormat="1" x14ac:dyDescent="0.25">
      <c r="A484" s="35"/>
      <c r="B484" s="51" t="s">
        <v>336</v>
      </c>
      <c r="C484" s="35">
        <v>4</v>
      </c>
      <c r="D484" s="55">
        <v>30.09</v>
      </c>
      <c r="E484" s="100">
        <v>591</v>
      </c>
      <c r="F484" s="142">
        <v>724274</v>
      </c>
      <c r="G484" s="41">
        <v>100</v>
      </c>
      <c r="H484" s="50">
        <f t="shared" si="110"/>
        <v>724274</v>
      </c>
      <c r="I484" s="50">
        <f t="shared" si="109"/>
        <v>0</v>
      </c>
      <c r="J484" s="50">
        <f t="shared" si="113"/>
        <v>1225.5059221658207</v>
      </c>
      <c r="K484" s="50">
        <f t="shared" si="111"/>
        <v>1779.3897819516174</v>
      </c>
      <c r="L484" s="50">
        <f t="shared" si="112"/>
        <v>1873361.3276907341</v>
      </c>
      <c r="M484" s="50"/>
      <c r="N484" s="50">
        <f t="shared" si="106"/>
        <v>1873361.3276907341</v>
      </c>
      <c r="O484" s="96"/>
      <c r="P484" s="96"/>
      <c r="Q484" s="33"/>
      <c r="R484" s="33"/>
    </row>
    <row r="485" spans="1:18" s="31" customFormat="1" x14ac:dyDescent="0.25">
      <c r="A485" s="35"/>
      <c r="B485" s="51" t="s">
        <v>337</v>
      </c>
      <c r="C485" s="35">
        <v>4</v>
      </c>
      <c r="D485" s="55">
        <v>55.488399999999999</v>
      </c>
      <c r="E485" s="100">
        <v>1932</v>
      </c>
      <c r="F485" s="142">
        <v>1288895</v>
      </c>
      <c r="G485" s="41">
        <v>100</v>
      </c>
      <c r="H485" s="50">
        <f t="shared" si="110"/>
        <v>1288895</v>
      </c>
      <c r="I485" s="50">
        <f t="shared" si="109"/>
        <v>0</v>
      </c>
      <c r="J485" s="50">
        <f t="shared" si="113"/>
        <v>667.12991718426497</v>
      </c>
      <c r="K485" s="50">
        <f t="shared" si="111"/>
        <v>2337.7657869331733</v>
      </c>
      <c r="L485" s="50">
        <f t="shared" si="112"/>
        <v>3009729.6986934561</v>
      </c>
      <c r="M485" s="50"/>
      <c r="N485" s="50">
        <f t="shared" si="106"/>
        <v>3009729.6986934561</v>
      </c>
      <c r="O485" s="96"/>
      <c r="P485" s="96"/>
      <c r="Q485" s="33"/>
      <c r="R485" s="33"/>
    </row>
    <row r="486" spans="1:18" s="31" customFormat="1" x14ac:dyDescent="0.25">
      <c r="A486" s="35"/>
      <c r="B486" s="51" t="s">
        <v>338</v>
      </c>
      <c r="C486" s="35">
        <v>4</v>
      </c>
      <c r="D486" s="55">
        <v>30.717099999999999</v>
      </c>
      <c r="E486" s="100">
        <v>1154</v>
      </c>
      <c r="F486" s="142">
        <v>2829237</v>
      </c>
      <c r="G486" s="41">
        <v>100</v>
      </c>
      <c r="H486" s="50">
        <f t="shared" si="110"/>
        <v>2829237</v>
      </c>
      <c r="I486" s="50">
        <f t="shared" si="109"/>
        <v>0</v>
      </c>
      <c r="J486" s="50">
        <f t="shared" si="113"/>
        <v>2451.6785095320624</v>
      </c>
      <c r="K486" s="50">
        <f t="shared" si="111"/>
        <v>553.21719458537564</v>
      </c>
      <c r="L486" s="50">
        <f t="shared" si="112"/>
        <v>1100883.2084568006</v>
      </c>
      <c r="M486" s="50"/>
      <c r="N486" s="50">
        <f t="shared" si="106"/>
        <v>1100883.2084568006</v>
      </c>
      <c r="O486" s="96"/>
      <c r="P486" s="96"/>
      <c r="Q486" s="33"/>
      <c r="R486" s="33"/>
    </row>
    <row r="487" spans="1:18" s="31" customFormat="1" x14ac:dyDescent="0.25">
      <c r="A487" s="35"/>
      <c r="B487" s="51" t="s">
        <v>339</v>
      </c>
      <c r="C487" s="35">
        <v>4</v>
      </c>
      <c r="D487" s="55">
        <v>26.287699999999997</v>
      </c>
      <c r="E487" s="100">
        <v>1220</v>
      </c>
      <c r="F487" s="142">
        <v>1698899</v>
      </c>
      <c r="G487" s="41">
        <v>100</v>
      </c>
      <c r="H487" s="50">
        <f t="shared" si="110"/>
        <v>1698899</v>
      </c>
      <c r="I487" s="50">
        <f t="shared" si="109"/>
        <v>0</v>
      </c>
      <c r="J487" s="50">
        <f t="shared" si="113"/>
        <v>1392.5401639344261</v>
      </c>
      <c r="K487" s="50">
        <f t="shared" si="111"/>
        <v>1612.355540183012</v>
      </c>
      <c r="L487" s="50">
        <f t="shared" si="112"/>
        <v>1946594.7357388774</v>
      </c>
      <c r="M487" s="50"/>
      <c r="N487" s="50">
        <f t="shared" si="106"/>
        <v>1946594.7357388774</v>
      </c>
      <c r="O487" s="96"/>
      <c r="P487" s="96"/>
      <c r="Q487" s="33"/>
      <c r="R487" s="33"/>
    </row>
    <row r="488" spans="1:18" s="31" customFormat="1" x14ac:dyDescent="0.25">
      <c r="A488" s="35"/>
      <c r="B488" s="51" t="s">
        <v>340</v>
      </c>
      <c r="C488" s="35">
        <v>4</v>
      </c>
      <c r="D488" s="55">
        <v>25.453600000000002</v>
      </c>
      <c r="E488" s="100">
        <v>742</v>
      </c>
      <c r="F488" s="142">
        <v>656440</v>
      </c>
      <c r="G488" s="41">
        <v>100</v>
      </c>
      <c r="H488" s="50">
        <f t="shared" si="110"/>
        <v>656440</v>
      </c>
      <c r="I488" s="50">
        <f t="shared" si="109"/>
        <v>0</v>
      </c>
      <c r="J488" s="50">
        <f t="shared" si="113"/>
        <v>884.69002695417794</v>
      </c>
      <c r="K488" s="50">
        <f t="shared" si="111"/>
        <v>2120.2056771632601</v>
      </c>
      <c r="L488" s="50">
        <f t="shared" si="112"/>
        <v>2170726.1200320399</v>
      </c>
      <c r="M488" s="50"/>
      <c r="N488" s="50">
        <f t="shared" si="106"/>
        <v>2170726.1200320399</v>
      </c>
      <c r="O488" s="96"/>
      <c r="P488" s="96"/>
      <c r="Q488" s="33"/>
      <c r="R488" s="33"/>
    </row>
    <row r="489" spans="1:18" s="31" customFormat="1" x14ac:dyDescent="0.25">
      <c r="A489" s="35"/>
      <c r="B489" s="51" t="s">
        <v>341</v>
      </c>
      <c r="C489" s="35">
        <v>4</v>
      </c>
      <c r="D489" s="55">
        <v>29.825800000000001</v>
      </c>
      <c r="E489" s="100">
        <v>1418</v>
      </c>
      <c r="F489" s="142">
        <v>1325009</v>
      </c>
      <c r="G489" s="41">
        <v>100</v>
      </c>
      <c r="H489" s="50">
        <f t="shared" si="110"/>
        <v>1325009</v>
      </c>
      <c r="I489" s="50">
        <f t="shared" si="109"/>
        <v>0</v>
      </c>
      <c r="J489" s="50">
        <f t="shared" si="113"/>
        <v>934.4210155148096</v>
      </c>
      <c r="K489" s="50">
        <f t="shared" si="111"/>
        <v>2070.4746886026287</v>
      </c>
      <c r="L489" s="50">
        <f t="shared" si="112"/>
        <v>2415470.5045142611</v>
      </c>
      <c r="M489" s="50"/>
      <c r="N489" s="50">
        <f t="shared" si="106"/>
        <v>2415470.5045142611</v>
      </c>
      <c r="O489" s="96"/>
      <c r="P489" s="96"/>
      <c r="Q489" s="33"/>
      <c r="R489" s="33"/>
    </row>
    <row r="490" spans="1:18" s="31" customFormat="1" x14ac:dyDescent="0.25">
      <c r="A490" s="35"/>
      <c r="B490" s="51" t="s">
        <v>783</v>
      </c>
      <c r="C490" s="35">
        <v>4</v>
      </c>
      <c r="D490" s="55">
        <v>33.023499999999999</v>
      </c>
      <c r="E490" s="100">
        <v>1623</v>
      </c>
      <c r="F490" s="142">
        <v>2164645</v>
      </c>
      <c r="G490" s="41">
        <v>100</v>
      </c>
      <c r="H490" s="50">
        <f t="shared" si="110"/>
        <v>2164645</v>
      </c>
      <c r="I490" s="50">
        <f t="shared" si="109"/>
        <v>0</v>
      </c>
      <c r="J490" s="50">
        <f t="shared" si="113"/>
        <v>1333.7307455329637</v>
      </c>
      <c r="K490" s="50">
        <f t="shared" si="111"/>
        <v>1671.1649585844743</v>
      </c>
      <c r="L490" s="50">
        <f t="shared" si="112"/>
        <v>2193775.2852147268</v>
      </c>
      <c r="M490" s="50"/>
      <c r="N490" s="50">
        <f t="shared" si="106"/>
        <v>2193775.2852147268</v>
      </c>
      <c r="O490" s="96"/>
      <c r="P490" s="96"/>
      <c r="Q490" s="33"/>
      <c r="R490" s="33"/>
    </row>
    <row r="491" spans="1:18" s="31" customFormat="1" x14ac:dyDescent="0.25">
      <c r="A491" s="35"/>
      <c r="B491" s="51" t="s">
        <v>342</v>
      </c>
      <c r="C491" s="35">
        <v>4</v>
      </c>
      <c r="D491" s="55">
        <v>30.994699999999998</v>
      </c>
      <c r="E491" s="100">
        <v>768</v>
      </c>
      <c r="F491" s="142">
        <v>703735</v>
      </c>
      <c r="G491" s="41">
        <v>100</v>
      </c>
      <c r="H491" s="50">
        <f t="shared" si="110"/>
        <v>703735</v>
      </c>
      <c r="I491" s="50">
        <f t="shared" si="109"/>
        <v>0</v>
      </c>
      <c r="J491" s="50">
        <f t="shared" si="113"/>
        <v>916.32161458333337</v>
      </c>
      <c r="K491" s="50">
        <f t="shared" si="111"/>
        <v>2088.5740895341046</v>
      </c>
      <c r="L491" s="50">
        <f t="shared" si="112"/>
        <v>2195256.7303757002</v>
      </c>
      <c r="M491" s="50"/>
      <c r="N491" s="50">
        <f t="shared" si="106"/>
        <v>2195256.7303757002</v>
      </c>
      <c r="O491" s="96"/>
      <c r="P491" s="96"/>
      <c r="Q491" s="33"/>
      <c r="R491" s="33"/>
    </row>
    <row r="492" spans="1:18" s="31" customFormat="1" x14ac:dyDescent="0.25">
      <c r="A492" s="35"/>
      <c r="B492" s="51" t="s">
        <v>343</v>
      </c>
      <c r="C492" s="35">
        <v>4</v>
      </c>
      <c r="D492" s="55">
        <v>35.313499999999998</v>
      </c>
      <c r="E492" s="100">
        <v>1396</v>
      </c>
      <c r="F492" s="142">
        <v>1147244</v>
      </c>
      <c r="G492" s="41">
        <v>100</v>
      </c>
      <c r="H492" s="50">
        <f t="shared" si="110"/>
        <v>1147244</v>
      </c>
      <c r="I492" s="50">
        <f t="shared" si="109"/>
        <v>0</v>
      </c>
      <c r="J492" s="50">
        <f t="shared" si="113"/>
        <v>821.80802292263616</v>
      </c>
      <c r="K492" s="50">
        <f t="shared" si="111"/>
        <v>2183.0876811948019</v>
      </c>
      <c r="L492" s="50">
        <f t="shared" si="112"/>
        <v>2537845.5065978002</v>
      </c>
      <c r="M492" s="50"/>
      <c r="N492" s="50">
        <f t="shared" si="106"/>
        <v>2537845.5065978002</v>
      </c>
      <c r="O492" s="96"/>
      <c r="P492" s="96"/>
      <c r="Q492" s="33"/>
      <c r="R492" s="33"/>
    </row>
    <row r="493" spans="1:18" s="31" customFormat="1" x14ac:dyDescent="0.25">
      <c r="A493" s="35"/>
      <c r="B493" s="51" t="s">
        <v>143</v>
      </c>
      <c r="C493" s="35">
        <v>4</v>
      </c>
      <c r="D493" s="55">
        <v>21.177500000000002</v>
      </c>
      <c r="E493" s="100">
        <v>709</v>
      </c>
      <c r="F493" s="142">
        <v>553613</v>
      </c>
      <c r="G493" s="41">
        <v>100</v>
      </c>
      <c r="H493" s="50">
        <f t="shared" si="110"/>
        <v>553613</v>
      </c>
      <c r="I493" s="50">
        <f t="shared" si="109"/>
        <v>0</v>
      </c>
      <c r="J493" s="50">
        <f t="shared" si="113"/>
        <v>780.83638928067705</v>
      </c>
      <c r="K493" s="50">
        <f t="shared" si="111"/>
        <v>2224.0593148367611</v>
      </c>
      <c r="L493" s="50">
        <f t="shared" si="112"/>
        <v>2210950.9209656981</v>
      </c>
      <c r="M493" s="50"/>
      <c r="N493" s="50">
        <f t="shared" si="106"/>
        <v>2210950.9209656981</v>
      </c>
      <c r="O493" s="96"/>
      <c r="P493" s="96"/>
      <c r="Q493" s="33"/>
      <c r="R493" s="33"/>
    </row>
    <row r="494" spans="1:18" s="31" customFormat="1" x14ac:dyDescent="0.25">
      <c r="A494" s="35"/>
      <c r="B494" s="51" t="s">
        <v>784</v>
      </c>
      <c r="C494" s="35">
        <v>4</v>
      </c>
      <c r="D494" s="55">
        <v>3.9474999999999998</v>
      </c>
      <c r="E494" s="100">
        <v>487</v>
      </c>
      <c r="F494" s="142">
        <v>734678</v>
      </c>
      <c r="G494" s="41">
        <v>100</v>
      </c>
      <c r="H494" s="50">
        <f t="shared" si="110"/>
        <v>734678</v>
      </c>
      <c r="I494" s="50">
        <f t="shared" si="109"/>
        <v>0</v>
      </c>
      <c r="J494" s="50">
        <f t="shared" si="113"/>
        <v>1508.5790554414784</v>
      </c>
      <c r="K494" s="50">
        <f t="shared" si="111"/>
        <v>1496.3166486759596</v>
      </c>
      <c r="L494" s="50">
        <f t="shared" si="112"/>
        <v>1416360.6928907386</v>
      </c>
      <c r="M494" s="50"/>
      <c r="N494" s="50">
        <f t="shared" si="106"/>
        <v>1416360.6928907386</v>
      </c>
      <c r="O494" s="96"/>
      <c r="P494" s="96"/>
      <c r="Q494" s="33"/>
      <c r="R494" s="33"/>
    </row>
    <row r="495" spans="1:18" s="31" customFormat="1" x14ac:dyDescent="0.25">
      <c r="A495" s="35"/>
      <c r="B495" s="51" t="s">
        <v>344</v>
      </c>
      <c r="C495" s="35">
        <v>4</v>
      </c>
      <c r="D495" s="55">
        <v>27.792899999999999</v>
      </c>
      <c r="E495" s="100">
        <v>727</v>
      </c>
      <c r="F495" s="142">
        <v>559240</v>
      </c>
      <c r="G495" s="41">
        <v>100</v>
      </c>
      <c r="H495" s="50">
        <f t="shared" si="110"/>
        <v>559240</v>
      </c>
      <c r="I495" s="50">
        <f t="shared" si="109"/>
        <v>0</v>
      </c>
      <c r="J495" s="50">
        <f t="shared" si="113"/>
        <v>769.24346629986246</v>
      </c>
      <c r="K495" s="50">
        <f t="shared" si="111"/>
        <v>2235.6522378175755</v>
      </c>
      <c r="L495" s="50">
        <f t="shared" si="112"/>
        <v>2275116.9130293028</v>
      </c>
      <c r="M495" s="50"/>
      <c r="N495" s="50">
        <f t="shared" si="106"/>
        <v>2275116.9130293028</v>
      </c>
      <c r="O495" s="96"/>
      <c r="P495" s="96"/>
      <c r="Q495" s="33"/>
      <c r="R495" s="33"/>
    </row>
    <row r="496" spans="1:18" s="31" customFormat="1" x14ac:dyDescent="0.25">
      <c r="A496" s="35"/>
      <c r="B496" s="51" t="s">
        <v>785</v>
      </c>
      <c r="C496" s="35">
        <v>4</v>
      </c>
      <c r="D496" s="55">
        <v>28.8416</v>
      </c>
      <c r="E496" s="100">
        <v>1903</v>
      </c>
      <c r="F496" s="142">
        <v>4305083</v>
      </c>
      <c r="G496" s="41">
        <v>100</v>
      </c>
      <c r="H496" s="50">
        <f t="shared" si="110"/>
        <v>4305083</v>
      </c>
      <c r="I496" s="50">
        <f t="shared" si="109"/>
        <v>0</v>
      </c>
      <c r="J496" s="50">
        <f t="shared" si="113"/>
        <v>2262.2611665790855</v>
      </c>
      <c r="K496" s="50">
        <f t="shared" si="111"/>
        <v>742.63453753835256</v>
      </c>
      <c r="L496" s="50">
        <f t="shared" si="112"/>
        <v>1520184.2438424763</v>
      </c>
      <c r="M496" s="50"/>
      <c r="N496" s="50">
        <f t="shared" si="106"/>
        <v>1520184.2438424763</v>
      </c>
      <c r="O496" s="96"/>
      <c r="P496" s="96"/>
      <c r="Q496" s="33"/>
      <c r="R496" s="33"/>
    </row>
    <row r="497" spans="1:18" s="31" customFormat="1" x14ac:dyDescent="0.25">
      <c r="A497" s="35"/>
      <c r="B497" s="51" t="s">
        <v>786</v>
      </c>
      <c r="C497" s="35">
        <v>4</v>
      </c>
      <c r="D497" s="55">
        <v>24.596599999999999</v>
      </c>
      <c r="E497" s="100">
        <v>503</v>
      </c>
      <c r="F497" s="142">
        <v>454036</v>
      </c>
      <c r="G497" s="41">
        <v>100</v>
      </c>
      <c r="H497" s="50">
        <f t="shared" si="110"/>
        <v>454036</v>
      </c>
      <c r="I497" s="50">
        <f t="shared" si="109"/>
        <v>0</v>
      </c>
      <c r="J497" s="50">
        <f t="shared" si="113"/>
        <v>902.6560636182902</v>
      </c>
      <c r="K497" s="50">
        <f t="shared" si="111"/>
        <v>2102.2396404991478</v>
      </c>
      <c r="L497" s="50">
        <f t="shared" si="112"/>
        <v>2060567.1036802677</v>
      </c>
      <c r="M497" s="50"/>
      <c r="N497" s="50">
        <f t="shared" si="106"/>
        <v>2060567.1036802677</v>
      </c>
      <c r="O497" s="96"/>
      <c r="P497" s="96"/>
      <c r="Q497" s="33"/>
      <c r="R497" s="33"/>
    </row>
    <row r="498" spans="1:18" s="31" customFormat="1" x14ac:dyDescent="0.25">
      <c r="A498" s="35"/>
      <c r="B498" s="51" t="s">
        <v>345</v>
      </c>
      <c r="C498" s="35">
        <v>4</v>
      </c>
      <c r="D498" s="55">
        <v>21.978000000000002</v>
      </c>
      <c r="E498" s="100">
        <v>1314</v>
      </c>
      <c r="F498" s="142">
        <v>831460</v>
      </c>
      <c r="G498" s="41">
        <v>100</v>
      </c>
      <c r="H498" s="50">
        <f t="shared" si="110"/>
        <v>831460</v>
      </c>
      <c r="I498" s="50">
        <f t="shared" si="109"/>
        <v>0</v>
      </c>
      <c r="J498" s="50">
        <f t="shared" si="113"/>
        <v>632.77016742770172</v>
      </c>
      <c r="K498" s="50">
        <f t="shared" si="111"/>
        <v>2372.1255366897362</v>
      </c>
      <c r="L498" s="50">
        <f t="shared" si="112"/>
        <v>2562495.3318137787</v>
      </c>
      <c r="M498" s="50"/>
      <c r="N498" s="50">
        <f t="shared" si="106"/>
        <v>2562495.3318137787</v>
      </c>
      <c r="O498" s="96"/>
      <c r="P498" s="96"/>
      <c r="Q498" s="33"/>
      <c r="R498" s="33"/>
    </row>
    <row r="499" spans="1:18" s="31" customFormat="1" x14ac:dyDescent="0.25">
      <c r="A499" s="35"/>
      <c r="B499" s="51" t="s">
        <v>346</v>
      </c>
      <c r="C499" s="35">
        <v>4</v>
      </c>
      <c r="D499" s="55">
        <v>14.0153</v>
      </c>
      <c r="E499" s="100">
        <v>530</v>
      </c>
      <c r="F499" s="142">
        <v>607471</v>
      </c>
      <c r="G499" s="41">
        <v>100</v>
      </c>
      <c r="H499" s="50">
        <f t="shared" si="110"/>
        <v>607471</v>
      </c>
      <c r="I499" s="50">
        <f t="shared" si="109"/>
        <v>0</v>
      </c>
      <c r="J499" s="50">
        <f t="shared" si="113"/>
        <v>1146.1716981132076</v>
      </c>
      <c r="K499" s="50">
        <f t="shared" si="111"/>
        <v>1858.7240060042304</v>
      </c>
      <c r="L499" s="50">
        <f t="shared" si="112"/>
        <v>1797585.4175537582</v>
      </c>
      <c r="M499" s="50"/>
      <c r="N499" s="50">
        <f t="shared" si="106"/>
        <v>1797585.4175537582</v>
      </c>
      <c r="O499" s="96"/>
      <c r="P499" s="96"/>
      <c r="Q499" s="33"/>
      <c r="R499" s="33"/>
    </row>
    <row r="500" spans="1:18" s="31" customFormat="1" x14ac:dyDescent="0.25">
      <c r="A500" s="35"/>
      <c r="B500" s="4"/>
      <c r="C500" s="4"/>
      <c r="D500" s="55">
        <v>0</v>
      </c>
      <c r="E500" s="102"/>
      <c r="F500" s="42"/>
      <c r="G500" s="41"/>
      <c r="H500" s="42"/>
      <c r="I500" s="32"/>
      <c r="J500" s="32"/>
      <c r="K500" s="50"/>
      <c r="L500" s="50"/>
      <c r="M500" s="50"/>
      <c r="N500" s="50"/>
      <c r="O500" s="96"/>
      <c r="P500" s="96"/>
      <c r="Q500" s="33"/>
      <c r="R500" s="33"/>
    </row>
    <row r="501" spans="1:18" s="31" customFormat="1" x14ac:dyDescent="0.25">
      <c r="A501" s="30" t="s">
        <v>347</v>
      </c>
      <c r="B501" s="43" t="s">
        <v>2</v>
      </c>
      <c r="C501" s="44"/>
      <c r="D501" s="3">
        <v>754.17770000000007</v>
      </c>
      <c r="E501" s="103">
        <f>E502</f>
        <v>35829</v>
      </c>
      <c r="F501" s="37">
        <f t="shared" ref="F501" si="114">F503</f>
        <v>0</v>
      </c>
      <c r="G501" s="37"/>
      <c r="H501" s="37">
        <f>H503</f>
        <v>7872033.5</v>
      </c>
      <c r="I501" s="37">
        <f>I503</f>
        <v>-7872033.5</v>
      </c>
      <c r="J501" s="37"/>
      <c r="K501" s="50"/>
      <c r="L501" s="50"/>
      <c r="M501" s="46">
        <f>M503</f>
        <v>21841100.639361836</v>
      </c>
      <c r="N501" s="37">
        <f t="shared" si="106"/>
        <v>21841100.639361836</v>
      </c>
      <c r="O501" s="96"/>
      <c r="P501" s="96"/>
      <c r="Q501" s="33"/>
      <c r="R501" s="33"/>
    </row>
    <row r="502" spans="1:18" s="31" customFormat="1" x14ac:dyDescent="0.25">
      <c r="A502" s="30" t="s">
        <v>347</v>
      </c>
      <c r="B502" s="43" t="s">
        <v>3</v>
      </c>
      <c r="C502" s="44"/>
      <c r="D502" s="3">
        <v>754.17770000000007</v>
      </c>
      <c r="E502" s="103">
        <f>SUM(E504:E522)</f>
        <v>35829</v>
      </c>
      <c r="F502" s="37">
        <f t="shared" ref="F502" si="115">SUM(F504:F522)</f>
        <v>59605855</v>
      </c>
      <c r="G502" s="37"/>
      <c r="H502" s="37">
        <f>SUM(H504:H522)</f>
        <v>43861788</v>
      </c>
      <c r="I502" s="37">
        <f>SUM(I504:I522)</f>
        <v>15744067</v>
      </c>
      <c r="J502" s="37"/>
      <c r="K502" s="50"/>
      <c r="L502" s="37">
        <f>SUM(L504:L522)</f>
        <v>48356428.503121302</v>
      </c>
      <c r="M502" s="50"/>
      <c r="N502" s="37">
        <f t="shared" si="106"/>
        <v>48356428.503121302</v>
      </c>
      <c r="O502" s="96"/>
      <c r="P502" s="96"/>
      <c r="Q502" s="33"/>
      <c r="R502" s="33"/>
    </row>
    <row r="503" spans="1:18" s="31" customFormat="1" x14ac:dyDescent="0.25">
      <c r="A503" s="35"/>
      <c r="B503" s="51" t="s">
        <v>26</v>
      </c>
      <c r="C503" s="35">
        <v>2</v>
      </c>
      <c r="D503" s="55">
        <v>0</v>
      </c>
      <c r="E503" s="106"/>
      <c r="F503" s="50"/>
      <c r="G503" s="41">
        <v>25</v>
      </c>
      <c r="H503" s="50">
        <f>F514*G503/100</f>
        <v>7872033.5</v>
      </c>
      <c r="I503" s="50">
        <f t="shared" ref="I503:I522" si="116">F503-H503</f>
        <v>-7872033.5</v>
      </c>
      <c r="J503" s="50"/>
      <c r="K503" s="50"/>
      <c r="L503" s="50"/>
      <c r="M503" s="50">
        <f>($L$7*$L$8*E501/$L$10)+($L$7*$L$9*D501/$L$11)</f>
        <v>21841100.639361836</v>
      </c>
      <c r="N503" s="50">
        <f t="shared" si="106"/>
        <v>21841100.639361836</v>
      </c>
      <c r="O503" s="96"/>
      <c r="P503" s="96"/>
      <c r="Q503" s="33"/>
      <c r="R503" s="33"/>
    </row>
    <row r="504" spans="1:18" s="31" customFormat="1" x14ac:dyDescent="0.25">
      <c r="A504" s="35"/>
      <c r="B504" s="51" t="s">
        <v>348</v>
      </c>
      <c r="C504" s="35">
        <v>4</v>
      </c>
      <c r="D504" s="55">
        <v>77.823599999999999</v>
      </c>
      <c r="E504" s="100">
        <v>3361</v>
      </c>
      <c r="F504" s="143">
        <v>3635948</v>
      </c>
      <c r="G504" s="41">
        <v>100</v>
      </c>
      <c r="H504" s="50">
        <f t="shared" ref="H504:H522" si="117">F504*G504/100</f>
        <v>3635948</v>
      </c>
      <c r="I504" s="50">
        <f t="shared" si="116"/>
        <v>0</v>
      </c>
      <c r="J504" s="50">
        <f t="shared" si="113"/>
        <v>1081.8054150550431</v>
      </c>
      <c r="K504" s="50">
        <f t="shared" ref="K504:K522" si="118">$J$11*$J$19-J504</f>
        <v>1923.090289062395</v>
      </c>
      <c r="L504" s="50">
        <f t="shared" ref="L504:L522" si="119">IF(K504&gt;0,$J$7*$J$8*(K504/$K$19),0)+$J$7*$J$9*(E504/$E$19)+$J$7*$J$10*(D504/$D$19)</f>
        <v>3372910.0694975024</v>
      </c>
      <c r="M504" s="50"/>
      <c r="N504" s="50">
        <f t="shared" si="106"/>
        <v>3372910.0694975024</v>
      </c>
      <c r="O504" s="96"/>
      <c r="P504" s="96"/>
      <c r="Q504" s="33"/>
      <c r="R504" s="33"/>
    </row>
    <row r="505" spans="1:18" s="31" customFormat="1" x14ac:dyDescent="0.25">
      <c r="A505" s="35"/>
      <c r="B505" s="51" t="s">
        <v>349</v>
      </c>
      <c r="C505" s="35">
        <v>4</v>
      </c>
      <c r="D505" s="55">
        <v>26.140100000000004</v>
      </c>
      <c r="E505" s="100">
        <v>944</v>
      </c>
      <c r="F505" s="143">
        <v>863154</v>
      </c>
      <c r="G505" s="41">
        <v>100</v>
      </c>
      <c r="H505" s="50">
        <f t="shared" si="117"/>
        <v>863154</v>
      </c>
      <c r="I505" s="50">
        <f t="shared" si="116"/>
        <v>0</v>
      </c>
      <c r="J505" s="50">
        <f t="shared" si="113"/>
        <v>914.35805084745766</v>
      </c>
      <c r="K505" s="50">
        <f t="shared" si="118"/>
        <v>2090.5376532699802</v>
      </c>
      <c r="L505" s="50">
        <f t="shared" si="119"/>
        <v>2227424.38752829</v>
      </c>
      <c r="M505" s="50"/>
      <c r="N505" s="50">
        <f t="shared" si="106"/>
        <v>2227424.38752829</v>
      </c>
      <c r="O505" s="96"/>
      <c r="P505" s="96"/>
      <c r="Q505" s="33"/>
      <c r="R505" s="33"/>
    </row>
    <row r="506" spans="1:18" s="31" customFormat="1" x14ac:dyDescent="0.25">
      <c r="A506" s="35"/>
      <c r="B506" s="51" t="s">
        <v>350</v>
      </c>
      <c r="C506" s="35">
        <v>4</v>
      </c>
      <c r="D506" s="55">
        <v>36.946100000000001</v>
      </c>
      <c r="E506" s="100">
        <v>1190</v>
      </c>
      <c r="F506" s="143">
        <v>1071296</v>
      </c>
      <c r="G506" s="41">
        <v>100</v>
      </c>
      <c r="H506" s="50">
        <f t="shared" si="117"/>
        <v>1071296</v>
      </c>
      <c r="I506" s="50">
        <f t="shared" si="116"/>
        <v>0</v>
      </c>
      <c r="J506" s="50">
        <f t="shared" si="113"/>
        <v>900.2487394957983</v>
      </c>
      <c r="K506" s="50">
        <f t="shared" si="118"/>
        <v>2104.6469646216397</v>
      </c>
      <c r="L506" s="50">
        <f t="shared" si="119"/>
        <v>2409419.6163372858</v>
      </c>
      <c r="M506" s="50"/>
      <c r="N506" s="50">
        <f t="shared" si="106"/>
        <v>2409419.6163372858</v>
      </c>
      <c r="O506" s="96"/>
      <c r="P506" s="96"/>
      <c r="Q506" s="33"/>
      <c r="R506" s="33"/>
    </row>
    <row r="507" spans="1:18" s="31" customFormat="1" x14ac:dyDescent="0.25">
      <c r="A507" s="35"/>
      <c r="B507" s="51" t="s">
        <v>351</v>
      </c>
      <c r="C507" s="35">
        <v>4</v>
      </c>
      <c r="D507" s="55">
        <v>50.619700000000009</v>
      </c>
      <c r="E507" s="100">
        <v>1957</v>
      </c>
      <c r="F507" s="143">
        <v>2054565</v>
      </c>
      <c r="G507" s="41">
        <v>100</v>
      </c>
      <c r="H507" s="50">
        <f t="shared" si="117"/>
        <v>2054565</v>
      </c>
      <c r="I507" s="50">
        <f t="shared" si="116"/>
        <v>0</v>
      </c>
      <c r="J507" s="50">
        <f t="shared" si="113"/>
        <v>1049.8543689320388</v>
      </c>
      <c r="K507" s="50">
        <f t="shared" si="118"/>
        <v>1955.0413351853992</v>
      </c>
      <c r="L507" s="50">
        <f t="shared" si="119"/>
        <v>2675384.3989471286</v>
      </c>
      <c r="M507" s="50"/>
      <c r="N507" s="50">
        <f t="shared" si="106"/>
        <v>2675384.3989471286</v>
      </c>
      <c r="O507" s="96"/>
      <c r="P507" s="96"/>
      <c r="Q507" s="33"/>
      <c r="R507" s="33"/>
    </row>
    <row r="508" spans="1:18" s="31" customFormat="1" x14ac:dyDescent="0.25">
      <c r="A508" s="35"/>
      <c r="B508" s="51" t="s">
        <v>352</v>
      </c>
      <c r="C508" s="35">
        <v>4</v>
      </c>
      <c r="D508" s="55">
        <v>35.986699999999999</v>
      </c>
      <c r="E508" s="100">
        <v>1434</v>
      </c>
      <c r="F508" s="143">
        <v>2171922</v>
      </c>
      <c r="G508" s="41">
        <v>100</v>
      </c>
      <c r="H508" s="50">
        <f t="shared" si="117"/>
        <v>2171922</v>
      </c>
      <c r="I508" s="50">
        <f t="shared" si="116"/>
        <v>0</v>
      </c>
      <c r="J508" s="50">
        <f t="shared" si="113"/>
        <v>1514.5899581589958</v>
      </c>
      <c r="K508" s="50">
        <f t="shared" si="118"/>
        <v>1490.3057459584422</v>
      </c>
      <c r="L508" s="50">
        <f t="shared" si="119"/>
        <v>1998880.0479833013</v>
      </c>
      <c r="M508" s="50"/>
      <c r="N508" s="50">
        <f t="shared" si="106"/>
        <v>1998880.0479833013</v>
      </c>
      <c r="O508" s="96"/>
      <c r="P508" s="96"/>
      <c r="Q508" s="33"/>
      <c r="R508" s="33"/>
    </row>
    <row r="509" spans="1:18" s="31" customFormat="1" x14ac:dyDescent="0.25">
      <c r="A509" s="35"/>
      <c r="B509" s="51" t="s">
        <v>353</v>
      </c>
      <c r="C509" s="35">
        <v>4</v>
      </c>
      <c r="D509" s="55">
        <v>52.303999999999995</v>
      </c>
      <c r="E509" s="100">
        <v>1778</v>
      </c>
      <c r="F509" s="143">
        <v>1656197</v>
      </c>
      <c r="G509" s="41">
        <v>100</v>
      </c>
      <c r="H509" s="50">
        <f t="shared" si="117"/>
        <v>1656197</v>
      </c>
      <c r="I509" s="50">
        <f t="shared" si="116"/>
        <v>0</v>
      </c>
      <c r="J509" s="50">
        <f t="shared" si="113"/>
        <v>931.49437570303712</v>
      </c>
      <c r="K509" s="50">
        <f t="shared" si="118"/>
        <v>2073.4013284144012</v>
      </c>
      <c r="L509" s="50">
        <f t="shared" si="119"/>
        <v>2715976.4689365053</v>
      </c>
      <c r="M509" s="50"/>
      <c r="N509" s="50">
        <f t="shared" si="106"/>
        <v>2715976.4689365053</v>
      </c>
      <c r="O509" s="96"/>
      <c r="P509" s="96"/>
      <c r="Q509" s="33"/>
      <c r="R509" s="33"/>
    </row>
    <row r="510" spans="1:18" s="31" customFormat="1" x14ac:dyDescent="0.25">
      <c r="A510" s="35"/>
      <c r="B510" s="51" t="s">
        <v>354</v>
      </c>
      <c r="C510" s="35">
        <v>4</v>
      </c>
      <c r="D510" s="55">
        <v>49.512799999999999</v>
      </c>
      <c r="E510" s="100">
        <v>1907</v>
      </c>
      <c r="F510" s="143">
        <v>1614591</v>
      </c>
      <c r="G510" s="41">
        <v>100</v>
      </c>
      <c r="H510" s="50">
        <f t="shared" si="117"/>
        <v>1614591</v>
      </c>
      <c r="I510" s="50">
        <f t="shared" si="116"/>
        <v>0</v>
      </c>
      <c r="J510" s="50">
        <f t="shared" si="113"/>
        <v>846.66544310435233</v>
      </c>
      <c r="K510" s="50">
        <f t="shared" si="118"/>
        <v>2158.2302610130855</v>
      </c>
      <c r="L510" s="50">
        <f t="shared" si="119"/>
        <v>2812305.5460227737</v>
      </c>
      <c r="M510" s="50"/>
      <c r="N510" s="50">
        <f t="shared" si="106"/>
        <v>2812305.5460227737</v>
      </c>
      <c r="O510" s="96"/>
      <c r="P510" s="96"/>
      <c r="Q510" s="33"/>
      <c r="R510" s="33"/>
    </row>
    <row r="511" spans="1:18" s="31" customFormat="1" x14ac:dyDescent="0.25">
      <c r="A511" s="35"/>
      <c r="B511" s="51" t="s">
        <v>355</v>
      </c>
      <c r="C511" s="35">
        <v>4</v>
      </c>
      <c r="D511" s="55">
        <v>29.011799999999997</v>
      </c>
      <c r="E511" s="100">
        <v>1199</v>
      </c>
      <c r="F511" s="143">
        <v>1134069</v>
      </c>
      <c r="G511" s="41">
        <v>100</v>
      </c>
      <c r="H511" s="50">
        <f t="shared" si="117"/>
        <v>1134069</v>
      </c>
      <c r="I511" s="50">
        <f t="shared" si="116"/>
        <v>0</v>
      </c>
      <c r="J511" s="50">
        <f t="shared" si="113"/>
        <v>945.84570475396163</v>
      </c>
      <c r="K511" s="50">
        <f t="shared" si="118"/>
        <v>2059.0499993634767</v>
      </c>
      <c r="L511" s="50">
        <f t="shared" si="119"/>
        <v>2318379.4499320094</v>
      </c>
      <c r="M511" s="50"/>
      <c r="N511" s="50">
        <f t="shared" si="106"/>
        <v>2318379.4499320094</v>
      </c>
      <c r="O511" s="96"/>
      <c r="P511" s="96"/>
      <c r="Q511" s="33"/>
      <c r="R511" s="33"/>
    </row>
    <row r="512" spans="1:18" s="31" customFormat="1" x14ac:dyDescent="0.25">
      <c r="A512" s="35"/>
      <c r="B512" s="51" t="s">
        <v>356</v>
      </c>
      <c r="C512" s="35">
        <v>4</v>
      </c>
      <c r="D512" s="55">
        <v>18.760599999999997</v>
      </c>
      <c r="E512" s="100">
        <v>498</v>
      </c>
      <c r="F512" s="143">
        <v>555805</v>
      </c>
      <c r="G512" s="41">
        <v>100</v>
      </c>
      <c r="H512" s="50">
        <f t="shared" si="117"/>
        <v>555805</v>
      </c>
      <c r="I512" s="50">
        <f t="shared" si="116"/>
        <v>0</v>
      </c>
      <c r="J512" s="50">
        <f t="shared" si="113"/>
        <v>1116.0742971887551</v>
      </c>
      <c r="K512" s="50">
        <f t="shared" si="118"/>
        <v>1888.821406928683</v>
      </c>
      <c r="L512" s="50">
        <f t="shared" si="119"/>
        <v>1844348.8428071525</v>
      </c>
      <c r="M512" s="50"/>
      <c r="N512" s="50">
        <f t="shared" ref="N512:N575" si="120">L512+M512</f>
        <v>1844348.8428071525</v>
      </c>
      <c r="O512" s="96"/>
      <c r="P512" s="96"/>
      <c r="Q512" s="33"/>
      <c r="R512" s="33"/>
    </row>
    <row r="513" spans="1:18" s="31" customFormat="1" x14ac:dyDescent="0.25">
      <c r="A513" s="35"/>
      <c r="B513" s="51" t="s">
        <v>357</v>
      </c>
      <c r="C513" s="35">
        <v>4</v>
      </c>
      <c r="D513" s="55">
        <v>35.272599999999997</v>
      </c>
      <c r="E513" s="100">
        <v>1778</v>
      </c>
      <c r="F513" s="143">
        <v>1903704</v>
      </c>
      <c r="G513" s="41">
        <v>100</v>
      </c>
      <c r="H513" s="50">
        <f t="shared" si="117"/>
        <v>1903704</v>
      </c>
      <c r="I513" s="50">
        <f t="shared" si="116"/>
        <v>0</v>
      </c>
      <c r="J513" s="50">
        <f t="shared" si="113"/>
        <v>1070.6996625421823</v>
      </c>
      <c r="K513" s="50">
        <f t="shared" si="118"/>
        <v>1934.1960415752558</v>
      </c>
      <c r="L513" s="50">
        <f t="shared" si="119"/>
        <v>2480029.6398928822</v>
      </c>
      <c r="M513" s="50"/>
      <c r="N513" s="50">
        <f t="shared" si="120"/>
        <v>2480029.6398928822</v>
      </c>
      <c r="O513" s="96"/>
      <c r="P513" s="96"/>
      <c r="Q513" s="33"/>
      <c r="R513" s="33"/>
    </row>
    <row r="514" spans="1:18" s="31" customFormat="1" x14ac:dyDescent="0.25">
      <c r="A514" s="35"/>
      <c r="B514" s="51" t="s">
        <v>854</v>
      </c>
      <c r="C514" s="35">
        <v>3</v>
      </c>
      <c r="D514" s="55">
        <v>31.216999999999999</v>
      </c>
      <c r="E514" s="100">
        <v>7284</v>
      </c>
      <c r="F514" s="143">
        <v>31488134</v>
      </c>
      <c r="G514" s="41">
        <v>50</v>
      </c>
      <c r="H514" s="50">
        <f t="shared" si="117"/>
        <v>15744067</v>
      </c>
      <c r="I514" s="50">
        <f t="shared" si="116"/>
        <v>15744067</v>
      </c>
      <c r="J514" s="50">
        <f t="shared" si="113"/>
        <v>4322.91790225151</v>
      </c>
      <c r="K514" s="50">
        <f t="shared" si="118"/>
        <v>-1318.0221981340719</v>
      </c>
      <c r="L514" s="50">
        <f t="shared" si="119"/>
        <v>2953286.9954004455</v>
      </c>
      <c r="M514" s="50"/>
      <c r="N514" s="50">
        <f t="shared" si="120"/>
        <v>2953286.9954004455</v>
      </c>
      <c r="O514" s="96"/>
      <c r="P514" s="96"/>
      <c r="Q514" s="33"/>
      <c r="R514" s="33"/>
    </row>
    <row r="515" spans="1:18" s="31" customFormat="1" x14ac:dyDescent="0.25">
      <c r="A515" s="35"/>
      <c r="B515" s="51" t="s">
        <v>787</v>
      </c>
      <c r="C515" s="35">
        <v>4</v>
      </c>
      <c r="D515" s="55">
        <v>42.3553</v>
      </c>
      <c r="E515" s="100">
        <v>2368</v>
      </c>
      <c r="F515" s="143">
        <v>2128568</v>
      </c>
      <c r="G515" s="41">
        <v>100</v>
      </c>
      <c r="H515" s="50">
        <f t="shared" si="117"/>
        <v>2128568</v>
      </c>
      <c r="I515" s="50">
        <f t="shared" si="116"/>
        <v>0</v>
      </c>
      <c r="J515" s="50">
        <f t="shared" si="113"/>
        <v>898.88851351351354</v>
      </c>
      <c r="K515" s="50">
        <f t="shared" si="118"/>
        <v>2106.0071906039248</v>
      </c>
      <c r="L515" s="50">
        <f t="shared" si="119"/>
        <v>2890755.4343582634</v>
      </c>
      <c r="M515" s="50"/>
      <c r="N515" s="50">
        <f t="shared" si="120"/>
        <v>2890755.4343582634</v>
      </c>
      <c r="O515" s="96"/>
      <c r="P515" s="96"/>
      <c r="Q515" s="33"/>
      <c r="R515" s="33"/>
    </row>
    <row r="516" spans="1:18" s="31" customFormat="1" x14ac:dyDescent="0.25">
      <c r="A516" s="35"/>
      <c r="B516" s="51" t="s">
        <v>358</v>
      </c>
      <c r="C516" s="35">
        <v>4</v>
      </c>
      <c r="D516" s="55">
        <v>58.2791</v>
      </c>
      <c r="E516" s="100">
        <v>1580</v>
      </c>
      <c r="F516" s="143">
        <v>1649055</v>
      </c>
      <c r="G516" s="41">
        <v>100</v>
      </c>
      <c r="H516" s="50">
        <f t="shared" si="117"/>
        <v>1649055</v>
      </c>
      <c r="I516" s="50">
        <f t="shared" si="116"/>
        <v>0</v>
      </c>
      <c r="J516" s="50">
        <f t="shared" si="113"/>
        <v>1043.7056962025317</v>
      </c>
      <c r="K516" s="50">
        <f t="shared" si="118"/>
        <v>1961.1900079149063</v>
      </c>
      <c r="L516" s="50">
        <f t="shared" si="119"/>
        <v>2594907.7001847583</v>
      </c>
      <c r="M516" s="50"/>
      <c r="N516" s="50">
        <f t="shared" si="120"/>
        <v>2594907.7001847583</v>
      </c>
      <c r="O516" s="96"/>
      <c r="P516" s="96"/>
      <c r="Q516" s="33"/>
      <c r="R516" s="33"/>
    </row>
    <row r="517" spans="1:18" s="31" customFormat="1" x14ac:dyDescent="0.25">
      <c r="A517" s="35"/>
      <c r="B517" s="51" t="s">
        <v>359</v>
      </c>
      <c r="C517" s="35">
        <v>4</v>
      </c>
      <c r="D517" s="55">
        <v>21.251799999999999</v>
      </c>
      <c r="E517" s="100">
        <v>1079</v>
      </c>
      <c r="F517" s="143">
        <v>685278</v>
      </c>
      <c r="G517" s="41">
        <v>100</v>
      </c>
      <c r="H517" s="50">
        <f t="shared" si="117"/>
        <v>685278</v>
      </c>
      <c r="I517" s="50">
        <f t="shared" si="116"/>
        <v>0</v>
      </c>
      <c r="J517" s="50">
        <f t="shared" si="113"/>
        <v>635.10472659870254</v>
      </c>
      <c r="K517" s="50">
        <f t="shared" si="118"/>
        <v>2369.7909775187354</v>
      </c>
      <c r="L517" s="50">
        <f t="shared" si="119"/>
        <v>2467376.5314453538</v>
      </c>
      <c r="M517" s="50"/>
      <c r="N517" s="50">
        <f t="shared" si="120"/>
        <v>2467376.5314453538</v>
      </c>
      <c r="O517" s="96"/>
      <c r="P517" s="96"/>
      <c r="Q517" s="33"/>
      <c r="R517" s="33"/>
    </row>
    <row r="518" spans="1:18" s="31" customFormat="1" x14ac:dyDescent="0.25">
      <c r="A518" s="35"/>
      <c r="B518" s="51" t="s">
        <v>360</v>
      </c>
      <c r="C518" s="35">
        <v>4</v>
      </c>
      <c r="D518" s="55">
        <v>24.685799999999997</v>
      </c>
      <c r="E518" s="100">
        <v>1107</v>
      </c>
      <c r="F518" s="143">
        <v>1294891</v>
      </c>
      <c r="G518" s="41">
        <v>100</v>
      </c>
      <c r="H518" s="50">
        <f t="shared" si="117"/>
        <v>1294891</v>
      </c>
      <c r="I518" s="50">
        <f t="shared" si="116"/>
        <v>0</v>
      </c>
      <c r="J518" s="50">
        <f t="shared" si="113"/>
        <v>1169.7299006323396</v>
      </c>
      <c r="K518" s="50">
        <f t="shared" si="118"/>
        <v>1835.1658034850984</v>
      </c>
      <c r="L518" s="50">
        <f t="shared" si="119"/>
        <v>2072143.3133188353</v>
      </c>
      <c r="M518" s="50"/>
      <c r="N518" s="50">
        <f t="shared" si="120"/>
        <v>2072143.3133188353</v>
      </c>
      <c r="O518" s="96"/>
      <c r="P518" s="96"/>
      <c r="Q518" s="33"/>
      <c r="R518" s="33"/>
    </row>
    <row r="519" spans="1:18" s="31" customFormat="1" x14ac:dyDescent="0.25">
      <c r="A519" s="35"/>
      <c r="B519" s="51" t="s">
        <v>361</v>
      </c>
      <c r="C519" s="35">
        <v>4</v>
      </c>
      <c r="D519" s="55">
        <v>25.828000000000003</v>
      </c>
      <c r="E519" s="100">
        <v>1224</v>
      </c>
      <c r="F519" s="143">
        <v>1053590</v>
      </c>
      <c r="G519" s="41">
        <v>100</v>
      </c>
      <c r="H519" s="50">
        <f t="shared" si="117"/>
        <v>1053590</v>
      </c>
      <c r="I519" s="50">
        <f t="shared" si="116"/>
        <v>0</v>
      </c>
      <c r="J519" s="50">
        <f t="shared" si="113"/>
        <v>860.77614379084969</v>
      </c>
      <c r="K519" s="50">
        <f t="shared" si="118"/>
        <v>2144.1195603265883</v>
      </c>
      <c r="L519" s="50">
        <f t="shared" si="119"/>
        <v>2373121.8163880082</v>
      </c>
      <c r="M519" s="50"/>
      <c r="N519" s="50">
        <f t="shared" si="120"/>
        <v>2373121.8163880082</v>
      </c>
      <c r="O519" s="96"/>
      <c r="P519" s="96"/>
      <c r="Q519" s="33"/>
      <c r="R519" s="33"/>
    </row>
    <row r="520" spans="1:18" s="31" customFormat="1" x14ac:dyDescent="0.25">
      <c r="A520" s="35"/>
      <c r="B520" s="51" t="s">
        <v>362</v>
      </c>
      <c r="C520" s="35">
        <v>4</v>
      </c>
      <c r="D520" s="55">
        <v>71.106899999999996</v>
      </c>
      <c r="E520" s="100">
        <v>2968</v>
      </c>
      <c r="F520" s="143">
        <v>2984051</v>
      </c>
      <c r="G520" s="41">
        <v>100</v>
      </c>
      <c r="H520" s="50">
        <f t="shared" si="117"/>
        <v>2984051</v>
      </c>
      <c r="I520" s="50">
        <f t="shared" si="116"/>
        <v>0</v>
      </c>
      <c r="J520" s="50">
        <f t="shared" si="113"/>
        <v>1005.4080188679245</v>
      </c>
      <c r="K520" s="50">
        <f t="shared" si="118"/>
        <v>1999.4876852495136</v>
      </c>
      <c r="L520" s="50">
        <f t="shared" si="119"/>
        <v>3238529.4776329305</v>
      </c>
      <c r="M520" s="50"/>
      <c r="N520" s="50">
        <f t="shared" si="120"/>
        <v>3238529.4776329305</v>
      </c>
      <c r="O520" s="96"/>
      <c r="P520" s="96"/>
      <c r="Q520" s="33"/>
      <c r="R520" s="33"/>
    </row>
    <row r="521" spans="1:18" s="31" customFormat="1" x14ac:dyDescent="0.25">
      <c r="A521" s="35"/>
      <c r="B521" s="51" t="s">
        <v>260</v>
      </c>
      <c r="C521" s="35">
        <v>4</v>
      </c>
      <c r="D521" s="55">
        <v>30.144199999999998</v>
      </c>
      <c r="E521" s="100">
        <v>1104</v>
      </c>
      <c r="F521" s="143">
        <v>867575</v>
      </c>
      <c r="G521" s="41">
        <v>100</v>
      </c>
      <c r="H521" s="50">
        <f t="shared" si="117"/>
        <v>867575</v>
      </c>
      <c r="I521" s="50">
        <f t="shared" si="116"/>
        <v>0</v>
      </c>
      <c r="J521" s="50">
        <f t="shared" si="113"/>
        <v>785.84692028985512</v>
      </c>
      <c r="K521" s="50">
        <f t="shared" si="118"/>
        <v>2219.0487838275831</v>
      </c>
      <c r="L521" s="50">
        <f t="shared" si="119"/>
        <v>2419943.1080149375</v>
      </c>
      <c r="M521" s="50"/>
      <c r="N521" s="50">
        <f t="shared" si="120"/>
        <v>2419943.1080149375</v>
      </c>
      <c r="O521" s="96"/>
      <c r="P521" s="96"/>
      <c r="Q521" s="33"/>
      <c r="R521" s="33"/>
    </row>
    <row r="522" spans="1:18" s="31" customFormat="1" x14ac:dyDescent="0.25">
      <c r="A522" s="35"/>
      <c r="B522" s="51" t="s">
        <v>285</v>
      </c>
      <c r="C522" s="35">
        <v>4</v>
      </c>
      <c r="D522" s="55">
        <v>36.931599999999996</v>
      </c>
      <c r="E522" s="100">
        <v>1069</v>
      </c>
      <c r="F522" s="143">
        <v>793462</v>
      </c>
      <c r="G522" s="41">
        <v>100</v>
      </c>
      <c r="H522" s="50">
        <f t="shared" si="117"/>
        <v>793462</v>
      </c>
      <c r="I522" s="50">
        <f t="shared" si="116"/>
        <v>0</v>
      </c>
      <c r="J522" s="50">
        <f t="shared" si="113"/>
        <v>742.24695977549106</v>
      </c>
      <c r="K522" s="50">
        <f t="shared" si="118"/>
        <v>2262.6487443419469</v>
      </c>
      <c r="L522" s="50">
        <f t="shared" si="119"/>
        <v>2491305.6584929349</v>
      </c>
      <c r="M522" s="50"/>
      <c r="N522" s="50">
        <f t="shared" si="120"/>
        <v>2491305.6584929349</v>
      </c>
      <c r="O522" s="96"/>
      <c r="P522" s="96"/>
      <c r="Q522" s="33"/>
      <c r="R522" s="33"/>
    </row>
    <row r="523" spans="1:18" s="31" customFormat="1" x14ac:dyDescent="0.25">
      <c r="A523" s="35"/>
      <c r="B523" s="4"/>
      <c r="C523" s="4"/>
      <c r="D523" s="55">
        <v>0</v>
      </c>
      <c r="E523" s="102"/>
      <c r="F523" s="42"/>
      <c r="G523" s="41"/>
      <c r="H523" s="42"/>
      <c r="I523" s="32"/>
      <c r="J523" s="32"/>
      <c r="K523" s="50"/>
      <c r="L523" s="50"/>
      <c r="M523" s="50"/>
      <c r="N523" s="50"/>
      <c r="O523" s="96"/>
      <c r="P523" s="96"/>
      <c r="Q523" s="33"/>
      <c r="R523" s="33"/>
    </row>
    <row r="524" spans="1:18" s="31" customFormat="1" x14ac:dyDescent="0.25">
      <c r="A524" s="30" t="s">
        <v>297</v>
      </c>
      <c r="B524" s="43" t="s">
        <v>2</v>
      </c>
      <c r="C524" s="44"/>
      <c r="D524" s="3">
        <v>1472.1347000000003</v>
      </c>
      <c r="E524" s="103">
        <f>E525</f>
        <v>69462</v>
      </c>
      <c r="F524" s="37">
        <f t="shared" ref="F524" si="121">F526</f>
        <v>0</v>
      </c>
      <c r="G524" s="37"/>
      <c r="H524" s="37">
        <f>H526</f>
        <v>20739445.25</v>
      </c>
      <c r="I524" s="37">
        <f>I526</f>
        <v>-20739445.25</v>
      </c>
      <c r="J524" s="37"/>
      <c r="K524" s="50"/>
      <c r="L524" s="50"/>
      <c r="M524" s="46">
        <f>M526</f>
        <v>42467969.964065932</v>
      </c>
      <c r="N524" s="37">
        <f t="shared" si="120"/>
        <v>42467969.964065932</v>
      </c>
      <c r="O524" s="96"/>
      <c r="P524" s="96"/>
      <c r="Q524" s="33"/>
      <c r="R524" s="33"/>
    </row>
    <row r="525" spans="1:18" s="31" customFormat="1" x14ac:dyDescent="0.25">
      <c r="A525" s="30" t="s">
        <v>297</v>
      </c>
      <c r="B525" s="43" t="s">
        <v>3</v>
      </c>
      <c r="C525" s="44"/>
      <c r="D525" s="3">
        <v>1472.1347000000003</v>
      </c>
      <c r="E525" s="103">
        <f>SUM(E527:E565)</f>
        <v>69462</v>
      </c>
      <c r="F525" s="37">
        <f t="shared" ref="F525" si="122">SUM(F527:F565)</f>
        <v>157440585</v>
      </c>
      <c r="G525" s="37"/>
      <c r="H525" s="37">
        <f>SUM(H527:H565)</f>
        <v>115961694.5</v>
      </c>
      <c r="I525" s="37">
        <f>SUM(I527:I565)</f>
        <v>41478890.5</v>
      </c>
      <c r="J525" s="37"/>
      <c r="K525" s="50"/>
      <c r="L525" s="37">
        <f>SUM(L527:L565)</f>
        <v>92276935.836974561</v>
      </c>
      <c r="M525" s="50"/>
      <c r="N525" s="37">
        <f t="shared" si="120"/>
        <v>92276935.836974561</v>
      </c>
      <c r="O525" s="96"/>
      <c r="P525" s="96"/>
      <c r="Q525" s="33"/>
      <c r="R525" s="33"/>
    </row>
    <row r="526" spans="1:18" s="31" customFormat="1" x14ac:dyDescent="0.25">
      <c r="A526" s="35"/>
      <c r="B526" s="51" t="s">
        <v>26</v>
      </c>
      <c r="C526" s="35">
        <v>2</v>
      </c>
      <c r="D526" s="55">
        <v>0</v>
      </c>
      <c r="E526" s="106"/>
      <c r="F526" s="50"/>
      <c r="G526" s="41">
        <v>25</v>
      </c>
      <c r="H526" s="50">
        <f>F545*G526/100</f>
        <v>20739445.25</v>
      </c>
      <c r="I526" s="50">
        <f>F526-H526</f>
        <v>-20739445.25</v>
      </c>
      <c r="J526" s="50"/>
      <c r="K526" s="50"/>
      <c r="L526" s="50"/>
      <c r="M526" s="50">
        <f>($L$7*$L$8*E524/$L$10)+($L$7*$L$9*D524/$L$11)</f>
        <v>42467969.964065932</v>
      </c>
      <c r="N526" s="50">
        <f t="shared" si="120"/>
        <v>42467969.964065932</v>
      </c>
      <c r="O526" s="96"/>
      <c r="P526" s="96"/>
      <c r="Q526" s="33"/>
      <c r="R526" s="33"/>
    </row>
    <row r="527" spans="1:18" s="31" customFormat="1" x14ac:dyDescent="0.25">
      <c r="A527" s="35"/>
      <c r="B527" s="51" t="s">
        <v>363</v>
      </c>
      <c r="C527" s="35">
        <v>4</v>
      </c>
      <c r="D527" s="55">
        <v>29.834200000000003</v>
      </c>
      <c r="E527" s="100">
        <v>955</v>
      </c>
      <c r="F527" s="144">
        <v>681535</v>
      </c>
      <c r="G527" s="41">
        <v>100</v>
      </c>
      <c r="H527" s="50">
        <f t="shared" ref="H527:H565" si="123">F527*G527/100</f>
        <v>681535</v>
      </c>
      <c r="I527" s="50">
        <f t="shared" ref="I527:I565" si="124">F527-H527</f>
        <v>0</v>
      </c>
      <c r="J527" s="50">
        <f t="shared" si="113"/>
        <v>713.64921465968587</v>
      </c>
      <c r="K527" s="50">
        <f t="shared" ref="K527:K565" si="125">$J$11*$J$19-J527</f>
        <v>2291.2464894577524</v>
      </c>
      <c r="L527" s="50">
        <f t="shared" ref="L527:L565" si="126">IF(K527&gt;0,$J$7*$J$8*(K527/$K$19),0)+$J$7*$J$9*(E527/$E$19)+$J$7*$J$10*(D527/$D$19)</f>
        <v>2420079.8676540302</v>
      </c>
      <c r="M527" s="50"/>
      <c r="N527" s="50">
        <f t="shared" si="120"/>
        <v>2420079.8676540302</v>
      </c>
      <c r="O527" s="96"/>
      <c r="P527" s="96"/>
      <c r="Q527" s="33"/>
      <c r="R527" s="33"/>
    </row>
    <row r="528" spans="1:18" s="31" customFormat="1" x14ac:dyDescent="0.25">
      <c r="A528" s="35"/>
      <c r="B528" s="51" t="s">
        <v>364</v>
      </c>
      <c r="C528" s="35">
        <v>4</v>
      </c>
      <c r="D528" s="55">
        <v>53.624000000000002</v>
      </c>
      <c r="E528" s="100">
        <v>1553</v>
      </c>
      <c r="F528" s="144">
        <v>1928651</v>
      </c>
      <c r="G528" s="41">
        <v>100</v>
      </c>
      <c r="H528" s="50">
        <f t="shared" si="123"/>
        <v>1928651</v>
      </c>
      <c r="I528" s="50">
        <f t="shared" si="124"/>
        <v>0</v>
      </c>
      <c r="J528" s="50">
        <f t="shared" si="113"/>
        <v>1241.8873148744365</v>
      </c>
      <c r="K528" s="50">
        <f t="shared" si="125"/>
        <v>1763.0083892430016</v>
      </c>
      <c r="L528" s="50">
        <f t="shared" si="126"/>
        <v>2391313.4876940115</v>
      </c>
      <c r="M528" s="50"/>
      <c r="N528" s="50">
        <f t="shared" si="120"/>
        <v>2391313.4876940115</v>
      </c>
      <c r="O528" s="96"/>
      <c r="P528" s="96"/>
      <c r="Q528" s="33"/>
      <c r="R528" s="33"/>
    </row>
    <row r="529" spans="1:18" s="31" customFormat="1" x14ac:dyDescent="0.25">
      <c r="A529" s="35"/>
      <c r="B529" s="51" t="s">
        <v>365</v>
      </c>
      <c r="C529" s="35">
        <v>4</v>
      </c>
      <c r="D529" s="55">
        <v>39.252299999999998</v>
      </c>
      <c r="E529" s="100">
        <v>1530</v>
      </c>
      <c r="F529" s="144">
        <v>1686426</v>
      </c>
      <c r="G529" s="41">
        <v>100</v>
      </c>
      <c r="H529" s="50">
        <f t="shared" si="123"/>
        <v>1686426</v>
      </c>
      <c r="I529" s="50">
        <f t="shared" si="124"/>
        <v>0</v>
      </c>
      <c r="J529" s="50">
        <f t="shared" si="113"/>
        <v>1102.2392156862745</v>
      </c>
      <c r="K529" s="50">
        <f t="shared" si="125"/>
        <v>1902.6564884311636</v>
      </c>
      <c r="L529" s="50">
        <f t="shared" si="126"/>
        <v>2390727.3789469367</v>
      </c>
      <c r="M529" s="50"/>
      <c r="N529" s="50">
        <f t="shared" si="120"/>
        <v>2390727.3789469367</v>
      </c>
      <c r="O529" s="96"/>
      <c r="P529" s="96"/>
      <c r="Q529" s="33"/>
      <c r="R529" s="33"/>
    </row>
    <row r="530" spans="1:18" s="31" customFormat="1" x14ac:dyDescent="0.25">
      <c r="A530" s="35"/>
      <c r="B530" s="51" t="s">
        <v>366</v>
      </c>
      <c r="C530" s="35">
        <v>4</v>
      </c>
      <c r="D530" s="55">
        <v>36.294200000000004</v>
      </c>
      <c r="E530" s="100">
        <v>1559</v>
      </c>
      <c r="F530" s="144">
        <v>2305964</v>
      </c>
      <c r="G530" s="41">
        <v>100</v>
      </c>
      <c r="H530" s="50">
        <f t="shared" si="123"/>
        <v>2305964</v>
      </c>
      <c r="I530" s="50">
        <f t="shared" si="124"/>
        <v>0</v>
      </c>
      <c r="J530" s="50">
        <f t="shared" si="113"/>
        <v>1479.1302116741501</v>
      </c>
      <c r="K530" s="50">
        <f t="shared" si="125"/>
        <v>1525.7654924432879</v>
      </c>
      <c r="L530" s="50">
        <f t="shared" si="126"/>
        <v>2076467.3628540291</v>
      </c>
      <c r="M530" s="50"/>
      <c r="N530" s="50">
        <f t="shared" si="120"/>
        <v>2076467.3628540291</v>
      </c>
      <c r="O530" s="96"/>
      <c r="P530" s="96"/>
      <c r="Q530" s="33"/>
      <c r="R530" s="33"/>
    </row>
    <row r="531" spans="1:18" s="31" customFormat="1" x14ac:dyDescent="0.25">
      <c r="A531" s="35"/>
      <c r="B531" s="51" t="s">
        <v>367</v>
      </c>
      <c r="C531" s="35">
        <v>4</v>
      </c>
      <c r="D531" s="55">
        <v>37.5411</v>
      </c>
      <c r="E531" s="100">
        <v>2045</v>
      </c>
      <c r="F531" s="144">
        <v>2379597</v>
      </c>
      <c r="G531" s="41">
        <v>100</v>
      </c>
      <c r="H531" s="50">
        <f t="shared" si="123"/>
        <v>2379597</v>
      </c>
      <c r="I531" s="50">
        <f t="shared" si="124"/>
        <v>0</v>
      </c>
      <c r="J531" s="50">
        <f t="shared" si="113"/>
        <v>1163.6171149144254</v>
      </c>
      <c r="K531" s="50">
        <f t="shared" si="125"/>
        <v>1841.2785892030126</v>
      </c>
      <c r="L531" s="50">
        <f t="shared" si="126"/>
        <v>2521605.5174141764</v>
      </c>
      <c r="M531" s="50"/>
      <c r="N531" s="50">
        <f t="shared" si="120"/>
        <v>2521605.5174141764</v>
      </c>
      <c r="O531" s="96"/>
      <c r="P531" s="96"/>
      <c r="Q531" s="33"/>
      <c r="R531" s="33"/>
    </row>
    <row r="532" spans="1:18" s="31" customFormat="1" x14ac:dyDescent="0.25">
      <c r="A532" s="35"/>
      <c r="B532" s="51" t="s">
        <v>788</v>
      </c>
      <c r="C532" s="35">
        <v>4</v>
      </c>
      <c r="D532" s="55">
        <v>49.182700000000004</v>
      </c>
      <c r="E532" s="100">
        <v>2147</v>
      </c>
      <c r="F532" s="144">
        <v>1819002</v>
      </c>
      <c r="G532" s="41">
        <v>100</v>
      </c>
      <c r="H532" s="50">
        <f t="shared" si="123"/>
        <v>1819002</v>
      </c>
      <c r="I532" s="50">
        <f t="shared" si="124"/>
        <v>0</v>
      </c>
      <c r="J532" s="50">
        <f t="shared" ref="J532:J594" si="127">F532/E532</f>
        <v>847.2296227293898</v>
      </c>
      <c r="K532" s="50">
        <f t="shared" si="125"/>
        <v>2157.666081388048</v>
      </c>
      <c r="L532" s="50">
        <f t="shared" si="126"/>
        <v>2899282.0485685463</v>
      </c>
      <c r="M532" s="50"/>
      <c r="N532" s="50">
        <f t="shared" si="120"/>
        <v>2899282.0485685463</v>
      </c>
      <c r="O532" s="96"/>
      <c r="P532" s="96"/>
      <c r="Q532" s="33"/>
      <c r="R532" s="33"/>
    </row>
    <row r="533" spans="1:18" s="31" customFormat="1" x14ac:dyDescent="0.25">
      <c r="A533" s="35"/>
      <c r="B533" s="51" t="s">
        <v>368</v>
      </c>
      <c r="C533" s="35">
        <v>4</v>
      </c>
      <c r="D533" s="55">
        <v>52.974400000000003</v>
      </c>
      <c r="E533" s="100">
        <v>1342</v>
      </c>
      <c r="F533" s="144">
        <v>1010112</v>
      </c>
      <c r="G533" s="41">
        <v>100</v>
      </c>
      <c r="H533" s="50">
        <f t="shared" si="123"/>
        <v>1010112</v>
      </c>
      <c r="I533" s="50">
        <f t="shared" si="124"/>
        <v>0</v>
      </c>
      <c r="J533" s="50">
        <f t="shared" si="127"/>
        <v>752.69150521609538</v>
      </c>
      <c r="K533" s="50">
        <f t="shared" si="125"/>
        <v>2252.2041989013428</v>
      </c>
      <c r="L533" s="50">
        <f t="shared" si="126"/>
        <v>2701695.3088400876</v>
      </c>
      <c r="M533" s="50"/>
      <c r="N533" s="50">
        <f t="shared" si="120"/>
        <v>2701695.3088400876</v>
      </c>
      <c r="O533" s="96"/>
      <c r="P533" s="96"/>
      <c r="Q533" s="33"/>
      <c r="R533" s="33"/>
    </row>
    <row r="534" spans="1:18" s="31" customFormat="1" x14ac:dyDescent="0.25">
      <c r="A534" s="35"/>
      <c r="B534" s="51" t="s">
        <v>369</v>
      </c>
      <c r="C534" s="35">
        <v>4</v>
      </c>
      <c r="D534" s="55">
        <v>20.2178</v>
      </c>
      <c r="E534" s="100">
        <v>1048</v>
      </c>
      <c r="F534" s="144">
        <v>684909</v>
      </c>
      <c r="G534" s="41">
        <v>100</v>
      </c>
      <c r="H534" s="50">
        <f t="shared" si="123"/>
        <v>684909</v>
      </c>
      <c r="I534" s="50">
        <f t="shared" si="124"/>
        <v>0</v>
      </c>
      <c r="J534" s="50">
        <f t="shared" si="127"/>
        <v>653.53912213740455</v>
      </c>
      <c r="K534" s="50">
        <f t="shared" si="125"/>
        <v>2351.3565819800333</v>
      </c>
      <c r="L534" s="50">
        <f t="shared" si="126"/>
        <v>2433406.734544463</v>
      </c>
      <c r="M534" s="50"/>
      <c r="N534" s="50">
        <f t="shared" si="120"/>
        <v>2433406.734544463</v>
      </c>
      <c r="O534" s="96"/>
      <c r="P534" s="96"/>
      <c r="Q534" s="33"/>
      <c r="R534" s="33"/>
    </row>
    <row r="535" spans="1:18" s="31" customFormat="1" x14ac:dyDescent="0.25">
      <c r="A535" s="35"/>
      <c r="B535" s="51" t="s">
        <v>370</v>
      </c>
      <c r="C535" s="35">
        <v>4</v>
      </c>
      <c r="D535" s="55">
        <v>136.13749999999999</v>
      </c>
      <c r="E535" s="100">
        <v>5566</v>
      </c>
      <c r="F535" s="144">
        <v>8131011</v>
      </c>
      <c r="G535" s="41">
        <v>100</v>
      </c>
      <c r="H535" s="50">
        <f t="shared" si="123"/>
        <v>8131011</v>
      </c>
      <c r="I535" s="50">
        <f t="shared" si="124"/>
        <v>0</v>
      </c>
      <c r="J535" s="50">
        <f t="shared" si="127"/>
        <v>1460.8356090549767</v>
      </c>
      <c r="K535" s="50">
        <f t="shared" si="125"/>
        <v>1544.0600950624614</v>
      </c>
      <c r="L535" s="50">
        <f t="shared" si="126"/>
        <v>4316800.0596651714</v>
      </c>
      <c r="M535" s="50"/>
      <c r="N535" s="50">
        <f t="shared" si="120"/>
        <v>4316800.0596651714</v>
      </c>
      <c r="O535" s="96"/>
      <c r="P535" s="96"/>
      <c r="Q535" s="33"/>
      <c r="R535" s="33"/>
    </row>
    <row r="536" spans="1:18" s="31" customFormat="1" x14ac:dyDescent="0.25">
      <c r="A536" s="35"/>
      <c r="B536" s="51" t="s">
        <v>371</v>
      </c>
      <c r="C536" s="35">
        <v>4</v>
      </c>
      <c r="D536" s="55">
        <v>13.699300000000001</v>
      </c>
      <c r="E536" s="100">
        <v>705</v>
      </c>
      <c r="F536" s="144">
        <v>701457</v>
      </c>
      <c r="G536" s="41">
        <v>100</v>
      </c>
      <c r="H536" s="50">
        <f t="shared" si="123"/>
        <v>701457</v>
      </c>
      <c r="I536" s="50">
        <f t="shared" si="124"/>
        <v>0</v>
      </c>
      <c r="J536" s="50">
        <f t="shared" si="127"/>
        <v>994.97446808510642</v>
      </c>
      <c r="K536" s="50">
        <f t="shared" si="125"/>
        <v>2009.9212360323318</v>
      </c>
      <c r="L536" s="50">
        <f t="shared" si="126"/>
        <v>1982589.3042215039</v>
      </c>
      <c r="M536" s="50"/>
      <c r="N536" s="50">
        <f t="shared" si="120"/>
        <v>1982589.3042215039</v>
      </c>
      <c r="O536" s="96"/>
      <c r="P536" s="96"/>
      <c r="Q536" s="33"/>
      <c r="R536" s="33"/>
    </row>
    <row r="537" spans="1:18" s="31" customFormat="1" x14ac:dyDescent="0.25">
      <c r="A537" s="35"/>
      <c r="B537" s="51" t="s">
        <v>372</v>
      </c>
      <c r="C537" s="35">
        <v>4</v>
      </c>
      <c r="D537" s="55">
        <v>30.762199999999996</v>
      </c>
      <c r="E537" s="100">
        <v>1475</v>
      </c>
      <c r="F537" s="144">
        <v>1127370</v>
      </c>
      <c r="G537" s="41">
        <v>100</v>
      </c>
      <c r="H537" s="50">
        <f t="shared" si="123"/>
        <v>1127370</v>
      </c>
      <c r="I537" s="50">
        <f t="shared" si="124"/>
        <v>0</v>
      </c>
      <c r="J537" s="50">
        <f t="shared" si="127"/>
        <v>764.31864406779664</v>
      </c>
      <c r="K537" s="50">
        <f t="shared" si="125"/>
        <v>2240.5770600496417</v>
      </c>
      <c r="L537" s="50">
        <f t="shared" si="126"/>
        <v>2580641.2013123599</v>
      </c>
      <c r="M537" s="50"/>
      <c r="N537" s="50">
        <f t="shared" si="120"/>
        <v>2580641.2013123599</v>
      </c>
      <c r="O537" s="96"/>
      <c r="P537" s="96"/>
      <c r="Q537" s="33"/>
      <c r="R537" s="33"/>
    </row>
    <row r="538" spans="1:18" s="31" customFormat="1" x14ac:dyDescent="0.25">
      <c r="A538" s="35"/>
      <c r="B538" s="51" t="s">
        <v>373</v>
      </c>
      <c r="C538" s="35">
        <v>4</v>
      </c>
      <c r="D538" s="55">
        <v>61.717500000000001</v>
      </c>
      <c r="E538" s="100">
        <v>2487</v>
      </c>
      <c r="F538" s="144">
        <v>2405085</v>
      </c>
      <c r="G538" s="41">
        <v>100</v>
      </c>
      <c r="H538" s="50">
        <f t="shared" si="123"/>
        <v>2405085</v>
      </c>
      <c r="I538" s="50">
        <f t="shared" si="124"/>
        <v>0</v>
      </c>
      <c r="J538" s="50">
        <f t="shared" si="127"/>
        <v>967.0627261761158</v>
      </c>
      <c r="K538" s="50">
        <f t="shared" si="125"/>
        <v>2037.8329779413223</v>
      </c>
      <c r="L538" s="50">
        <f t="shared" si="126"/>
        <v>3021128.6145761386</v>
      </c>
      <c r="M538" s="50"/>
      <c r="N538" s="50">
        <f t="shared" si="120"/>
        <v>3021128.6145761386</v>
      </c>
      <c r="O538" s="96"/>
      <c r="P538" s="96"/>
      <c r="Q538" s="33"/>
      <c r="R538" s="33"/>
    </row>
    <row r="539" spans="1:18" s="31" customFormat="1" x14ac:dyDescent="0.25">
      <c r="A539" s="35"/>
      <c r="B539" s="51" t="s">
        <v>374</v>
      </c>
      <c r="C539" s="35">
        <v>4</v>
      </c>
      <c r="D539" s="55">
        <v>30.177800000000001</v>
      </c>
      <c r="E539" s="100">
        <v>1196</v>
      </c>
      <c r="F539" s="144">
        <v>920263</v>
      </c>
      <c r="G539" s="41">
        <v>100</v>
      </c>
      <c r="H539" s="50">
        <f t="shared" si="123"/>
        <v>920263</v>
      </c>
      <c r="I539" s="50">
        <f t="shared" si="124"/>
        <v>0</v>
      </c>
      <c r="J539" s="50">
        <f t="shared" si="127"/>
        <v>769.45066889632108</v>
      </c>
      <c r="K539" s="50">
        <f t="shared" si="125"/>
        <v>2235.445035221117</v>
      </c>
      <c r="L539" s="50">
        <f t="shared" si="126"/>
        <v>2467830.7070069276</v>
      </c>
      <c r="M539" s="50"/>
      <c r="N539" s="50">
        <f t="shared" si="120"/>
        <v>2467830.7070069276</v>
      </c>
      <c r="O539" s="96"/>
      <c r="P539" s="96"/>
      <c r="Q539" s="33"/>
      <c r="R539" s="33"/>
    </row>
    <row r="540" spans="1:18" s="31" customFormat="1" x14ac:dyDescent="0.25">
      <c r="A540" s="35"/>
      <c r="B540" s="51" t="s">
        <v>375</v>
      </c>
      <c r="C540" s="35">
        <v>4</v>
      </c>
      <c r="D540" s="55">
        <v>51.029200000000003</v>
      </c>
      <c r="E540" s="100">
        <v>2747</v>
      </c>
      <c r="F540" s="144">
        <v>1943537</v>
      </c>
      <c r="G540" s="41">
        <v>100</v>
      </c>
      <c r="H540" s="50">
        <f t="shared" si="123"/>
        <v>1943537</v>
      </c>
      <c r="I540" s="50">
        <f t="shared" si="124"/>
        <v>0</v>
      </c>
      <c r="J540" s="50">
        <f t="shared" si="127"/>
        <v>707.51255915544232</v>
      </c>
      <c r="K540" s="50">
        <f t="shared" si="125"/>
        <v>2297.3831449619956</v>
      </c>
      <c r="L540" s="50">
        <f t="shared" si="126"/>
        <v>3249832.9461035896</v>
      </c>
      <c r="M540" s="50"/>
      <c r="N540" s="50">
        <f t="shared" si="120"/>
        <v>3249832.9461035896</v>
      </c>
      <c r="O540" s="96"/>
      <c r="P540" s="96"/>
      <c r="Q540" s="33"/>
      <c r="R540" s="33"/>
    </row>
    <row r="541" spans="1:18" s="31" customFormat="1" x14ac:dyDescent="0.25">
      <c r="A541" s="35"/>
      <c r="B541" s="51" t="s">
        <v>376</v>
      </c>
      <c r="C541" s="35">
        <v>4</v>
      </c>
      <c r="D541" s="55">
        <v>17.363900000000001</v>
      </c>
      <c r="E541" s="100">
        <v>860</v>
      </c>
      <c r="F541" s="144">
        <v>1127764</v>
      </c>
      <c r="G541" s="41">
        <v>100</v>
      </c>
      <c r="H541" s="50">
        <f t="shared" si="123"/>
        <v>1127764</v>
      </c>
      <c r="I541" s="50">
        <f t="shared" si="124"/>
        <v>0</v>
      </c>
      <c r="J541" s="50">
        <f t="shared" si="127"/>
        <v>1311.3534883720931</v>
      </c>
      <c r="K541" s="50">
        <f t="shared" si="125"/>
        <v>1693.5422157453449</v>
      </c>
      <c r="L541" s="50">
        <f t="shared" si="126"/>
        <v>1812379.702738737</v>
      </c>
      <c r="M541" s="50"/>
      <c r="N541" s="50">
        <f t="shared" si="120"/>
        <v>1812379.702738737</v>
      </c>
      <c r="O541" s="96"/>
      <c r="P541" s="96"/>
      <c r="Q541" s="33"/>
      <c r="R541" s="33"/>
    </row>
    <row r="542" spans="1:18" s="31" customFormat="1" x14ac:dyDescent="0.25">
      <c r="A542" s="35"/>
      <c r="B542" s="51" t="s">
        <v>377</v>
      </c>
      <c r="C542" s="35">
        <v>4</v>
      </c>
      <c r="D542" s="55">
        <v>21.911300000000004</v>
      </c>
      <c r="E542" s="100">
        <v>1270</v>
      </c>
      <c r="F542" s="144">
        <v>1309458</v>
      </c>
      <c r="G542" s="41">
        <v>100</v>
      </c>
      <c r="H542" s="50">
        <f t="shared" si="123"/>
        <v>1309458</v>
      </c>
      <c r="I542" s="50">
        <f t="shared" si="124"/>
        <v>0</v>
      </c>
      <c r="J542" s="50">
        <f t="shared" si="127"/>
        <v>1031.0692913385826</v>
      </c>
      <c r="K542" s="50">
        <f t="shared" si="125"/>
        <v>1973.8264127788555</v>
      </c>
      <c r="L542" s="50">
        <f t="shared" si="126"/>
        <v>2224684.8229812379</v>
      </c>
      <c r="M542" s="50"/>
      <c r="N542" s="50">
        <f t="shared" si="120"/>
        <v>2224684.8229812379</v>
      </c>
      <c r="O542" s="96"/>
      <c r="P542" s="96"/>
      <c r="Q542" s="33"/>
      <c r="R542" s="33"/>
    </row>
    <row r="543" spans="1:18" s="31" customFormat="1" x14ac:dyDescent="0.25">
      <c r="A543" s="35"/>
      <c r="B543" s="51" t="s">
        <v>158</v>
      </c>
      <c r="C543" s="35">
        <v>4</v>
      </c>
      <c r="D543" s="55">
        <v>17.215700000000002</v>
      </c>
      <c r="E543" s="100">
        <v>535</v>
      </c>
      <c r="F543" s="144">
        <v>1732699</v>
      </c>
      <c r="G543" s="41">
        <v>100</v>
      </c>
      <c r="H543" s="50">
        <f t="shared" si="123"/>
        <v>1732699</v>
      </c>
      <c r="I543" s="50">
        <f t="shared" si="124"/>
        <v>0</v>
      </c>
      <c r="J543" s="50">
        <f t="shared" si="127"/>
        <v>3238.6897196261684</v>
      </c>
      <c r="K543" s="50">
        <f t="shared" si="125"/>
        <v>-233.79401550873035</v>
      </c>
      <c r="L543" s="50">
        <f t="shared" si="126"/>
        <v>325394.76220479625</v>
      </c>
      <c r="M543" s="50"/>
      <c r="N543" s="50">
        <f t="shared" si="120"/>
        <v>325394.76220479625</v>
      </c>
      <c r="O543" s="96"/>
      <c r="P543" s="96"/>
      <c r="Q543" s="33"/>
      <c r="R543" s="33"/>
    </row>
    <row r="544" spans="1:18" s="31" customFormat="1" x14ac:dyDescent="0.25">
      <c r="A544" s="35"/>
      <c r="B544" s="51" t="s">
        <v>378</v>
      </c>
      <c r="C544" s="35">
        <v>4</v>
      </c>
      <c r="D544" s="55">
        <v>31.447900000000001</v>
      </c>
      <c r="E544" s="100">
        <v>1591</v>
      </c>
      <c r="F544" s="144">
        <v>1358070</v>
      </c>
      <c r="G544" s="41">
        <v>100</v>
      </c>
      <c r="H544" s="50">
        <f t="shared" si="123"/>
        <v>1358070</v>
      </c>
      <c r="I544" s="50">
        <f t="shared" si="124"/>
        <v>0</v>
      </c>
      <c r="J544" s="50">
        <f t="shared" si="127"/>
        <v>853.59522313010689</v>
      </c>
      <c r="K544" s="50">
        <f t="shared" si="125"/>
        <v>2151.300480987331</v>
      </c>
      <c r="L544" s="50">
        <f t="shared" si="126"/>
        <v>2557125.6573508903</v>
      </c>
      <c r="M544" s="50"/>
      <c r="N544" s="50">
        <f t="shared" si="120"/>
        <v>2557125.6573508903</v>
      </c>
      <c r="O544" s="96"/>
      <c r="P544" s="96"/>
      <c r="Q544" s="33"/>
      <c r="R544" s="33"/>
    </row>
    <row r="545" spans="1:18" s="31" customFormat="1" x14ac:dyDescent="0.25">
      <c r="A545" s="35"/>
      <c r="B545" s="51" t="s">
        <v>876</v>
      </c>
      <c r="C545" s="35">
        <v>3</v>
      </c>
      <c r="D545" s="55">
        <v>72.1755</v>
      </c>
      <c r="E545" s="100">
        <v>11391</v>
      </c>
      <c r="F545" s="144">
        <v>82957781</v>
      </c>
      <c r="G545" s="41">
        <v>50</v>
      </c>
      <c r="H545" s="50">
        <f t="shared" si="123"/>
        <v>41478890.5</v>
      </c>
      <c r="I545" s="50">
        <f t="shared" si="124"/>
        <v>41478890.5</v>
      </c>
      <c r="J545" s="50">
        <f t="shared" si="127"/>
        <v>7282.7478711263275</v>
      </c>
      <c r="K545" s="50">
        <f t="shared" si="125"/>
        <v>-4277.8521670088894</v>
      </c>
      <c r="L545" s="50">
        <f t="shared" si="126"/>
        <v>4788255.9323450513</v>
      </c>
      <c r="M545" s="50"/>
      <c r="N545" s="50">
        <f t="shared" si="120"/>
        <v>4788255.9323450513</v>
      </c>
      <c r="O545" s="96"/>
      <c r="P545" s="96"/>
      <c r="Q545" s="33"/>
      <c r="R545" s="33"/>
    </row>
    <row r="546" spans="1:18" s="31" customFormat="1" x14ac:dyDescent="0.25">
      <c r="A546" s="35"/>
      <c r="B546" s="51" t="s">
        <v>379</v>
      </c>
      <c r="C546" s="35">
        <v>4</v>
      </c>
      <c r="D546" s="55">
        <v>13.830499999999999</v>
      </c>
      <c r="E546" s="100">
        <v>645</v>
      </c>
      <c r="F546" s="144">
        <v>999646</v>
      </c>
      <c r="G546" s="41">
        <v>100</v>
      </c>
      <c r="H546" s="50">
        <f t="shared" si="123"/>
        <v>999646</v>
      </c>
      <c r="I546" s="50">
        <f t="shared" si="124"/>
        <v>0</v>
      </c>
      <c r="J546" s="50">
        <f t="shared" si="127"/>
        <v>1549.8387596899224</v>
      </c>
      <c r="K546" s="50">
        <f t="shared" si="125"/>
        <v>1455.0569444275156</v>
      </c>
      <c r="L546" s="50">
        <f t="shared" si="126"/>
        <v>1514104.9387975545</v>
      </c>
      <c r="M546" s="50"/>
      <c r="N546" s="50">
        <f t="shared" si="120"/>
        <v>1514104.9387975545</v>
      </c>
      <c r="O546" s="96"/>
      <c r="P546" s="96"/>
      <c r="Q546" s="33"/>
      <c r="R546" s="33"/>
    </row>
    <row r="547" spans="1:18" s="31" customFormat="1" x14ac:dyDescent="0.25">
      <c r="A547" s="35"/>
      <c r="B547" s="51" t="s">
        <v>380</v>
      </c>
      <c r="C547" s="35">
        <v>4</v>
      </c>
      <c r="D547" s="55">
        <v>89.205900000000014</v>
      </c>
      <c r="E547" s="100">
        <v>3386</v>
      </c>
      <c r="F547" s="144">
        <v>6494909</v>
      </c>
      <c r="G547" s="41">
        <v>100</v>
      </c>
      <c r="H547" s="50">
        <f t="shared" si="123"/>
        <v>6494909</v>
      </c>
      <c r="I547" s="50">
        <f t="shared" si="124"/>
        <v>0</v>
      </c>
      <c r="J547" s="50">
        <f t="shared" si="127"/>
        <v>1918.1656822209097</v>
      </c>
      <c r="K547" s="50">
        <f t="shared" si="125"/>
        <v>1086.7300218965283</v>
      </c>
      <c r="L547" s="50">
        <f t="shared" si="126"/>
        <v>2791265.2519341893</v>
      </c>
      <c r="M547" s="50"/>
      <c r="N547" s="50">
        <f t="shared" si="120"/>
        <v>2791265.2519341893</v>
      </c>
      <c r="O547" s="96"/>
      <c r="P547" s="96"/>
      <c r="Q547" s="33"/>
      <c r="R547" s="33"/>
    </row>
    <row r="548" spans="1:18" s="31" customFormat="1" x14ac:dyDescent="0.25">
      <c r="A548" s="35"/>
      <c r="B548" s="51" t="s">
        <v>381</v>
      </c>
      <c r="C548" s="35">
        <v>4</v>
      </c>
      <c r="D548" s="55">
        <v>28.287100000000002</v>
      </c>
      <c r="E548" s="100">
        <v>1209</v>
      </c>
      <c r="F548" s="144">
        <v>7975827</v>
      </c>
      <c r="G548" s="41">
        <v>100</v>
      </c>
      <c r="H548" s="50">
        <f t="shared" si="123"/>
        <v>7975827</v>
      </c>
      <c r="I548" s="50">
        <f t="shared" si="124"/>
        <v>0</v>
      </c>
      <c r="J548" s="50">
        <f t="shared" si="127"/>
        <v>6597.0446650124068</v>
      </c>
      <c r="K548" s="50">
        <f t="shared" si="125"/>
        <v>-3592.1489608949687</v>
      </c>
      <c r="L548" s="50">
        <f t="shared" si="126"/>
        <v>658151.20179076865</v>
      </c>
      <c r="M548" s="50"/>
      <c r="N548" s="50">
        <f t="shared" si="120"/>
        <v>658151.20179076865</v>
      </c>
      <c r="O548" s="96"/>
      <c r="P548" s="96"/>
      <c r="Q548" s="33"/>
      <c r="R548" s="33"/>
    </row>
    <row r="549" spans="1:18" s="31" customFormat="1" x14ac:dyDescent="0.25">
      <c r="A549" s="35"/>
      <c r="B549" s="51" t="s">
        <v>382</v>
      </c>
      <c r="C549" s="35">
        <v>4</v>
      </c>
      <c r="D549" s="55">
        <v>44.047899999999998</v>
      </c>
      <c r="E549" s="100">
        <v>2323</v>
      </c>
      <c r="F549" s="144">
        <v>4640100</v>
      </c>
      <c r="G549" s="41">
        <v>100</v>
      </c>
      <c r="H549" s="50">
        <f t="shared" si="123"/>
        <v>4640100</v>
      </c>
      <c r="I549" s="50">
        <f t="shared" si="124"/>
        <v>0</v>
      </c>
      <c r="J549" s="50">
        <f t="shared" si="127"/>
        <v>1997.4601808006887</v>
      </c>
      <c r="K549" s="50">
        <f t="shared" si="125"/>
        <v>1007.4355233167494</v>
      </c>
      <c r="L549" s="50">
        <f t="shared" si="126"/>
        <v>2001243.0725701051</v>
      </c>
      <c r="M549" s="50"/>
      <c r="N549" s="50">
        <f t="shared" si="120"/>
        <v>2001243.0725701051</v>
      </c>
      <c r="O549" s="96"/>
      <c r="P549" s="96"/>
      <c r="Q549" s="33"/>
      <c r="R549" s="33"/>
    </row>
    <row r="550" spans="1:18" s="31" customFormat="1" x14ac:dyDescent="0.25">
      <c r="A550" s="35"/>
      <c r="B550" s="51" t="s">
        <v>383</v>
      </c>
      <c r="C550" s="35">
        <v>4</v>
      </c>
      <c r="D550" s="55">
        <v>45.811300000000003</v>
      </c>
      <c r="E550" s="100">
        <v>1531</v>
      </c>
      <c r="F550" s="144">
        <v>1516664</v>
      </c>
      <c r="G550" s="41">
        <v>100</v>
      </c>
      <c r="H550" s="50">
        <f t="shared" si="123"/>
        <v>1516664</v>
      </c>
      <c r="I550" s="50">
        <f t="shared" si="124"/>
        <v>0</v>
      </c>
      <c r="J550" s="50">
        <f t="shared" si="127"/>
        <v>990.63618549967339</v>
      </c>
      <c r="K550" s="50">
        <f t="shared" si="125"/>
        <v>2014.2595186177646</v>
      </c>
      <c r="L550" s="50">
        <f t="shared" si="126"/>
        <v>2528685.2356626852</v>
      </c>
      <c r="M550" s="50"/>
      <c r="N550" s="50">
        <f t="shared" si="120"/>
        <v>2528685.2356626852</v>
      </c>
      <c r="O550" s="96"/>
      <c r="P550" s="96"/>
      <c r="Q550" s="33"/>
      <c r="R550" s="33"/>
    </row>
    <row r="551" spans="1:18" s="31" customFormat="1" x14ac:dyDescent="0.25">
      <c r="A551" s="35"/>
      <c r="B551" s="51" t="s">
        <v>384</v>
      </c>
      <c r="C551" s="35">
        <v>4</v>
      </c>
      <c r="D551" s="55">
        <v>76.026800000000009</v>
      </c>
      <c r="E551" s="100">
        <v>2948</v>
      </c>
      <c r="F551" s="144">
        <v>3009896</v>
      </c>
      <c r="G551" s="41">
        <v>100</v>
      </c>
      <c r="H551" s="50">
        <f t="shared" si="123"/>
        <v>3009896</v>
      </c>
      <c r="I551" s="50">
        <f t="shared" si="124"/>
        <v>0</v>
      </c>
      <c r="J551" s="50">
        <f t="shared" si="127"/>
        <v>1020.9959294436907</v>
      </c>
      <c r="K551" s="50">
        <f t="shared" si="125"/>
        <v>1983.8997746737473</v>
      </c>
      <c r="L551" s="50">
        <f t="shared" si="126"/>
        <v>3254251.0790508771</v>
      </c>
      <c r="M551" s="50"/>
      <c r="N551" s="50">
        <f t="shared" si="120"/>
        <v>3254251.0790508771</v>
      </c>
      <c r="O551" s="96"/>
      <c r="P551" s="96"/>
      <c r="Q551" s="33"/>
      <c r="R551" s="33"/>
    </row>
    <row r="552" spans="1:18" s="31" customFormat="1" x14ac:dyDescent="0.25">
      <c r="A552" s="35"/>
      <c r="B552" s="51" t="s">
        <v>385</v>
      </c>
      <c r="C552" s="35">
        <v>4</v>
      </c>
      <c r="D552" s="55">
        <v>21.168299999999999</v>
      </c>
      <c r="E552" s="100">
        <v>828</v>
      </c>
      <c r="F552" s="144">
        <v>955860</v>
      </c>
      <c r="G552" s="41">
        <v>100</v>
      </c>
      <c r="H552" s="50">
        <f t="shared" si="123"/>
        <v>955860</v>
      </c>
      <c r="I552" s="50">
        <f t="shared" si="124"/>
        <v>0</v>
      </c>
      <c r="J552" s="50">
        <f t="shared" si="127"/>
        <v>1154.4202898550725</v>
      </c>
      <c r="K552" s="50">
        <f t="shared" si="125"/>
        <v>1850.4754142623656</v>
      </c>
      <c r="L552" s="50">
        <f t="shared" si="126"/>
        <v>1954478.1279012337</v>
      </c>
      <c r="M552" s="50"/>
      <c r="N552" s="50">
        <f t="shared" si="120"/>
        <v>1954478.1279012337</v>
      </c>
      <c r="O552" s="96"/>
      <c r="P552" s="96"/>
      <c r="Q552" s="33"/>
      <c r="R552" s="33"/>
    </row>
    <row r="553" spans="1:18" s="31" customFormat="1" x14ac:dyDescent="0.25">
      <c r="A553" s="35"/>
      <c r="B553" s="51" t="s">
        <v>386</v>
      </c>
      <c r="C553" s="35">
        <v>4</v>
      </c>
      <c r="D553" s="55">
        <v>27.250599999999999</v>
      </c>
      <c r="E553" s="100">
        <v>941</v>
      </c>
      <c r="F553" s="144">
        <v>1089236</v>
      </c>
      <c r="G553" s="41">
        <v>100</v>
      </c>
      <c r="H553" s="50">
        <f t="shared" si="123"/>
        <v>1089236</v>
      </c>
      <c r="I553" s="50">
        <f t="shared" si="124"/>
        <v>0</v>
      </c>
      <c r="J553" s="50">
        <f t="shared" si="127"/>
        <v>1157.5302869287991</v>
      </c>
      <c r="K553" s="50">
        <f t="shared" si="125"/>
        <v>1847.365417188639</v>
      </c>
      <c r="L553" s="50">
        <f t="shared" si="126"/>
        <v>2038482.5757292139</v>
      </c>
      <c r="M553" s="50"/>
      <c r="N553" s="50">
        <f t="shared" si="120"/>
        <v>2038482.5757292139</v>
      </c>
      <c r="O553" s="96"/>
      <c r="P553" s="96"/>
      <c r="Q553" s="33"/>
      <c r="R553" s="33"/>
    </row>
    <row r="554" spans="1:18" s="31" customFormat="1" x14ac:dyDescent="0.25">
      <c r="A554" s="35"/>
      <c r="B554" s="51" t="s">
        <v>387</v>
      </c>
      <c r="C554" s="35">
        <v>4</v>
      </c>
      <c r="D554" s="55">
        <v>21.5503</v>
      </c>
      <c r="E554" s="100">
        <v>927</v>
      </c>
      <c r="F554" s="144">
        <v>1861347</v>
      </c>
      <c r="G554" s="41">
        <v>100</v>
      </c>
      <c r="H554" s="50">
        <f t="shared" si="123"/>
        <v>1861347</v>
      </c>
      <c r="I554" s="50">
        <f t="shared" si="124"/>
        <v>0</v>
      </c>
      <c r="J554" s="50">
        <f t="shared" si="127"/>
        <v>2007.925566343042</v>
      </c>
      <c r="K554" s="50">
        <f t="shared" si="125"/>
        <v>996.97013777439611</v>
      </c>
      <c r="L554" s="50">
        <f t="shared" si="126"/>
        <v>1306754.3269207478</v>
      </c>
      <c r="M554" s="50"/>
      <c r="N554" s="50">
        <f t="shared" si="120"/>
        <v>1306754.3269207478</v>
      </c>
      <c r="O554" s="96"/>
      <c r="P554" s="96"/>
      <c r="Q554" s="33"/>
      <c r="R554" s="33"/>
    </row>
    <row r="555" spans="1:18" s="31" customFormat="1" x14ac:dyDescent="0.25">
      <c r="A555" s="35"/>
      <c r="B555" s="51" t="s">
        <v>388</v>
      </c>
      <c r="C555" s="35">
        <v>4</v>
      </c>
      <c r="D555" s="55">
        <v>14.727999999999998</v>
      </c>
      <c r="E555" s="100">
        <v>747</v>
      </c>
      <c r="F555" s="144">
        <v>637392</v>
      </c>
      <c r="G555" s="41">
        <v>100</v>
      </c>
      <c r="H555" s="50">
        <f t="shared" si="123"/>
        <v>637392</v>
      </c>
      <c r="I555" s="50">
        <f t="shared" si="124"/>
        <v>0</v>
      </c>
      <c r="J555" s="50">
        <f t="shared" si="127"/>
        <v>853.26907630522089</v>
      </c>
      <c r="K555" s="50">
        <f t="shared" si="125"/>
        <v>2151.6266278122171</v>
      </c>
      <c r="L555" s="50">
        <f t="shared" si="126"/>
        <v>2119940.8768288917</v>
      </c>
      <c r="M555" s="50"/>
      <c r="N555" s="50">
        <f t="shared" si="120"/>
        <v>2119940.8768288917</v>
      </c>
      <c r="O555" s="96"/>
      <c r="P555" s="96"/>
      <c r="Q555" s="33"/>
      <c r="R555" s="33"/>
    </row>
    <row r="556" spans="1:18" s="31" customFormat="1" x14ac:dyDescent="0.25">
      <c r="A556" s="35"/>
      <c r="B556" s="51" t="s">
        <v>389</v>
      </c>
      <c r="C556" s="35">
        <v>4</v>
      </c>
      <c r="D556" s="55">
        <v>18.566800000000001</v>
      </c>
      <c r="E556" s="100">
        <v>882</v>
      </c>
      <c r="F556" s="144">
        <v>885983</v>
      </c>
      <c r="G556" s="41">
        <v>100</v>
      </c>
      <c r="H556" s="50">
        <f t="shared" si="123"/>
        <v>885983</v>
      </c>
      <c r="I556" s="50">
        <f t="shared" si="124"/>
        <v>0</v>
      </c>
      <c r="J556" s="50">
        <f t="shared" si="127"/>
        <v>1004.515873015873</v>
      </c>
      <c r="K556" s="50">
        <f t="shared" si="125"/>
        <v>2000.3798311015651</v>
      </c>
      <c r="L556" s="50">
        <f t="shared" si="126"/>
        <v>2076536.8138951797</v>
      </c>
      <c r="M556" s="50"/>
      <c r="N556" s="50">
        <f t="shared" si="120"/>
        <v>2076536.8138951797</v>
      </c>
      <c r="O556" s="96"/>
      <c r="P556" s="96"/>
      <c r="Q556" s="33"/>
      <c r="R556" s="33"/>
    </row>
    <row r="557" spans="1:18" s="31" customFormat="1" x14ac:dyDescent="0.25">
      <c r="A557" s="35"/>
      <c r="B557" s="51" t="s">
        <v>209</v>
      </c>
      <c r="C557" s="35">
        <v>4</v>
      </c>
      <c r="D557" s="55">
        <v>27.703899999999997</v>
      </c>
      <c r="E557" s="100">
        <v>1424</v>
      </c>
      <c r="F557" s="144">
        <v>927454</v>
      </c>
      <c r="G557" s="41">
        <v>100</v>
      </c>
      <c r="H557" s="50">
        <f t="shared" si="123"/>
        <v>927454</v>
      </c>
      <c r="I557" s="50">
        <f t="shared" si="124"/>
        <v>0</v>
      </c>
      <c r="J557" s="50">
        <f t="shared" si="127"/>
        <v>651.30196629213481</v>
      </c>
      <c r="K557" s="50">
        <f t="shared" si="125"/>
        <v>2353.5937378253034</v>
      </c>
      <c r="L557" s="50">
        <f t="shared" si="126"/>
        <v>2630362.7948887236</v>
      </c>
      <c r="M557" s="50"/>
      <c r="N557" s="50">
        <f t="shared" si="120"/>
        <v>2630362.7948887236</v>
      </c>
      <c r="O557" s="96"/>
      <c r="P557" s="96"/>
      <c r="Q557" s="33"/>
      <c r="R557" s="33"/>
    </row>
    <row r="558" spans="1:18" s="31" customFormat="1" x14ac:dyDescent="0.25">
      <c r="A558" s="35"/>
      <c r="B558" s="51" t="s">
        <v>246</v>
      </c>
      <c r="C558" s="35">
        <v>4</v>
      </c>
      <c r="D558" s="55">
        <v>15.173299999999998</v>
      </c>
      <c r="E558" s="100">
        <v>424</v>
      </c>
      <c r="F558" s="144">
        <v>890194</v>
      </c>
      <c r="G558" s="41">
        <v>100</v>
      </c>
      <c r="H558" s="50">
        <f t="shared" si="123"/>
        <v>890194</v>
      </c>
      <c r="I558" s="50">
        <f t="shared" si="124"/>
        <v>0</v>
      </c>
      <c r="J558" s="50">
        <f>F558/E558</f>
        <v>2099.5141509433961</v>
      </c>
      <c r="K558" s="50">
        <f>$J$11*$J$19-J558</f>
        <v>905.38155317404198</v>
      </c>
      <c r="L558" s="50">
        <f t="shared" si="126"/>
        <v>998346.78905448574</v>
      </c>
      <c r="M558" s="50"/>
      <c r="N558" s="50">
        <f t="shared" si="120"/>
        <v>998346.78905448574</v>
      </c>
      <c r="O558" s="96"/>
      <c r="P558" s="96"/>
      <c r="Q558" s="33"/>
      <c r="R558" s="33"/>
    </row>
    <row r="559" spans="1:18" s="31" customFormat="1" x14ac:dyDescent="0.25">
      <c r="A559" s="35"/>
      <c r="B559" s="51" t="s">
        <v>390</v>
      </c>
      <c r="C559" s="35">
        <v>4</v>
      </c>
      <c r="D559" s="55">
        <v>20.418799999999997</v>
      </c>
      <c r="E559" s="100">
        <v>932</v>
      </c>
      <c r="F559" s="144">
        <v>830955</v>
      </c>
      <c r="G559" s="41">
        <v>100</v>
      </c>
      <c r="H559" s="50">
        <f t="shared" si="123"/>
        <v>830955</v>
      </c>
      <c r="I559" s="50">
        <f t="shared" si="124"/>
        <v>0</v>
      </c>
      <c r="J559" s="50">
        <f t="shared" si="127"/>
        <v>891.58261802575112</v>
      </c>
      <c r="K559" s="50">
        <f t="shared" si="125"/>
        <v>2113.3130860916872</v>
      </c>
      <c r="L559" s="50">
        <f t="shared" si="126"/>
        <v>2199689.7271821764</v>
      </c>
      <c r="M559" s="50"/>
      <c r="N559" s="50">
        <f t="shared" si="120"/>
        <v>2199689.7271821764</v>
      </c>
      <c r="O559" s="96"/>
      <c r="P559" s="96"/>
      <c r="Q559" s="33"/>
      <c r="R559" s="33"/>
    </row>
    <row r="560" spans="1:18" s="31" customFormat="1" x14ac:dyDescent="0.25">
      <c r="A560" s="35"/>
      <c r="B560" s="51" t="s">
        <v>391</v>
      </c>
      <c r="C560" s="35">
        <v>4</v>
      </c>
      <c r="D560" s="55">
        <v>99.448100000000011</v>
      </c>
      <c r="E560" s="100">
        <v>3752</v>
      </c>
      <c r="F560" s="144">
        <v>4671375</v>
      </c>
      <c r="G560" s="41">
        <v>100</v>
      </c>
      <c r="H560" s="50">
        <f t="shared" si="123"/>
        <v>4671375</v>
      </c>
      <c r="I560" s="50">
        <f t="shared" si="124"/>
        <v>0</v>
      </c>
      <c r="J560" s="50">
        <f t="shared" si="127"/>
        <v>1245.0359808102346</v>
      </c>
      <c r="K560" s="50">
        <f t="shared" si="125"/>
        <v>1759.8597233072035</v>
      </c>
      <c r="L560" s="50">
        <f t="shared" si="126"/>
        <v>3544962.4999136254</v>
      </c>
      <c r="M560" s="50"/>
      <c r="N560" s="50">
        <f t="shared" si="120"/>
        <v>3544962.4999136254</v>
      </c>
      <c r="O560" s="96"/>
      <c r="P560" s="96"/>
      <c r="Q560" s="33"/>
      <c r="R560" s="33"/>
    </row>
    <row r="561" spans="1:18" s="31" customFormat="1" x14ac:dyDescent="0.25">
      <c r="A561" s="35"/>
      <c r="B561" s="51" t="s">
        <v>392</v>
      </c>
      <c r="C561" s="35">
        <v>4</v>
      </c>
      <c r="D561" s="55">
        <v>22.054699999999997</v>
      </c>
      <c r="E561" s="100">
        <v>960</v>
      </c>
      <c r="F561" s="144">
        <v>604233</v>
      </c>
      <c r="G561" s="41">
        <v>100</v>
      </c>
      <c r="H561" s="50">
        <f t="shared" si="123"/>
        <v>604233</v>
      </c>
      <c r="I561" s="50">
        <f t="shared" si="124"/>
        <v>0</v>
      </c>
      <c r="J561" s="50">
        <f t="shared" si="127"/>
        <v>629.40937499999995</v>
      </c>
      <c r="K561" s="50">
        <f t="shared" si="125"/>
        <v>2375.4863291174379</v>
      </c>
      <c r="L561" s="50">
        <f t="shared" si="126"/>
        <v>2433260.0906932834</v>
      </c>
      <c r="M561" s="50"/>
      <c r="N561" s="50">
        <f t="shared" si="120"/>
        <v>2433260.0906932834</v>
      </c>
      <c r="O561" s="96"/>
      <c r="P561" s="96"/>
      <c r="Q561" s="33"/>
      <c r="R561" s="33"/>
    </row>
    <row r="562" spans="1:18" s="31" customFormat="1" x14ac:dyDescent="0.25">
      <c r="A562" s="35"/>
      <c r="B562" s="51" t="s">
        <v>250</v>
      </c>
      <c r="C562" s="35">
        <v>4</v>
      </c>
      <c r="D562" s="55">
        <v>13.465299999999999</v>
      </c>
      <c r="E562" s="100">
        <v>629</v>
      </c>
      <c r="F562" s="144">
        <v>418414</v>
      </c>
      <c r="G562" s="41">
        <v>100</v>
      </c>
      <c r="H562" s="50">
        <f t="shared" si="123"/>
        <v>418414</v>
      </c>
      <c r="I562" s="50">
        <f t="shared" si="124"/>
        <v>0</v>
      </c>
      <c r="J562" s="50">
        <f t="shared" si="127"/>
        <v>665.20508744038159</v>
      </c>
      <c r="K562" s="50">
        <f t="shared" si="125"/>
        <v>2339.6906166770564</v>
      </c>
      <c r="L562" s="50">
        <f t="shared" si="126"/>
        <v>2218093.2973007597</v>
      </c>
      <c r="M562" s="50"/>
      <c r="N562" s="50">
        <f t="shared" si="120"/>
        <v>2218093.2973007597</v>
      </c>
      <c r="O562" s="96"/>
      <c r="P562" s="96"/>
      <c r="Q562" s="33"/>
      <c r="R562" s="33"/>
    </row>
    <row r="563" spans="1:18" s="31" customFormat="1" x14ac:dyDescent="0.25">
      <c r="A563" s="35"/>
      <c r="B563" s="51" t="s">
        <v>282</v>
      </c>
      <c r="C563" s="35">
        <v>4</v>
      </c>
      <c r="D563" s="55">
        <v>32.471600000000002</v>
      </c>
      <c r="E563" s="100">
        <v>1111</v>
      </c>
      <c r="F563" s="144">
        <v>770350</v>
      </c>
      <c r="G563" s="41">
        <v>100</v>
      </c>
      <c r="H563" s="50">
        <f t="shared" si="123"/>
        <v>770350</v>
      </c>
      <c r="I563" s="50">
        <f t="shared" si="124"/>
        <v>0</v>
      </c>
      <c r="J563" s="50">
        <f t="shared" si="127"/>
        <v>693.38433843384337</v>
      </c>
      <c r="K563" s="50">
        <f t="shared" si="125"/>
        <v>2311.5113656835947</v>
      </c>
      <c r="L563" s="50">
        <f t="shared" si="126"/>
        <v>2513966.7291329731</v>
      </c>
      <c r="M563" s="50"/>
      <c r="N563" s="50">
        <f t="shared" si="120"/>
        <v>2513966.7291329731</v>
      </c>
      <c r="O563" s="96"/>
      <c r="P563" s="96"/>
      <c r="Q563" s="33"/>
      <c r="R563" s="33"/>
    </row>
    <row r="564" spans="1:18" s="31" customFormat="1" x14ac:dyDescent="0.25">
      <c r="A564" s="35"/>
      <c r="B564" s="51" t="s">
        <v>142</v>
      </c>
      <c r="C564" s="35">
        <v>4</v>
      </c>
      <c r="D564" s="55">
        <v>10.603699999999998</v>
      </c>
      <c r="E564" s="100">
        <v>443</v>
      </c>
      <c r="F564" s="144">
        <v>255129</v>
      </c>
      <c r="G564" s="41">
        <v>100</v>
      </c>
      <c r="H564" s="50">
        <f t="shared" si="123"/>
        <v>255129</v>
      </c>
      <c r="I564" s="50">
        <f t="shared" si="124"/>
        <v>0</v>
      </c>
      <c r="J564" s="50">
        <f t="shared" si="127"/>
        <v>575.91196388261847</v>
      </c>
      <c r="K564" s="50">
        <f t="shared" si="125"/>
        <v>2428.9837402348194</v>
      </c>
      <c r="L564" s="50">
        <f t="shared" si="126"/>
        <v>2199604.1436736463</v>
      </c>
      <c r="M564" s="50"/>
      <c r="N564" s="50">
        <f t="shared" si="120"/>
        <v>2199604.1436736463</v>
      </c>
      <c r="O564" s="96"/>
      <c r="P564" s="96"/>
      <c r="Q564" s="33"/>
      <c r="R564" s="33"/>
    </row>
    <row r="565" spans="1:18" s="31" customFormat="1" x14ac:dyDescent="0.25">
      <c r="A565" s="35"/>
      <c r="B565" s="51" t="s">
        <v>393</v>
      </c>
      <c r="C565" s="35">
        <v>4</v>
      </c>
      <c r="D565" s="55">
        <v>27.763299999999997</v>
      </c>
      <c r="E565" s="100">
        <v>1418</v>
      </c>
      <c r="F565" s="144">
        <v>1794930</v>
      </c>
      <c r="G565" s="41">
        <v>100</v>
      </c>
      <c r="H565" s="50">
        <f t="shared" si="123"/>
        <v>1794930</v>
      </c>
      <c r="I565" s="50">
        <f t="shared" si="124"/>
        <v>0</v>
      </c>
      <c r="J565" s="50">
        <f t="shared" si="127"/>
        <v>1265.8180535966148</v>
      </c>
      <c r="K565" s="50">
        <f t="shared" si="125"/>
        <v>1739.0776505208232</v>
      </c>
      <c r="L565" s="50">
        <f t="shared" si="126"/>
        <v>2133514.8470307533</v>
      </c>
      <c r="M565" s="50"/>
      <c r="N565" s="50">
        <f t="shared" si="120"/>
        <v>2133514.8470307533</v>
      </c>
      <c r="O565" s="96"/>
      <c r="P565" s="96"/>
      <c r="Q565" s="33"/>
      <c r="R565" s="33"/>
    </row>
    <row r="566" spans="1:18" s="31" customFormat="1" x14ac:dyDescent="0.25">
      <c r="A566" s="35"/>
      <c r="B566" s="4"/>
      <c r="C566" s="4"/>
      <c r="D566" s="55">
        <v>0</v>
      </c>
      <c r="E566" s="102"/>
      <c r="F566" s="42"/>
      <c r="G566" s="41"/>
      <c r="H566" s="42"/>
      <c r="I566" s="32"/>
      <c r="J566" s="32"/>
      <c r="K566" s="50"/>
      <c r="L566" s="50"/>
      <c r="M566" s="50"/>
      <c r="N566" s="50"/>
      <c r="O566" s="96"/>
      <c r="P566" s="96"/>
      <c r="Q566" s="33"/>
      <c r="R566" s="33"/>
    </row>
    <row r="567" spans="1:18" s="31" customFormat="1" x14ac:dyDescent="0.25">
      <c r="A567" s="30" t="s">
        <v>394</v>
      </c>
      <c r="B567" s="43" t="s">
        <v>2</v>
      </c>
      <c r="C567" s="44"/>
      <c r="D567" s="3">
        <v>783.48569999999995</v>
      </c>
      <c r="E567" s="103">
        <f>E568</f>
        <v>74458</v>
      </c>
      <c r="F567" s="37">
        <f t="shared" ref="F567" si="128">F569</f>
        <v>0</v>
      </c>
      <c r="G567" s="37"/>
      <c r="H567" s="37">
        <f>H569</f>
        <v>18513449.75</v>
      </c>
      <c r="I567" s="37">
        <f>I569</f>
        <v>-18513449.75</v>
      </c>
      <c r="J567" s="37"/>
      <c r="K567" s="50"/>
      <c r="L567" s="50"/>
      <c r="M567" s="46">
        <f>M569</f>
        <v>35639400.333699957</v>
      </c>
      <c r="N567" s="37">
        <f t="shared" si="120"/>
        <v>35639400.333699957</v>
      </c>
      <c r="O567" s="96"/>
      <c r="P567" s="96"/>
      <c r="Q567" s="33"/>
      <c r="R567" s="33"/>
    </row>
    <row r="568" spans="1:18" s="31" customFormat="1" x14ac:dyDescent="0.25">
      <c r="A568" s="30" t="s">
        <v>394</v>
      </c>
      <c r="B568" s="43" t="s">
        <v>3</v>
      </c>
      <c r="C568" s="44"/>
      <c r="D568" s="3">
        <v>783.48569999999995</v>
      </c>
      <c r="E568" s="103">
        <f>SUM(E570:E594)</f>
        <v>74458</v>
      </c>
      <c r="F568" s="37">
        <f t="shared" ref="F568" si="129">SUM(F570:F594)</f>
        <v>154060346</v>
      </c>
      <c r="G568" s="37"/>
      <c r="H568" s="37">
        <f>SUM(H570:H594)</f>
        <v>117033446.5</v>
      </c>
      <c r="I568" s="37">
        <f>SUM(I570:I594)</f>
        <v>37026899.5</v>
      </c>
      <c r="J568" s="37"/>
      <c r="K568" s="50"/>
      <c r="L568" s="37">
        <f>SUM(L570:L594)</f>
        <v>67724404.474077731</v>
      </c>
      <c r="M568" s="50"/>
      <c r="N568" s="37">
        <f t="shared" si="120"/>
        <v>67724404.474077731</v>
      </c>
      <c r="O568" s="96"/>
      <c r="P568" s="96"/>
      <c r="Q568" s="33"/>
      <c r="R568" s="33"/>
    </row>
    <row r="569" spans="1:18" s="31" customFormat="1" x14ac:dyDescent="0.25">
      <c r="A569" s="35"/>
      <c r="B569" s="51" t="s">
        <v>26</v>
      </c>
      <c r="C569" s="35">
        <v>2</v>
      </c>
      <c r="D569" s="55">
        <v>0</v>
      </c>
      <c r="E569" s="106"/>
      <c r="F569" s="50"/>
      <c r="G569" s="41">
        <v>25</v>
      </c>
      <c r="H569" s="50">
        <f>F579*G569/100</f>
        <v>18513449.75</v>
      </c>
      <c r="I569" s="50">
        <f t="shared" ref="I569:I594" si="130">F569-H569</f>
        <v>-18513449.75</v>
      </c>
      <c r="J569" s="50"/>
      <c r="K569" s="50"/>
      <c r="L569" s="50"/>
      <c r="M569" s="50">
        <f>($L$7*$L$8*E567/$L$10)+($L$7*$L$9*D567/$L$11)</f>
        <v>35639400.333699957</v>
      </c>
      <c r="N569" s="50">
        <f t="shared" si="120"/>
        <v>35639400.333699957</v>
      </c>
      <c r="O569" s="96"/>
      <c r="P569" s="96"/>
      <c r="Q569" s="33"/>
      <c r="R569" s="33"/>
    </row>
    <row r="570" spans="1:18" s="31" customFormat="1" x14ac:dyDescent="0.25">
      <c r="A570" s="35"/>
      <c r="B570" s="51" t="s">
        <v>395</v>
      </c>
      <c r="C570" s="35">
        <v>4</v>
      </c>
      <c r="D570" s="55">
        <v>26.569000000000003</v>
      </c>
      <c r="E570" s="100">
        <v>3763</v>
      </c>
      <c r="F570" s="145">
        <v>8985718</v>
      </c>
      <c r="G570" s="41">
        <v>100</v>
      </c>
      <c r="H570" s="50">
        <f t="shared" ref="H570:H594" si="131">F570*G570/100</f>
        <v>8985718</v>
      </c>
      <c r="I570" s="50">
        <f t="shared" si="130"/>
        <v>0</v>
      </c>
      <c r="J570" s="50">
        <f t="shared" si="127"/>
        <v>2387.9133669944194</v>
      </c>
      <c r="K570" s="50">
        <f t="shared" ref="K570:K594" si="132">$J$11*$J$19-J570</f>
        <v>616.98233712301862</v>
      </c>
      <c r="L570" s="50">
        <f t="shared" ref="L570:L594" si="133">IF(K570&gt;0,$J$7*$J$8*(K570/$K$19),0)+$J$7*$J$9*(E570/$E$19)+$J$7*$J$10*(D570/$D$19)</f>
        <v>2098629.7854609857</v>
      </c>
      <c r="M570" s="50"/>
      <c r="N570" s="50">
        <f t="shared" si="120"/>
        <v>2098629.7854609857</v>
      </c>
      <c r="O570" s="96"/>
      <c r="P570" s="96"/>
      <c r="Q570" s="33"/>
      <c r="R570" s="33"/>
    </row>
    <row r="571" spans="1:18" s="31" customFormat="1" x14ac:dyDescent="0.25">
      <c r="A571" s="35"/>
      <c r="B571" s="51" t="s">
        <v>396</v>
      </c>
      <c r="C571" s="35">
        <v>4</v>
      </c>
      <c r="D571" s="55">
        <v>51.770800000000001</v>
      </c>
      <c r="E571" s="100">
        <v>1251</v>
      </c>
      <c r="F571" s="145">
        <v>1160973</v>
      </c>
      <c r="G571" s="41">
        <v>100</v>
      </c>
      <c r="H571" s="50">
        <f t="shared" si="131"/>
        <v>1160973</v>
      </c>
      <c r="I571" s="50">
        <f t="shared" si="130"/>
        <v>0</v>
      </c>
      <c r="J571" s="50">
        <f t="shared" si="127"/>
        <v>928.03597122302153</v>
      </c>
      <c r="K571" s="50">
        <f t="shared" si="132"/>
        <v>2076.8597328944165</v>
      </c>
      <c r="L571" s="50">
        <f t="shared" si="133"/>
        <v>2517633.373241941</v>
      </c>
      <c r="M571" s="50"/>
      <c r="N571" s="50">
        <f t="shared" si="120"/>
        <v>2517633.373241941</v>
      </c>
      <c r="O571" s="96"/>
      <c r="P571" s="96"/>
      <c r="Q571" s="33"/>
      <c r="R571" s="33"/>
    </row>
    <row r="572" spans="1:18" s="31" customFormat="1" x14ac:dyDescent="0.25">
      <c r="A572" s="35"/>
      <c r="B572" s="51" t="s">
        <v>789</v>
      </c>
      <c r="C572" s="35">
        <v>4</v>
      </c>
      <c r="D572" s="55">
        <v>58.449799999999996</v>
      </c>
      <c r="E572" s="100">
        <v>1512</v>
      </c>
      <c r="F572" s="145">
        <v>993699</v>
      </c>
      <c r="G572" s="41">
        <v>100</v>
      </c>
      <c r="H572" s="50">
        <f t="shared" si="131"/>
        <v>993699</v>
      </c>
      <c r="I572" s="50">
        <f t="shared" si="130"/>
        <v>0</v>
      </c>
      <c r="J572" s="50">
        <f t="shared" si="127"/>
        <v>657.20833333333337</v>
      </c>
      <c r="K572" s="50">
        <f t="shared" si="132"/>
        <v>2347.6873707841046</v>
      </c>
      <c r="L572" s="50">
        <f t="shared" si="133"/>
        <v>2882046.1625338062</v>
      </c>
      <c r="M572" s="50"/>
      <c r="N572" s="50">
        <f t="shared" si="120"/>
        <v>2882046.1625338062</v>
      </c>
      <c r="O572" s="96"/>
      <c r="P572" s="96"/>
      <c r="Q572" s="33"/>
      <c r="R572" s="33"/>
    </row>
    <row r="573" spans="1:18" s="31" customFormat="1" x14ac:dyDescent="0.25">
      <c r="A573" s="35"/>
      <c r="B573" s="51" t="s">
        <v>397</v>
      </c>
      <c r="C573" s="35">
        <v>4</v>
      </c>
      <c r="D573" s="55">
        <v>69.130799999999994</v>
      </c>
      <c r="E573" s="100">
        <v>8427</v>
      </c>
      <c r="F573" s="145">
        <v>12509751</v>
      </c>
      <c r="G573" s="41">
        <v>100</v>
      </c>
      <c r="H573" s="50">
        <f t="shared" si="131"/>
        <v>12509751</v>
      </c>
      <c r="I573" s="50">
        <f t="shared" si="130"/>
        <v>0</v>
      </c>
      <c r="J573" s="50">
        <f t="shared" si="127"/>
        <v>1484.4845140619439</v>
      </c>
      <c r="K573" s="50">
        <f t="shared" si="132"/>
        <v>1520.4111900554942</v>
      </c>
      <c r="L573" s="50">
        <f t="shared" si="133"/>
        <v>4881508.2001269143</v>
      </c>
      <c r="M573" s="50"/>
      <c r="N573" s="50">
        <f t="shared" si="120"/>
        <v>4881508.2001269143</v>
      </c>
      <c r="O573" s="96"/>
      <c r="P573" s="96"/>
      <c r="Q573" s="33"/>
      <c r="R573" s="33"/>
    </row>
    <row r="574" spans="1:18" s="31" customFormat="1" x14ac:dyDescent="0.25">
      <c r="A574" s="35"/>
      <c r="B574" s="51" t="s">
        <v>398</v>
      </c>
      <c r="C574" s="35">
        <v>4</v>
      </c>
      <c r="D574" s="55">
        <v>13.638200000000001</v>
      </c>
      <c r="E574" s="100">
        <v>1802</v>
      </c>
      <c r="F574" s="145">
        <v>2471182</v>
      </c>
      <c r="G574" s="41">
        <v>100</v>
      </c>
      <c r="H574" s="50">
        <f t="shared" si="131"/>
        <v>2471182</v>
      </c>
      <c r="I574" s="50">
        <f t="shared" si="130"/>
        <v>0</v>
      </c>
      <c r="J574" s="50">
        <f t="shared" si="127"/>
        <v>1371.3551609322974</v>
      </c>
      <c r="K574" s="50">
        <f t="shared" si="132"/>
        <v>1633.5405431851407</v>
      </c>
      <c r="L574" s="50">
        <f t="shared" si="133"/>
        <v>2089545.9524371109</v>
      </c>
      <c r="M574" s="50"/>
      <c r="N574" s="50">
        <f t="shared" si="120"/>
        <v>2089545.9524371109</v>
      </c>
      <c r="O574" s="96"/>
      <c r="P574" s="96"/>
      <c r="Q574" s="33"/>
      <c r="R574" s="33"/>
    </row>
    <row r="575" spans="1:18" s="31" customFormat="1" x14ac:dyDescent="0.25">
      <c r="A575" s="35"/>
      <c r="B575" s="51" t="s">
        <v>399</v>
      </c>
      <c r="C575" s="35">
        <v>4</v>
      </c>
      <c r="D575" s="55">
        <v>52.592100000000002</v>
      </c>
      <c r="E575" s="100">
        <v>1751</v>
      </c>
      <c r="F575" s="145">
        <v>1847014</v>
      </c>
      <c r="G575" s="41">
        <v>100</v>
      </c>
      <c r="H575" s="50">
        <f t="shared" si="131"/>
        <v>1847014</v>
      </c>
      <c r="I575" s="50">
        <f t="shared" si="130"/>
        <v>0</v>
      </c>
      <c r="J575" s="50">
        <f t="shared" si="127"/>
        <v>1054.8338092518561</v>
      </c>
      <c r="K575" s="50">
        <f t="shared" si="132"/>
        <v>1950.061894865582</v>
      </c>
      <c r="L575" s="50">
        <f t="shared" si="133"/>
        <v>2608606.6342471242</v>
      </c>
      <c r="M575" s="50"/>
      <c r="N575" s="50">
        <f t="shared" si="120"/>
        <v>2608606.6342471242</v>
      </c>
      <c r="O575" s="96"/>
      <c r="P575" s="96"/>
      <c r="Q575" s="33"/>
      <c r="R575" s="33"/>
    </row>
    <row r="576" spans="1:18" s="31" customFormat="1" x14ac:dyDescent="0.25">
      <c r="A576" s="35"/>
      <c r="B576" s="51" t="s">
        <v>400</v>
      </c>
      <c r="C576" s="35">
        <v>4</v>
      </c>
      <c r="D576" s="55">
        <v>7.2299999999999995</v>
      </c>
      <c r="E576" s="100">
        <v>834</v>
      </c>
      <c r="F576" s="145">
        <v>630940</v>
      </c>
      <c r="G576" s="41">
        <v>100</v>
      </c>
      <c r="H576" s="50">
        <f t="shared" si="131"/>
        <v>630940</v>
      </c>
      <c r="I576" s="50">
        <f t="shared" si="130"/>
        <v>0</v>
      </c>
      <c r="J576" s="50">
        <f t="shared" si="127"/>
        <v>756.52278177458038</v>
      </c>
      <c r="K576" s="50">
        <f t="shared" si="132"/>
        <v>2248.3729223428577</v>
      </c>
      <c r="L576" s="50">
        <f t="shared" si="133"/>
        <v>2175934.3423885801</v>
      </c>
      <c r="M576" s="50"/>
      <c r="N576" s="50">
        <f t="shared" ref="N576:N636" si="134">L576+M576</f>
        <v>2175934.3423885801</v>
      </c>
      <c r="O576" s="96"/>
      <c r="P576" s="96"/>
      <c r="Q576" s="33"/>
      <c r="R576" s="33"/>
    </row>
    <row r="577" spans="1:18" s="31" customFormat="1" x14ac:dyDescent="0.25">
      <c r="A577" s="35"/>
      <c r="B577" s="51" t="s">
        <v>298</v>
      </c>
      <c r="C577" s="35">
        <v>4</v>
      </c>
      <c r="D577" s="55">
        <v>40.322299999999998</v>
      </c>
      <c r="E577" s="100">
        <v>2642</v>
      </c>
      <c r="F577" s="145">
        <v>3496673</v>
      </c>
      <c r="G577" s="41">
        <v>100</v>
      </c>
      <c r="H577" s="50">
        <f t="shared" si="131"/>
        <v>3496673</v>
      </c>
      <c r="I577" s="50">
        <f t="shared" si="130"/>
        <v>0</v>
      </c>
      <c r="J577" s="50">
        <f t="shared" si="127"/>
        <v>1323.494700984103</v>
      </c>
      <c r="K577" s="50">
        <f t="shared" si="132"/>
        <v>1681.4010031333351</v>
      </c>
      <c r="L577" s="50">
        <f t="shared" si="133"/>
        <v>2636484.6033118451</v>
      </c>
      <c r="M577" s="50"/>
      <c r="N577" s="50">
        <f t="shared" si="134"/>
        <v>2636484.6033118451</v>
      </c>
      <c r="O577" s="96"/>
      <c r="P577" s="96"/>
      <c r="Q577" s="33"/>
      <c r="R577" s="33"/>
    </row>
    <row r="578" spans="1:18" s="31" customFormat="1" x14ac:dyDescent="0.25">
      <c r="A578" s="35"/>
      <c r="B578" s="51" t="s">
        <v>401</v>
      </c>
      <c r="C578" s="35">
        <v>4</v>
      </c>
      <c r="D578" s="55">
        <v>5.835</v>
      </c>
      <c r="E578" s="100">
        <v>713</v>
      </c>
      <c r="F578" s="145">
        <v>457065</v>
      </c>
      <c r="G578" s="41">
        <v>100</v>
      </c>
      <c r="H578" s="50">
        <f t="shared" si="131"/>
        <v>457065</v>
      </c>
      <c r="I578" s="50">
        <f t="shared" si="130"/>
        <v>0</v>
      </c>
      <c r="J578" s="50">
        <f t="shared" si="127"/>
        <v>641.04488078541374</v>
      </c>
      <c r="K578" s="50">
        <f t="shared" si="132"/>
        <v>2363.8508233320244</v>
      </c>
      <c r="L578" s="50">
        <f t="shared" si="133"/>
        <v>2213529.1728829495</v>
      </c>
      <c r="M578" s="50"/>
      <c r="N578" s="50">
        <f t="shared" si="134"/>
        <v>2213529.1728829495</v>
      </c>
      <c r="O578" s="96"/>
      <c r="P578" s="96"/>
      <c r="Q578" s="33"/>
      <c r="R578" s="33"/>
    </row>
    <row r="579" spans="1:18" s="31" customFormat="1" x14ac:dyDescent="0.25">
      <c r="A579" s="35"/>
      <c r="B579" s="51" t="s">
        <v>863</v>
      </c>
      <c r="C579" s="35">
        <v>3</v>
      </c>
      <c r="D579" s="55">
        <v>31.644399999999997</v>
      </c>
      <c r="E579" s="100">
        <v>14665</v>
      </c>
      <c r="F579" s="145">
        <v>74053799</v>
      </c>
      <c r="G579" s="41">
        <v>50</v>
      </c>
      <c r="H579" s="50">
        <f t="shared" si="131"/>
        <v>37026899.5</v>
      </c>
      <c r="I579" s="50">
        <f t="shared" si="130"/>
        <v>37026899.5</v>
      </c>
      <c r="J579" s="50">
        <f t="shared" si="127"/>
        <v>5049.6964882372995</v>
      </c>
      <c r="K579" s="50">
        <f t="shared" si="132"/>
        <v>-2044.8007841198614</v>
      </c>
      <c r="L579" s="50">
        <f t="shared" si="133"/>
        <v>5719059.4028023547</v>
      </c>
      <c r="M579" s="50"/>
      <c r="N579" s="50">
        <f t="shared" si="134"/>
        <v>5719059.4028023547</v>
      </c>
      <c r="O579" s="96"/>
      <c r="P579" s="96"/>
      <c r="Q579" s="33"/>
      <c r="R579" s="33"/>
    </row>
    <row r="580" spans="1:18" s="31" customFormat="1" x14ac:dyDescent="0.25">
      <c r="A580" s="35"/>
      <c r="B580" s="51" t="s">
        <v>402</v>
      </c>
      <c r="C580" s="35">
        <v>4</v>
      </c>
      <c r="D580" s="55">
        <v>12.1113</v>
      </c>
      <c r="E580" s="100">
        <v>1954</v>
      </c>
      <c r="F580" s="145">
        <v>1375259</v>
      </c>
      <c r="G580" s="41">
        <v>100</v>
      </c>
      <c r="H580" s="50">
        <f t="shared" si="131"/>
        <v>1375259</v>
      </c>
      <c r="I580" s="50">
        <f t="shared" si="130"/>
        <v>0</v>
      </c>
      <c r="J580" s="50">
        <f t="shared" si="127"/>
        <v>703.81729785056291</v>
      </c>
      <c r="K580" s="50">
        <f t="shared" si="132"/>
        <v>2301.0784062668754</v>
      </c>
      <c r="L580" s="50">
        <f t="shared" si="133"/>
        <v>2673085.6482278137</v>
      </c>
      <c r="M580" s="50"/>
      <c r="N580" s="50">
        <f t="shared" si="134"/>
        <v>2673085.6482278137</v>
      </c>
      <c r="O580" s="96"/>
      <c r="P580" s="96"/>
      <c r="Q580" s="33"/>
      <c r="R580" s="33"/>
    </row>
    <row r="581" spans="1:18" s="31" customFormat="1" x14ac:dyDescent="0.25">
      <c r="A581" s="35"/>
      <c r="B581" s="51" t="s">
        <v>403</v>
      </c>
      <c r="C581" s="35">
        <v>4</v>
      </c>
      <c r="D581" s="55">
        <v>21.832999999999998</v>
      </c>
      <c r="E581" s="100">
        <v>3136</v>
      </c>
      <c r="F581" s="145">
        <v>5345116</v>
      </c>
      <c r="G581" s="41">
        <v>100</v>
      </c>
      <c r="H581" s="50">
        <f t="shared" si="131"/>
        <v>5345116</v>
      </c>
      <c r="I581" s="50">
        <f t="shared" si="130"/>
        <v>0</v>
      </c>
      <c r="J581" s="50">
        <f t="shared" si="127"/>
        <v>1704.4375</v>
      </c>
      <c r="K581" s="50">
        <f t="shared" si="132"/>
        <v>1300.4582041174381</v>
      </c>
      <c r="L581" s="50">
        <f t="shared" si="133"/>
        <v>2380105.2846331177</v>
      </c>
      <c r="M581" s="50"/>
      <c r="N581" s="50">
        <f t="shared" si="134"/>
        <v>2380105.2846331177</v>
      </c>
      <c r="O581" s="96"/>
      <c r="P581" s="96"/>
      <c r="Q581" s="33"/>
      <c r="R581" s="33"/>
    </row>
    <row r="582" spans="1:18" s="31" customFormat="1" x14ac:dyDescent="0.25">
      <c r="A582" s="35"/>
      <c r="B582" s="51" t="s">
        <v>404</v>
      </c>
      <c r="C582" s="35">
        <v>4</v>
      </c>
      <c r="D582" s="55">
        <v>25.650599999999997</v>
      </c>
      <c r="E582" s="100">
        <v>1907</v>
      </c>
      <c r="F582" s="145">
        <v>1546376</v>
      </c>
      <c r="G582" s="41">
        <v>100</v>
      </c>
      <c r="H582" s="50">
        <f t="shared" si="131"/>
        <v>1546376</v>
      </c>
      <c r="I582" s="50">
        <f t="shared" si="130"/>
        <v>0</v>
      </c>
      <c r="J582" s="50">
        <f t="shared" si="127"/>
        <v>810.89459884635551</v>
      </c>
      <c r="K582" s="50">
        <f t="shared" si="132"/>
        <v>2194.0011052710825</v>
      </c>
      <c r="L582" s="50">
        <f t="shared" si="133"/>
        <v>2667658.1016061213</v>
      </c>
      <c r="M582" s="50"/>
      <c r="N582" s="50">
        <f t="shared" si="134"/>
        <v>2667658.1016061213</v>
      </c>
      <c r="O582" s="96"/>
      <c r="P582" s="96"/>
      <c r="Q582" s="33"/>
      <c r="R582" s="33"/>
    </row>
    <row r="583" spans="1:18" s="31" customFormat="1" x14ac:dyDescent="0.25">
      <c r="A583" s="35"/>
      <c r="B583" s="51" t="s">
        <v>405</v>
      </c>
      <c r="C583" s="35">
        <v>4</v>
      </c>
      <c r="D583" s="55">
        <v>13.840599999999998</v>
      </c>
      <c r="E583" s="100">
        <v>1594</v>
      </c>
      <c r="F583" s="145">
        <v>2680765</v>
      </c>
      <c r="G583" s="41">
        <v>100</v>
      </c>
      <c r="H583" s="50">
        <f t="shared" si="131"/>
        <v>2680765</v>
      </c>
      <c r="I583" s="50">
        <f t="shared" si="130"/>
        <v>0</v>
      </c>
      <c r="J583" s="50">
        <f t="shared" si="127"/>
        <v>1681.784818067754</v>
      </c>
      <c r="K583" s="50">
        <f t="shared" si="132"/>
        <v>1323.110886049684</v>
      </c>
      <c r="L583" s="50">
        <f t="shared" si="133"/>
        <v>1763092.1411224923</v>
      </c>
      <c r="M583" s="50"/>
      <c r="N583" s="50">
        <f t="shared" si="134"/>
        <v>1763092.1411224923</v>
      </c>
      <c r="O583" s="96"/>
      <c r="P583" s="96"/>
      <c r="Q583" s="33"/>
      <c r="R583" s="33"/>
    </row>
    <row r="584" spans="1:18" s="31" customFormat="1" x14ac:dyDescent="0.25">
      <c r="A584" s="35"/>
      <c r="B584" s="51" t="s">
        <v>406</v>
      </c>
      <c r="C584" s="35">
        <v>4</v>
      </c>
      <c r="D584" s="55">
        <v>7.8751000000000007</v>
      </c>
      <c r="E584" s="100">
        <v>702</v>
      </c>
      <c r="F584" s="145">
        <v>506158</v>
      </c>
      <c r="G584" s="41">
        <v>100</v>
      </c>
      <c r="H584" s="50">
        <f t="shared" si="131"/>
        <v>506158</v>
      </c>
      <c r="I584" s="50">
        <f t="shared" si="130"/>
        <v>0</v>
      </c>
      <c r="J584" s="50">
        <f t="shared" si="127"/>
        <v>721.02279202279203</v>
      </c>
      <c r="K584" s="50">
        <f t="shared" si="132"/>
        <v>2283.8729120946459</v>
      </c>
      <c r="L584" s="50">
        <f t="shared" si="133"/>
        <v>2159814.6077234568</v>
      </c>
      <c r="M584" s="50"/>
      <c r="N584" s="50">
        <f t="shared" si="134"/>
        <v>2159814.6077234568</v>
      </c>
      <c r="O584" s="96"/>
      <c r="P584" s="96"/>
      <c r="Q584" s="33"/>
      <c r="R584" s="33"/>
    </row>
    <row r="585" spans="1:18" s="31" customFormat="1" x14ac:dyDescent="0.25">
      <c r="A585" s="35"/>
      <c r="B585" s="51" t="s">
        <v>407</v>
      </c>
      <c r="C585" s="35">
        <v>4</v>
      </c>
      <c r="D585" s="55">
        <v>45.59</v>
      </c>
      <c r="E585" s="100">
        <v>4168</v>
      </c>
      <c r="F585" s="145">
        <v>5391130</v>
      </c>
      <c r="G585" s="41">
        <v>100</v>
      </c>
      <c r="H585" s="50">
        <f t="shared" si="131"/>
        <v>5391130</v>
      </c>
      <c r="I585" s="50">
        <f t="shared" si="130"/>
        <v>0</v>
      </c>
      <c r="J585" s="50">
        <f t="shared" si="127"/>
        <v>1293.4572936660268</v>
      </c>
      <c r="K585" s="50">
        <f t="shared" si="132"/>
        <v>1711.4384104514113</v>
      </c>
      <c r="L585" s="50">
        <f t="shared" si="133"/>
        <v>3270147.5815728344</v>
      </c>
      <c r="M585" s="50"/>
      <c r="N585" s="50">
        <f t="shared" si="134"/>
        <v>3270147.5815728344</v>
      </c>
      <c r="O585" s="96"/>
      <c r="P585" s="96"/>
      <c r="Q585" s="33"/>
      <c r="R585" s="33"/>
    </row>
    <row r="586" spans="1:18" s="31" customFormat="1" x14ac:dyDescent="0.25">
      <c r="A586" s="35"/>
      <c r="B586" s="51" t="s">
        <v>408</v>
      </c>
      <c r="C586" s="35">
        <v>4</v>
      </c>
      <c r="D586" s="55">
        <v>77.631799999999998</v>
      </c>
      <c r="E586" s="100">
        <v>5115</v>
      </c>
      <c r="F586" s="145">
        <v>8086154</v>
      </c>
      <c r="G586" s="41">
        <v>100</v>
      </c>
      <c r="H586" s="50">
        <f t="shared" si="131"/>
        <v>8086154</v>
      </c>
      <c r="I586" s="50">
        <f t="shared" si="130"/>
        <v>0</v>
      </c>
      <c r="J586" s="50">
        <f t="shared" si="127"/>
        <v>1580.8707722385141</v>
      </c>
      <c r="K586" s="50">
        <f t="shared" si="132"/>
        <v>1424.024931878924</v>
      </c>
      <c r="L586" s="50">
        <f t="shared" si="133"/>
        <v>3625997.1612327495</v>
      </c>
      <c r="M586" s="50"/>
      <c r="N586" s="50">
        <f t="shared" si="134"/>
        <v>3625997.1612327495</v>
      </c>
      <c r="O586" s="96"/>
      <c r="P586" s="96"/>
      <c r="Q586" s="33"/>
      <c r="R586" s="33"/>
    </row>
    <row r="587" spans="1:18" s="31" customFormat="1" x14ac:dyDescent="0.25">
      <c r="A587" s="35"/>
      <c r="B587" s="51" t="s">
        <v>409</v>
      </c>
      <c r="C587" s="35">
        <v>4</v>
      </c>
      <c r="D587" s="55">
        <v>34.059899999999999</v>
      </c>
      <c r="E587" s="100">
        <v>3984</v>
      </c>
      <c r="F587" s="145">
        <v>3170916</v>
      </c>
      <c r="G587" s="41">
        <v>100</v>
      </c>
      <c r="H587" s="50">
        <f t="shared" si="131"/>
        <v>3170916</v>
      </c>
      <c r="I587" s="50">
        <f t="shared" si="130"/>
        <v>0</v>
      </c>
      <c r="J587" s="50">
        <f t="shared" si="127"/>
        <v>795.9126506024096</v>
      </c>
      <c r="K587" s="50">
        <f t="shared" si="132"/>
        <v>2208.9830535150286</v>
      </c>
      <c r="L587" s="50">
        <f t="shared" si="133"/>
        <v>3518266.4656819003</v>
      </c>
      <c r="M587" s="50"/>
      <c r="N587" s="50">
        <f t="shared" si="134"/>
        <v>3518266.4656819003</v>
      </c>
      <c r="O587" s="96"/>
      <c r="P587" s="96"/>
      <c r="Q587" s="33"/>
      <c r="R587" s="33"/>
    </row>
    <row r="588" spans="1:18" s="31" customFormat="1" x14ac:dyDescent="0.25">
      <c r="A588" s="35"/>
      <c r="B588" s="51" t="s">
        <v>410</v>
      </c>
      <c r="C588" s="35">
        <v>4</v>
      </c>
      <c r="D588" s="55">
        <v>8.8218999999999994</v>
      </c>
      <c r="E588" s="100">
        <v>1438</v>
      </c>
      <c r="F588" s="145">
        <v>5010801</v>
      </c>
      <c r="G588" s="41">
        <v>100</v>
      </c>
      <c r="H588" s="50">
        <f t="shared" si="131"/>
        <v>5010801</v>
      </c>
      <c r="I588" s="50">
        <f t="shared" si="130"/>
        <v>0</v>
      </c>
      <c r="J588" s="50">
        <f t="shared" si="127"/>
        <v>3484.5625869262867</v>
      </c>
      <c r="K588" s="50">
        <f t="shared" si="132"/>
        <v>-479.66688280884864</v>
      </c>
      <c r="L588" s="50">
        <f t="shared" si="133"/>
        <v>602364.7496422492</v>
      </c>
      <c r="M588" s="50"/>
      <c r="N588" s="50">
        <f t="shared" si="134"/>
        <v>602364.7496422492</v>
      </c>
      <c r="O588" s="96"/>
      <c r="P588" s="96"/>
      <c r="Q588" s="33"/>
      <c r="R588" s="33"/>
    </row>
    <row r="589" spans="1:18" s="31" customFormat="1" x14ac:dyDescent="0.25">
      <c r="A589" s="35"/>
      <c r="B589" s="51" t="s">
        <v>411</v>
      </c>
      <c r="C589" s="35">
        <v>4</v>
      </c>
      <c r="D589" s="55">
        <v>23.27</v>
      </c>
      <c r="E589" s="100">
        <v>2262</v>
      </c>
      <c r="F589" s="145">
        <v>3315288</v>
      </c>
      <c r="G589" s="41">
        <v>100</v>
      </c>
      <c r="H589" s="50">
        <f t="shared" si="131"/>
        <v>3315288</v>
      </c>
      <c r="I589" s="50">
        <f t="shared" si="130"/>
        <v>0</v>
      </c>
      <c r="J589" s="50">
        <f t="shared" si="127"/>
        <v>1465.6445623342174</v>
      </c>
      <c r="K589" s="50">
        <f t="shared" si="132"/>
        <v>1539.2511417832206</v>
      </c>
      <c r="L589" s="50">
        <f t="shared" si="133"/>
        <v>2255781.9964871341</v>
      </c>
      <c r="M589" s="50"/>
      <c r="N589" s="50">
        <f t="shared" si="134"/>
        <v>2255781.9964871341</v>
      </c>
      <c r="O589" s="96"/>
      <c r="P589" s="96"/>
      <c r="Q589" s="33"/>
      <c r="R589" s="33"/>
    </row>
    <row r="590" spans="1:18" s="31" customFormat="1" x14ac:dyDescent="0.25">
      <c r="A590" s="35"/>
      <c r="B590" s="51" t="s">
        <v>790</v>
      </c>
      <c r="C590" s="35">
        <v>4</v>
      </c>
      <c r="D590" s="55">
        <v>41.862299999999991</v>
      </c>
      <c r="E590" s="100">
        <v>3113</v>
      </c>
      <c r="F590" s="145">
        <v>2533167</v>
      </c>
      <c r="G590" s="41">
        <v>100</v>
      </c>
      <c r="H590" s="50">
        <f t="shared" si="131"/>
        <v>2533167</v>
      </c>
      <c r="I590" s="50">
        <f t="shared" si="130"/>
        <v>0</v>
      </c>
      <c r="J590" s="50">
        <f t="shared" si="127"/>
        <v>813.73819466752332</v>
      </c>
      <c r="K590" s="50">
        <f t="shared" si="132"/>
        <v>2191.1575094499149</v>
      </c>
      <c r="L590" s="50">
        <f t="shared" si="133"/>
        <v>3234615.11162668</v>
      </c>
      <c r="M590" s="50"/>
      <c r="N590" s="50">
        <f t="shared" si="134"/>
        <v>3234615.11162668</v>
      </c>
      <c r="O590" s="96"/>
      <c r="P590" s="96"/>
      <c r="Q590" s="33"/>
      <c r="R590" s="33"/>
    </row>
    <row r="591" spans="1:18" s="31" customFormat="1" x14ac:dyDescent="0.25">
      <c r="A591" s="35"/>
      <c r="B591" s="51" t="s">
        <v>412</v>
      </c>
      <c r="C591" s="35">
        <v>4</v>
      </c>
      <c r="D591" s="55">
        <v>27.890700000000002</v>
      </c>
      <c r="E591" s="100">
        <v>2165</v>
      </c>
      <c r="F591" s="145">
        <v>2538498</v>
      </c>
      <c r="G591" s="41">
        <v>100</v>
      </c>
      <c r="H591" s="50">
        <f t="shared" si="131"/>
        <v>2538498</v>
      </c>
      <c r="I591" s="50">
        <f t="shared" si="130"/>
        <v>0</v>
      </c>
      <c r="J591" s="50">
        <f t="shared" si="127"/>
        <v>1172.5163972286375</v>
      </c>
      <c r="K591" s="50">
        <f t="shared" si="132"/>
        <v>1832.3793068888006</v>
      </c>
      <c r="L591" s="50">
        <f t="shared" si="133"/>
        <v>2489199.4823510218</v>
      </c>
      <c r="M591" s="50"/>
      <c r="N591" s="50">
        <f t="shared" si="134"/>
        <v>2489199.4823510218</v>
      </c>
      <c r="O591" s="96"/>
      <c r="P591" s="96"/>
      <c r="Q591" s="33"/>
      <c r="R591" s="33"/>
    </row>
    <row r="592" spans="1:18" s="31" customFormat="1" x14ac:dyDescent="0.25">
      <c r="A592" s="35"/>
      <c r="B592" s="51" t="s">
        <v>791</v>
      </c>
      <c r="C592" s="35">
        <v>4</v>
      </c>
      <c r="D592" s="55">
        <v>36.872</v>
      </c>
      <c r="E592" s="100">
        <v>2586</v>
      </c>
      <c r="F592" s="145">
        <v>3191823</v>
      </c>
      <c r="G592" s="41">
        <v>100</v>
      </c>
      <c r="H592" s="50">
        <f t="shared" si="131"/>
        <v>3191823</v>
      </c>
      <c r="I592" s="50">
        <f t="shared" si="130"/>
        <v>0</v>
      </c>
      <c r="J592" s="50">
        <f t="shared" si="127"/>
        <v>1234.2703016241298</v>
      </c>
      <c r="K592" s="50">
        <f t="shared" si="132"/>
        <v>1770.6254024933082</v>
      </c>
      <c r="L592" s="50">
        <f t="shared" si="133"/>
        <v>2662318.8528748425</v>
      </c>
      <c r="M592" s="50"/>
      <c r="N592" s="50">
        <f t="shared" si="134"/>
        <v>2662318.8528748425</v>
      </c>
      <c r="O592" s="96"/>
      <c r="P592" s="96"/>
      <c r="Q592" s="33"/>
      <c r="R592" s="33"/>
    </row>
    <row r="593" spans="1:18" s="31" customFormat="1" x14ac:dyDescent="0.25">
      <c r="A593" s="35"/>
      <c r="B593" s="51" t="s">
        <v>413</v>
      </c>
      <c r="C593" s="35">
        <v>4</v>
      </c>
      <c r="D593" s="55">
        <v>19.46</v>
      </c>
      <c r="E593" s="100">
        <v>860</v>
      </c>
      <c r="F593" s="145">
        <v>1186178</v>
      </c>
      <c r="G593" s="41">
        <v>100</v>
      </c>
      <c r="H593" s="50">
        <f t="shared" si="131"/>
        <v>1186178</v>
      </c>
      <c r="I593" s="50">
        <f t="shared" si="130"/>
        <v>0</v>
      </c>
      <c r="J593" s="50">
        <f t="shared" si="127"/>
        <v>1379.2767441860465</v>
      </c>
      <c r="K593" s="50">
        <f t="shared" si="132"/>
        <v>1625.6189599313916</v>
      </c>
      <c r="L593" s="50">
        <f t="shared" si="133"/>
        <v>1772900.2933350957</v>
      </c>
      <c r="M593" s="50"/>
      <c r="N593" s="50">
        <f t="shared" si="134"/>
        <v>1772900.2933350957</v>
      </c>
      <c r="O593" s="96"/>
      <c r="P593" s="96"/>
      <c r="Q593" s="33"/>
      <c r="R593" s="33"/>
    </row>
    <row r="594" spans="1:18" s="31" customFormat="1" x14ac:dyDescent="0.25">
      <c r="A594" s="35"/>
      <c r="B594" s="51" t="s">
        <v>792</v>
      </c>
      <c r="C594" s="35">
        <v>4</v>
      </c>
      <c r="D594" s="55">
        <v>29.534099999999999</v>
      </c>
      <c r="E594" s="100">
        <v>2114</v>
      </c>
      <c r="F594" s="145">
        <v>1575903</v>
      </c>
      <c r="G594" s="41">
        <v>100</v>
      </c>
      <c r="H594" s="50">
        <f t="shared" si="131"/>
        <v>1575903</v>
      </c>
      <c r="I594" s="50">
        <f t="shared" si="130"/>
        <v>0</v>
      </c>
      <c r="J594" s="50">
        <f t="shared" si="127"/>
        <v>745.4602649006622</v>
      </c>
      <c r="K594" s="50">
        <f t="shared" si="132"/>
        <v>2259.4354392167761</v>
      </c>
      <c r="L594" s="50">
        <f t="shared" si="133"/>
        <v>2826079.3665266014</v>
      </c>
      <c r="M594" s="50"/>
      <c r="N594" s="50">
        <f t="shared" si="134"/>
        <v>2826079.3665266014</v>
      </c>
      <c r="O594" s="96"/>
      <c r="P594" s="96"/>
      <c r="Q594" s="33"/>
      <c r="R594" s="33"/>
    </row>
    <row r="595" spans="1:18" s="31" customFormat="1" x14ac:dyDescent="0.25">
      <c r="A595" s="35"/>
      <c r="B595" s="4"/>
      <c r="C595" s="4"/>
      <c r="D595" s="55">
        <v>0</v>
      </c>
      <c r="E595" s="102"/>
      <c r="F595" s="42"/>
      <c r="G595" s="41"/>
      <c r="H595" s="42"/>
      <c r="I595" s="32"/>
      <c r="J595" s="32"/>
      <c r="K595" s="50"/>
      <c r="L595" s="50"/>
      <c r="M595" s="50"/>
      <c r="N595" s="50"/>
      <c r="O595" s="96"/>
      <c r="P595" s="96"/>
      <c r="Q595" s="33"/>
      <c r="R595" s="33"/>
    </row>
    <row r="596" spans="1:18" s="31" customFormat="1" x14ac:dyDescent="0.25">
      <c r="A596" s="30" t="s">
        <v>414</v>
      </c>
      <c r="B596" s="43" t="s">
        <v>2</v>
      </c>
      <c r="C596" s="44"/>
      <c r="D596" s="3">
        <v>764.73369999999989</v>
      </c>
      <c r="E596" s="103">
        <f>E597</f>
        <v>28835</v>
      </c>
      <c r="F596" s="37">
        <f t="shared" ref="F596" si="135">F598</f>
        <v>0</v>
      </c>
      <c r="G596" s="37"/>
      <c r="H596" s="37">
        <f>H598</f>
        <v>10468674.5</v>
      </c>
      <c r="I596" s="37">
        <f>I598</f>
        <v>-10468674.5</v>
      </c>
      <c r="J596" s="37"/>
      <c r="K596" s="50"/>
      <c r="L596" s="50"/>
      <c r="M596" s="46">
        <f>M598</f>
        <v>19540149.652055893</v>
      </c>
      <c r="N596" s="37">
        <f t="shared" si="134"/>
        <v>19540149.652055893</v>
      </c>
      <c r="O596" s="96"/>
      <c r="P596" s="96"/>
      <c r="Q596" s="33"/>
      <c r="R596" s="33"/>
    </row>
    <row r="597" spans="1:18" s="31" customFormat="1" x14ac:dyDescent="0.25">
      <c r="A597" s="30" t="s">
        <v>414</v>
      </c>
      <c r="B597" s="43" t="s">
        <v>3</v>
      </c>
      <c r="C597" s="44"/>
      <c r="D597" s="3">
        <v>764.73369999999989</v>
      </c>
      <c r="E597" s="103">
        <f>SUM(E599:E620)</f>
        <v>28835</v>
      </c>
      <c r="F597" s="37">
        <f>SUM(F599:F620)</f>
        <v>64750625</v>
      </c>
      <c r="G597" s="37"/>
      <c r="H597" s="37">
        <f>SUM(H599:H620)</f>
        <v>43813276</v>
      </c>
      <c r="I597" s="37">
        <f>SUM(I599:I620)</f>
        <v>20937349</v>
      </c>
      <c r="J597" s="37"/>
      <c r="K597" s="50"/>
      <c r="L597" s="37">
        <f>SUM(L599:L620)</f>
        <v>48589497.156198516</v>
      </c>
      <c r="M597" s="50"/>
      <c r="N597" s="37">
        <f t="shared" si="134"/>
        <v>48589497.156198516</v>
      </c>
      <c r="O597" s="96"/>
      <c r="P597" s="96"/>
      <c r="Q597" s="33"/>
      <c r="R597" s="33"/>
    </row>
    <row r="598" spans="1:18" s="31" customFormat="1" x14ac:dyDescent="0.25">
      <c r="A598" s="35"/>
      <c r="B598" s="51" t="s">
        <v>26</v>
      </c>
      <c r="C598" s="35">
        <v>2</v>
      </c>
      <c r="D598" s="55">
        <v>0</v>
      </c>
      <c r="E598" s="106"/>
      <c r="F598" s="50"/>
      <c r="G598" s="41">
        <v>25</v>
      </c>
      <c r="H598" s="50">
        <f>F611*G598/100</f>
        <v>10468674.5</v>
      </c>
      <c r="I598" s="50">
        <f t="shared" ref="I598:I620" si="136">F598-H598</f>
        <v>-10468674.5</v>
      </c>
      <c r="J598" s="50"/>
      <c r="K598" s="50"/>
      <c r="L598" s="50"/>
      <c r="M598" s="50">
        <f>($L$7*$L$8*E596/$L$10)+($L$7*$L$9*D596/$L$11)</f>
        <v>19540149.652055893</v>
      </c>
      <c r="N598" s="50">
        <f t="shared" si="134"/>
        <v>19540149.652055893</v>
      </c>
      <c r="O598" s="96"/>
      <c r="P598" s="96"/>
      <c r="Q598" s="33"/>
      <c r="R598" s="33"/>
    </row>
    <row r="599" spans="1:18" s="31" customFormat="1" x14ac:dyDescent="0.25">
      <c r="A599" s="35"/>
      <c r="B599" s="51" t="s">
        <v>415</v>
      </c>
      <c r="C599" s="35">
        <v>4</v>
      </c>
      <c r="D599" s="55">
        <v>35.596600000000002</v>
      </c>
      <c r="E599" s="100">
        <v>587</v>
      </c>
      <c r="F599" s="146">
        <v>254243</v>
      </c>
      <c r="G599" s="41">
        <v>100</v>
      </c>
      <c r="H599" s="50">
        <f t="shared" ref="H599:H620" si="137">F599*G599/100</f>
        <v>254243</v>
      </c>
      <c r="I599" s="50">
        <f t="shared" si="136"/>
        <v>0</v>
      </c>
      <c r="J599" s="50">
        <f t="shared" ref="J599:J659" si="138">F599/E599</f>
        <v>433.12265758091991</v>
      </c>
      <c r="K599" s="50">
        <f t="shared" ref="K599:K620" si="139">$J$11*$J$19-J599</f>
        <v>2571.773046536518</v>
      </c>
      <c r="L599" s="50">
        <f t="shared" ref="L599:L620" si="140">IF(K599&gt;0,$J$7*$J$8*(K599/$K$19),0)+$J$7*$J$9*(E599/$E$19)+$J$7*$J$10*(D599/$D$19)</f>
        <v>2550211.6287051965</v>
      </c>
      <c r="M599" s="50"/>
      <c r="N599" s="50">
        <f t="shared" si="134"/>
        <v>2550211.6287051965</v>
      </c>
      <c r="O599" s="96"/>
      <c r="P599" s="96"/>
      <c r="Q599" s="33"/>
      <c r="R599" s="33"/>
    </row>
    <row r="600" spans="1:18" s="31" customFormat="1" x14ac:dyDescent="0.25">
      <c r="A600" s="35"/>
      <c r="B600" s="51" t="s">
        <v>793</v>
      </c>
      <c r="C600" s="35">
        <v>4</v>
      </c>
      <c r="D600" s="55">
        <v>33.409199999999998</v>
      </c>
      <c r="E600" s="100">
        <v>496</v>
      </c>
      <c r="F600" s="146">
        <v>399095</v>
      </c>
      <c r="G600" s="41">
        <v>100</v>
      </c>
      <c r="H600" s="50">
        <f t="shared" si="137"/>
        <v>399095</v>
      </c>
      <c r="I600" s="50">
        <f t="shared" si="136"/>
        <v>0</v>
      </c>
      <c r="J600" s="50">
        <f t="shared" si="138"/>
        <v>804.62701612903231</v>
      </c>
      <c r="K600" s="50">
        <f t="shared" si="139"/>
        <v>2200.2686879884059</v>
      </c>
      <c r="L600" s="50">
        <f t="shared" si="140"/>
        <v>2200978.1138209542</v>
      </c>
      <c r="M600" s="50"/>
      <c r="N600" s="50">
        <f t="shared" si="134"/>
        <v>2200978.1138209542</v>
      </c>
      <c r="O600" s="96"/>
      <c r="P600" s="96"/>
      <c r="Q600" s="33"/>
      <c r="R600" s="33"/>
    </row>
    <row r="601" spans="1:18" s="31" customFormat="1" x14ac:dyDescent="0.25">
      <c r="A601" s="35"/>
      <c r="B601" s="51" t="s">
        <v>416</v>
      </c>
      <c r="C601" s="35">
        <v>4</v>
      </c>
      <c r="D601" s="55">
        <v>65.508599999999987</v>
      </c>
      <c r="E601" s="100">
        <v>2684</v>
      </c>
      <c r="F601" s="146">
        <v>1602832</v>
      </c>
      <c r="G601" s="41">
        <v>100</v>
      </c>
      <c r="H601" s="50">
        <f t="shared" si="137"/>
        <v>1602832</v>
      </c>
      <c r="I601" s="50">
        <f t="shared" si="136"/>
        <v>0</v>
      </c>
      <c r="J601" s="50">
        <f t="shared" si="138"/>
        <v>597.18032786885249</v>
      </c>
      <c r="K601" s="50">
        <f t="shared" si="139"/>
        <v>2407.7153762485855</v>
      </c>
      <c r="L601" s="50">
        <f t="shared" si="140"/>
        <v>3420388.612027627</v>
      </c>
      <c r="M601" s="50"/>
      <c r="N601" s="50">
        <f t="shared" si="134"/>
        <v>3420388.612027627</v>
      </c>
      <c r="O601" s="96"/>
      <c r="P601" s="96"/>
      <c r="Q601" s="33"/>
      <c r="R601" s="33"/>
    </row>
    <row r="602" spans="1:18" s="31" customFormat="1" x14ac:dyDescent="0.25">
      <c r="A602" s="35"/>
      <c r="B602" s="51" t="s">
        <v>417</v>
      </c>
      <c r="C602" s="35">
        <v>4</v>
      </c>
      <c r="D602" s="55">
        <v>41.834899999999998</v>
      </c>
      <c r="E602" s="100">
        <v>992</v>
      </c>
      <c r="F602" s="146">
        <v>1626461</v>
      </c>
      <c r="G602" s="41">
        <v>100</v>
      </c>
      <c r="H602" s="50">
        <f t="shared" si="137"/>
        <v>1626461</v>
      </c>
      <c r="I602" s="50">
        <f t="shared" si="136"/>
        <v>0</v>
      </c>
      <c r="J602" s="50">
        <f t="shared" si="138"/>
        <v>1639.577620967742</v>
      </c>
      <c r="K602" s="50">
        <f t="shared" si="139"/>
        <v>1365.3180831496961</v>
      </c>
      <c r="L602" s="50">
        <f t="shared" si="140"/>
        <v>1775268.809403185</v>
      </c>
      <c r="M602" s="50"/>
      <c r="N602" s="50">
        <f t="shared" si="134"/>
        <v>1775268.809403185</v>
      </c>
      <c r="O602" s="96"/>
      <c r="P602" s="96"/>
      <c r="Q602" s="33"/>
      <c r="R602" s="33"/>
    </row>
    <row r="603" spans="1:18" s="31" customFormat="1" x14ac:dyDescent="0.25">
      <c r="A603" s="35"/>
      <c r="B603" s="51" t="s">
        <v>794</v>
      </c>
      <c r="C603" s="35">
        <v>4</v>
      </c>
      <c r="D603" s="55">
        <v>17.8841</v>
      </c>
      <c r="E603" s="100">
        <v>740</v>
      </c>
      <c r="F603" s="146">
        <v>724606</v>
      </c>
      <c r="G603" s="41">
        <v>100</v>
      </c>
      <c r="H603" s="50">
        <f t="shared" si="137"/>
        <v>724606</v>
      </c>
      <c r="I603" s="50">
        <f t="shared" si="136"/>
        <v>0</v>
      </c>
      <c r="J603" s="50">
        <f t="shared" si="138"/>
        <v>979.19729729729727</v>
      </c>
      <c r="K603" s="50">
        <f t="shared" si="139"/>
        <v>2025.6984068201409</v>
      </c>
      <c r="L603" s="50">
        <f t="shared" si="140"/>
        <v>2038820.0492686157</v>
      </c>
      <c r="M603" s="50"/>
      <c r="N603" s="50">
        <f t="shared" si="134"/>
        <v>2038820.0492686157</v>
      </c>
      <c r="O603" s="96"/>
      <c r="P603" s="96"/>
      <c r="Q603" s="33"/>
      <c r="R603" s="33"/>
    </row>
    <row r="604" spans="1:18" s="31" customFormat="1" x14ac:dyDescent="0.25">
      <c r="A604" s="35"/>
      <c r="B604" s="51" t="s">
        <v>418</v>
      </c>
      <c r="C604" s="35">
        <v>4</v>
      </c>
      <c r="D604" s="55">
        <v>32.975500000000004</v>
      </c>
      <c r="E604" s="100">
        <v>556</v>
      </c>
      <c r="F604" s="146">
        <v>718893</v>
      </c>
      <c r="G604" s="41">
        <v>100</v>
      </c>
      <c r="H604" s="50">
        <f t="shared" si="137"/>
        <v>718893</v>
      </c>
      <c r="I604" s="50">
        <f t="shared" si="136"/>
        <v>0</v>
      </c>
      <c r="J604" s="50">
        <f t="shared" si="138"/>
        <v>1292.9730215827337</v>
      </c>
      <c r="K604" s="50">
        <f t="shared" si="139"/>
        <v>1711.9226825347043</v>
      </c>
      <c r="L604" s="50">
        <f t="shared" si="140"/>
        <v>1826887.5299950643</v>
      </c>
      <c r="M604" s="50"/>
      <c r="N604" s="50">
        <f t="shared" si="134"/>
        <v>1826887.5299950643</v>
      </c>
      <c r="O604" s="96"/>
      <c r="P604" s="96"/>
      <c r="Q604" s="33"/>
      <c r="R604" s="33"/>
    </row>
    <row r="605" spans="1:18" s="31" customFormat="1" x14ac:dyDescent="0.25">
      <c r="A605" s="35"/>
      <c r="B605" s="51" t="s">
        <v>419</v>
      </c>
      <c r="C605" s="35">
        <v>4</v>
      </c>
      <c r="D605" s="55">
        <v>20.041899999999998</v>
      </c>
      <c r="E605" s="100">
        <v>533</v>
      </c>
      <c r="F605" s="146">
        <v>432858</v>
      </c>
      <c r="G605" s="41">
        <v>100</v>
      </c>
      <c r="H605" s="50">
        <f t="shared" si="137"/>
        <v>432858</v>
      </c>
      <c r="I605" s="50">
        <f t="shared" si="136"/>
        <v>0</v>
      </c>
      <c r="J605" s="50">
        <f t="shared" si="138"/>
        <v>812.11632270168855</v>
      </c>
      <c r="K605" s="50">
        <f t="shared" si="139"/>
        <v>2192.7793814157494</v>
      </c>
      <c r="L605" s="50">
        <f t="shared" si="140"/>
        <v>2111621.9533439963</v>
      </c>
      <c r="M605" s="50"/>
      <c r="N605" s="50">
        <f t="shared" si="134"/>
        <v>2111621.9533439963</v>
      </c>
      <c r="O605" s="96"/>
      <c r="P605" s="96"/>
      <c r="Q605" s="33"/>
      <c r="R605" s="33"/>
    </row>
    <row r="606" spans="1:18" s="31" customFormat="1" x14ac:dyDescent="0.25">
      <c r="A606" s="35"/>
      <c r="B606" s="51" t="s">
        <v>420</v>
      </c>
      <c r="C606" s="35">
        <v>4</v>
      </c>
      <c r="D606" s="55">
        <v>27.4086</v>
      </c>
      <c r="E606" s="100">
        <v>850</v>
      </c>
      <c r="F606" s="146">
        <v>524837</v>
      </c>
      <c r="G606" s="41">
        <v>100</v>
      </c>
      <c r="H606" s="50">
        <f t="shared" si="137"/>
        <v>524837</v>
      </c>
      <c r="I606" s="50">
        <f t="shared" si="136"/>
        <v>0</v>
      </c>
      <c r="J606" s="50">
        <f t="shared" si="138"/>
        <v>617.4552941176471</v>
      </c>
      <c r="K606" s="50">
        <f t="shared" si="139"/>
        <v>2387.440409999791</v>
      </c>
      <c r="L606" s="50">
        <f t="shared" si="140"/>
        <v>2440637.04672716</v>
      </c>
      <c r="M606" s="50"/>
      <c r="N606" s="50">
        <f t="shared" si="134"/>
        <v>2440637.04672716</v>
      </c>
      <c r="O606" s="96"/>
      <c r="P606" s="96"/>
      <c r="Q606" s="33"/>
      <c r="R606" s="33"/>
    </row>
    <row r="607" spans="1:18" s="31" customFormat="1" x14ac:dyDescent="0.25">
      <c r="A607" s="35"/>
      <c r="B607" s="51" t="s">
        <v>421</v>
      </c>
      <c r="C607" s="35">
        <v>4</v>
      </c>
      <c r="D607" s="55">
        <v>26.490100000000002</v>
      </c>
      <c r="E607" s="100">
        <v>869</v>
      </c>
      <c r="F607" s="146">
        <v>850139</v>
      </c>
      <c r="G607" s="41">
        <v>100</v>
      </c>
      <c r="H607" s="50">
        <f t="shared" si="137"/>
        <v>850139</v>
      </c>
      <c r="I607" s="50">
        <f t="shared" si="136"/>
        <v>0</v>
      </c>
      <c r="J607" s="50">
        <f t="shared" si="138"/>
        <v>978.29574223245106</v>
      </c>
      <c r="K607" s="50">
        <f t="shared" si="139"/>
        <v>2026.5999618849869</v>
      </c>
      <c r="L607" s="50">
        <f t="shared" si="140"/>
        <v>2150390.4987386097</v>
      </c>
      <c r="M607" s="50"/>
      <c r="N607" s="50">
        <f t="shared" si="134"/>
        <v>2150390.4987386097</v>
      </c>
      <c r="O607" s="96"/>
      <c r="P607" s="96"/>
      <c r="Q607" s="33"/>
      <c r="R607" s="33"/>
    </row>
    <row r="608" spans="1:18" s="31" customFormat="1" x14ac:dyDescent="0.25">
      <c r="A608" s="35"/>
      <c r="B608" s="51" t="s">
        <v>422</v>
      </c>
      <c r="C608" s="35">
        <v>4</v>
      </c>
      <c r="D608" s="55">
        <v>44.840200000000003</v>
      </c>
      <c r="E608" s="100">
        <v>1964</v>
      </c>
      <c r="F608" s="146">
        <v>1358600</v>
      </c>
      <c r="G608" s="41">
        <v>100</v>
      </c>
      <c r="H608" s="50">
        <f t="shared" si="137"/>
        <v>1358600</v>
      </c>
      <c r="I608" s="50">
        <f t="shared" si="136"/>
        <v>0</v>
      </c>
      <c r="J608" s="50">
        <f t="shared" si="138"/>
        <v>691.75152749490837</v>
      </c>
      <c r="K608" s="50">
        <f t="shared" si="139"/>
        <v>2313.1441766225298</v>
      </c>
      <c r="L608" s="50">
        <f t="shared" si="140"/>
        <v>2924467.0013467604</v>
      </c>
      <c r="M608" s="50"/>
      <c r="N608" s="50">
        <f t="shared" si="134"/>
        <v>2924467.0013467604</v>
      </c>
      <c r="O608" s="96"/>
      <c r="P608" s="96"/>
      <c r="Q608" s="33"/>
      <c r="R608" s="33"/>
    </row>
    <row r="609" spans="1:18" s="31" customFormat="1" x14ac:dyDescent="0.25">
      <c r="A609" s="35"/>
      <c r="B609" s="51" t="s">
        <v>795</v>
      </c>
      <c r="C609" s="35">
        <v>4</v>
      </c>
      <c r="D609" s="55">
        <v>19.890900000000002</v>
      </c>
      <c r="E609" s="100">
        <v>614</v>
      </c>
      <c r="F609" s="146">
        <v>514974</v>
      </c>
      <c r="G609" s="41">
        <v>100</v>
      </c>
      <c r="H609" s="50">
        <f t="shared" si="137"/>
        <v>514974</v>
      </c>
      <c r="I609" s="50">
        <f t="shared" si="136"/>
        <v>0</v>
      </c>
      <c r="J609" s="50">
        <f t="shared" si="138"/>
        <v>838.71986970684043</v>
      </c>
      <c r="K609" s="50">
        <f t="shared" si="139"/>
        <v>2166.1758344105974</v>
      </c>
      <c r="L609" s="50">
        <f t="shared" si="140"/>
        <v>2119411.1638947199</v>
      </c>
      <c r="M609" s="50"/>
      <c r="N609" s="50">
        <f t="shared" si="134"/>
        <v>2119411.1638947199</v>
      </c>
      <c r="O609" s="96"/>
      <c r="P609" s="96"/>
      <c r="Q609" s="33"/>
      <c r="R609" s="33"/>
    </row>
    <row r="610" spans="1:18" s="31" customFormat="1" x14ac:dyDescent="0.25">
      <c r="A610" s="35"/>
      <c r="B610" s="51" t="s">
        <v>423</v>
      </c>
      <c r="C610" s="35">
        <v>4</v>
      </c>
      <c r="D610" s="55">
        <v>27.044200000000004</v>
      </c>
      <c r="E610" s="100">
        <v>2536</v>
      </c>
      <c r="F610" s="146">
        <v>5021021</v>
      </c>
      <c r="G610" s="41">
        <v>100</v>
      </c>
      <c r="H610" s="50">
        <f t="shared" si="137"/>
        <v>5021021</v>
      </c>
      <c r="I610" s="50">
        <f t="shared" si="136"/>
        <v>0</v>
      </c>
      <c r="J610" s="50">
        <f t="shared" si="138"/>
        <v>1979.8978706624605</v>
      </c>
      <c r="K610" s="50">
        <f t="shared" si="139"/>
        <v>1024.9978334549776</v>
      </c>
      <c r="L610" s="50">
        <f t="shared" si="140"/>
        <v>1971509.0983753931</v>
      </c>
      <c r="M610" s="50"/>
      <c r="N610" s="50">
        <f t="shared" si="134"/>
        <v>1971509.0983753931</v>
      </c>
      <c r="O610" s="96"/>
      <c r="P610" s="96"/>
      <c r="Q610" s="33"/>
      <c r="R610" s="33"/>
    </row>
    <row r="611" spans="1:18" s="31" customFormat="1" x14ac:dyDescent="0.25">
      <c r="A611" s="35"/>
      <c r="B611" s="51" t="s">
        <v>855</v>
      </c>
      <c r="C611" s="35">
        <v>3</v>
      </c>
      <c r="D611" s="55">
        <f>34.1363+21.5315+18.8637+28.9458</f>
        <v>103.47729999999999</v>
      </c>
      <c r="E611" s="100">
        <f>6394+509+639+802</f>
        <v>8344</v>
      </c>
      <c r="F611" s="146">
        <f>40067221+309196+560607+937674</f>
        <v>41874698</v>
      </c>
      <c r="G611" s="41">
        <v>50</v>
      </c>
      <c r="H611" s="50">
        <f t="shared" si="137"/>
        <v>20937349</v>
      </c>
      <c r="I611" s="50">
        <f t="shared" si="136"/>
        <v>20937349</v>
      </c>
      <c r="J611" s="50">
        <f t="shared" si="138"/>
        <v>5018.5400287631828</v>
      </c>
      <c r="K611" s="50">
        <f t="shared" si="139"/>
        <v>-2013.6443246457447</v>
      </c>
      <c r="L611" s="50">
        <f t="shared" si="140"/>
        <v>3875326.0091670146</v>
      </c>
      <c r="M611" s="50"/>
      <c r="N611" s="50">
        <f t="shared" si="134"/>
        <v>3875326.0091670146</v>
      </c>
      <c r="O611" s="96"/>
      <c r="P611" s="96"/>
      <c r="Q611" s="33"/>
      <c r="R611" s="33"/>
    </row>
    <row r="612" spans="1:18" s="31" customFormat="1" x14ac:dyDescent="0.25">
      <c r="A612" s="35"/>
      <c r="B612" s="51" t="s">
        <v>424</v>
      </c>
      <c r="C612" s="35">
        <v>4</v>
      </c>
      <c r="D612" s="55">
        <v>18.03</v>
      </c>
      <c r="E612" s="100">
        <v>552</v>
      </c>
      <c r="F612" s="146">
        <v>513891</v>
      </c>
      <c r="G612" s="41">
        <v>100</v>
      </c>
      <c r="H612" s="50">
        <f t="shared" si="137"/>
        <v>513891</v>
      </c>
      <c r="I612" s="50">
        <f t="shared" si="136"/>
        <v>0</v>
      </c>
      <c r="J612" s="50">
        <f t="shared" si="138"/>
        <v>930.96195652173913</v>
      </c>
      <c r="K612" s="50">
        <f t="shared" si="139"/>
        <v>2073.9337475956991</v>
      </c>
      <c r="L612" s="50">
        <f t="shared" si="140"/>
        <v>2008370.1485265864</v>
      </c>
      <c r="M612" s="50"/>
      <c r="N612" s="50">
        <f t="shared" si="134"/>
        <v>2008370.1485265864</v>
      </c>
      <c r="O612" s="96"/>
      <c r="P612" s="96"/>
      <c r="Q612" s="33"/>
      <c r="R612" s="33"/>
    </row>
    <row r="613" spans="1:18" s="31" customFormat="1" x14ac:dyDescent="0.25">
      <c r="A613" s="35"/>
      <c r="B613" s="51" t="s">
        <v>425</v>
      </c>
      <c r="C613" s="35">
        <v>4</v>
      </c>
      <c r="D613" s="55">
        <v>19.073699999999999</v>
      </c>
      <c r="E613" s="100">
        <v>304</v>
      </c>
      <c r="F613" s="146">
        <v>432587</v>
      </c>
      <c r="G613" s="41">
        <v>100</v>
      </c>
      <c r="H613" s="50">
        <f t="shared" si="137"/>
        <v>432587</v>
      </c>
      <c r="I613" s="50">
        <f t="shared" si="136"/>
        <v>0</v>
      </c>
      <c r="J613" s="50">
        <f t="shared" si="138"/>
        <v>1422.983552631579</v>
      </c>
      <c r="K613" s="50">
        <f t="shared" si="139"/>
        <v>1581.9121514858591</v>
      </c>
      <c r="L613" s="50">
        <f t="shared" si="140"/>
        <v>1526775.7900141052</v>
      </c>
      <c r="M613" s="50"/>
      <c r="N613" s="50">
        <f t="shared" si="134"/>
        <v>1526775.7900141052</v>
      </c>
      <c r="O613" s="96"/>
      <c r="P613" s="96"/>
      <c r="Q613" s="33"/>
      <c r="R613" s="33"/>
    </row>
    <row r="614" spans="1:18" s="31" customFormat="1" x14ac:dyDescent="0.25">
      <c r="A614" s="35"/>
      <c r="B614" s="51" t="s">
        <v>426</v>
      </c>
      <c r="C614" s="35">
        <v>4</v>
      </c>
      <c r="D614" s="55">
        <v>33.413400000000003</v>
      </c>
      <c r="E614" s="100">
        <v>849</v>
      </c>
      <c r="F614" s="146">
        <v>2000547</v>
      </c>
      <c r="G614" s="41">
        <v>100</v>
      </c>
      <c r="H614" s="50">
        <f t="shared" si="137"/>
        <v>2000547</v>
      </c>
      <c r="I614" s="50">
        <f t="shared" si="136"/>
        <v>0</v>
      </c>
      <c r="J614" s="50">
        <f t="shared" si="138"/>
        <v>2356.356890459364</v>
      </c>
      <c r="K614" s="50">
        <f t="shared" si="139"/>
        <v>648.5388136580741</v>
      </c>
      <c r="L614" s="50">
        <f t="shared" si="140"/>
        <v>1083111.8584086301</v>
      </c>
      <c r="M614" s="50"/>
      <c r="N614" s="50">
        <f t="shared" si="134"/>
        <v>1083111.8584086301</v>
      </c>
      <c r="O614" s="96"/>
      <c r="P614" s="96"/>
      <c r="Q614" s="33"/>
      <c r="R614" s="33"/>
    </row>
    <row r="615" spans="1:18" s="31" customFormat="1" x14ac:dyDescent="0.25">
      <c r="A615" s="35"/>
      <c r="B615" s="51" t="s">
        <v>796</v>
      </c>
      <c r="C615" s="35">
        <v>4</v>
      </c>
      <c r="D615" s="55">
        <v>15.958699999999999</v>
      </c>
      <c r="E615" s="100">
        <v>555</v>
      </c>
      <c r="F615" s="146">
        <v>971375</v>
      </c>
      <c r="G615" s="41">
        <v>100</v>
      </c>
      <c r="H615" s="50">
        <f t="shared" si="137"/>
        <v>971375</v>
      </c>
      <c r="I615" s="50">
        <f t="shared" si="136"/>
        <v>0</v>
      </c>
      <c r="J615" s="50">
        <f t="shared" si="138"/>
        <v>1750.2252252252251</v>
      </c>
      <c r="K615" s="50">
        <f t="shared" si="139"/>
        <v>1254.6704788922129</v>
      </c>
      <c r="L615" s="50">
        <f t="shared" si="140"/>
        <v>1334464.3858887679</v>
      </c>
      <c r="M615" s="50"/>
      <c r="N615" s="50">
        <f t="shared" si="134"/>
        <v>1334464.3858887679</v>
      </c>
      <c r="O615" s="96"/>
      <c r="P615" s="96"/>
      <c r="Q615" s="33"/>
      <c r="R615" s="33"/>
    </row>
    <row r="616" spans="1:18" s="31" customFormat="1" x14ac:dyDescent="0.25">
      <c r="A616" s="35"/>
      <c r="B616" s="51" t="s">
        <v>427</v>
      </c>
      <c r="C616" s="35">
        <v>4</v>
      </c>
      <c r="D616" s="55">
        <v>26.119699999999998</v>
      </c>
      <c r="E616" s="100">
        <v>572</v>
      </c>
      <c r="F616" s="146">
        <v>517843</v>
      </c>
      <c r="G616" s="41">
        <v>100</v>
      </c>
      <c r="H616" s="50">
        <f t="shared" si="137"/>
        <v>517843</v>
      </c>
      <c r="I616" s="50">
        <f t="shared" si="136"/>
        <v>0</v>
      </c>
      <c r="J616" s="50">
        <f t="shared" si="138"/>
        <v>905.31993006993002</v>
      </c>
      <c r="K616" s="50">
        <f t="shared" si="139"/>
        <v>2099.5757740475083</v>
      </c>
      <c r="L616" s="50">
        <f t="shared" si="140"/>
        <v>2095319.4639159085</v>
      </c>
      <c r="M616" s="50"/>
      <c r="N616" s="50">
        <f t="shared" si="134"/>
        <v>2095319.4639159085</v>
      </c>
      <c r="O616" s="96"/>
      <c r="P616" s="96"/>
      <c r="Q616" s="33"/>
      <c r="R616" s="33"/>
    </row>
    <row r="617" spans="1:18" s="31" customFormat="1" x14ac:dyDescent="0.25">
      <c r="A617" s="35"/>
      <c r="B617" s="51" t="s">
        <v>428</v>
      </c>
      <c r="C617" s="35">
        <v>4</v>
      </c>
      <c r="D617" s="55">
        <v>38.705500000000001</v>
      </c>
      <c r="E617" s="100">
        <v>1343</v>
      </c>
      <c r="F617" s="146">
        <v>2264173</v>
      </c>
      <c r="G617" s="41">
        <v>100</v>
      </c>
      <c r="H617" s="50">
        <f t="shared" si="137"/>
        <v>2264173</v>
      </c>
      <c r="I617" s="50">
        <f t="shared" si="136"/>
        <v>0</v>
      </c>
      <c r="J617" s="50">
        <f t="shared" si="138"/>
        <v>1685.9069247952345</v>
      </c>
      <c r="K617" s="50">
        <f t="shared" si="139"/>
        <v>1318.9887793222035</v>
      </c>
      <c r="L617" s="50">
        <f t="shared" si="140"/>
        <v>1846575.9271777875</v>
      </c>
      <c r="M617" s="50"/>
      <c r="N617" s="50">
        <f t="shared" si="134"/>
        <v>1846575.9271777875</v>
      </c>
      <c r="O617" s="96"/>
      <c r="P617" s="96"/>
      <c r="Q617" s="33"/>
      <c r="R617" s="33"/>
    </row>
    <row r="618" spans="1:18" s="31" customFormat="1" x14ac:dyDescent="0.25">
      <c r="A618" s="35"/>
      <c r="B618" s="51" t="s">
        <v>172</v>
      </c>
      <c r="C618" s="35">
        <v>4</v>
      </c>
      <c r="D618" s="55">
        <v>53.652200000000001</v>
      </c>
      <c r="E618" s="100">
        <v>1838</v>
      </c>
      <c r="F618" s="146">
        <v>1363710</v>
      </c>
      <c r="G618" s="41">
        <v>100</v>
      </c>
      <c r="H618" s="50">
        <f t="shared" si="137"/>
        <v>1363710</v>
      </c>
      <c r="I618" s="50">
        <f t="shared" si="136"/>
        <v>0</v>
      </c>
      <c r="J618" s="50">
        <f t="shared" si="138"/>
        <v>741.95321001088143</v>
      </c>
      <c r="K618" s="50">
        <f t="shared" si="139"/>
        <v>2262.9424941065568</v>
      </c>
      <c r="L618" s="50">
        <f t="shared" si="140"/>
        <v>2900922.8310519625</v>
      </c>
      <c r="M618" s="50"/>
      <c r="N618" s="50">
        <f t="shared" si="134"/>
        <v>2900922.8310519625</v>
      </c>
      <c r="O618" s="96"/>
      <c r="P618" s="96"/>
      <c r="Q618" s="33"/>
      <c r="R618" s="33"/>
    </row>
    <row r="619" spans="1:18" s="31" customFormat="1" x14ac:dyDescent="0.25">
      <c r="A619" s="35"/>
      <c r="B619" s="51" t="s">
        <v>429</v>
      </c>
      <c r="C619" s="35">
        <v>4</v>
      </c>
      <c r="D619" s="55">
        <v>29.088600000000003</v>
      </c>
      <c r="E619" s="100">
        <v>400</v>
      </c>
      <c r="F619" s="146">
        <v>443324</v>
      </c>
      <c r="G619" s="41">
        <v>100</v>
      </c>
      <c r="H619" s="50">
        <f t="shared" si="137"/>
        <v>443324</v>
      </c>
      <c r="I619" s="50">
        <f t="shared" si="136"/>
        <v>0</v>
      </c>
      <c r="J619" s="50">
        <f t="shared" si="138"/>
        <v>1108.31</v>
      </c>
      <c r="K619" s="50">
        <f t="shared" si="139"/>
        <v>1896.5857041174381</v>
      </c>
      <c r="L619" s="50">
        <f t="shared" si="140"/>
        <v>1889000.7714661988</v>
      </c>
      <c r="M619" s="50"/>
      <c r="N619" s="50">
        <f t="shared" si="134"/>
        <v>1889000.7714661988</v>
      </c>
      <c r="O619" s="96"/>
      <c r="P619" s="96"/>
      <c r="Q619" s="33"/>
      <c r="R619" s="33"/>
    </row>
    <row r="620" spans="1:18" s="31" customFormat="1" x14ac:dyDescent="0.25">
      <c r="A620" s="35"/>
      <c r="B620" s="51" t="s">
        <v>797</v>
      </c>
      <c r="C620" s="35">
        <v>4</v>
      </c>
      <c r="D620" s="55">
        <v>34.2898</v>
      </c>
      <c r="E620" s="100">
        <v>657</v>
      </c>
      <c r="F620" s="146">
        <v>339918</v>
      </c>
      <c r="G620" s="41">
        <v>100</v>
      </c>
      <c r="H620" s="50">
        <f t="shared" si="137"/>
        <v>339918</v>
      </c>
      <c r="I620" s="50">
        <f t="shared" si="136"/>
        <v>0</v>
      </c>
      <c r="J620" s="50">
        <f t="shared" si="138"/>
        <v>517.37899543379001</v>
      </c>
      <c r="K620" s="50">
        <f t="shared" si="139"/>
        <v>2487.5167086836482</v>
      </c>
      <c r="L620" s="50">
        <f t="shared" si="140"/>
        <v>2499038.4649342811</v>
      </c>
      <c r="M620" s="50"/>
      <c r="N620" s="50">
        <f t="shared" si="134"/>
        <v>2499038.4649342811</v>
      </c>
      <c r="O620" s="96"/>
      <c r="P620" s="96"/>
      <c r="Q620" s="33"/>
      <c r="R620" s="33"/>
    </row>
    <row r="621" spans="1:18" s="31" customFormat="1" x14ac:dyDescent="0.25">
      <c r="A621" s="35"/>
      <c r="B621" s="4"/>
      <c r="C621" s="4"/>
      <c r="D621" s="55">
        <v>0</v>
      </c>
      <c r="E621" s="102"/>
      <c r="F621" s="42"/>
      <c r="G621" s="41"/>
      <c r="H621" s="42"/>
      <c r="I621" s="32"/>
      <c r="J621" s="32"/>
      <c r="K621" s="50"/>
      <c r="L621" s="50"/>
      <c r="M621" s="50"/>
      <c r="N621" s="50"/>
      <c r="O621" s="96"/>
      <c r="P621" s="96"/>
      <c r="Q621" s="33"/>
      <c r="R621" s="33"/>
    </row>
    <row r="622" spans="1:18" s="31" customFormat="1" x14ac:dyDescent="0.25">
      <c r="A622" s="30" t="s">
        <v>430</v>
      </c>
      <c r="B622" s="43" t="s">
        <v>2</v>
      </c>
      <c r="C622" s="44"/>
      <c r="D622" s="3">
        <v>629.01580000000001</v>
      </c>
      <c r="E622" s="103">
        <f>E623</f>
        <v>36413</v>
      </c>
      <c r="F622" s="37">
        <f t="shared" ref="F622" si="141">F624</f>
        <v>0</v>
      </c>
      <c r="G622" s="37"/>
      <c r="H622" s="37">
        <f>H624</f>
        <v>9280366.25</v>
      </c>
      <c r="I622" s="37">
        <f>I624</f>
        <v>-9280366.25</v>
      </c>
      <c r="J622" s="37"/>
      <c r="K622" s="50"/>
      <c r="L622" s="50"/>
      <c r="M622" s="46">
        <f>M624</f>
        <v>20487325.547799818</v>
      </c>
      <c r="N622" s="37">
        <f t="shared" si="134"/>
        <v>20487325.547799818</v>
      </c>
      <c r="O622" s="96"/>
      <c r="P622" s="96"/>
      <c r="Q622" s="33"/>
      <c r="R622" s="33"/>
    </row>
    <row r="623" spans="1:18" s="31" customFormat="1" x14ac:dyDescent="0.25">
      <c r="A623" s="30" t="s">
        <v>430</v>
      </c>
      <c r="B623" s="43" t="s">
        <v>3</v>
      </c>
      <c r="C623" s="44"/>
      <c r="D623" s="3">
        <v>629.01580000000001</v>
      </c>
      <c r="E623" s="103">
        <f>SUM(E625:E647)</f>
        <v>36413</v>
      </c>
      <c r="F623" s="37">
        <f t="shared" ref="F623" si="142">SUM(F625:F647)</f>
        <v>59803589</v>
      </c>
      <c r="G623" s="37"/>
      <c r="H623" s="37">
        <f>SUM(H625:H647)</f>
        <v>41242856.5</v>
      </c>
      <c r="I623" s="37">
        <f>SUM(I625:I647)</f>
        <v>18560732.5</v>
      </c>
      <c r="J623" s="37"/>
      <c r="K623" s="50"/>
      <c r="L623" s="37">
        <f>SUM(L625:L647)</f>
        <v>56414171.568930835</v>
      </c>
      <c r="M623" s="50"/>
      <c r="N623" s="37">
        <f t="shared" si="134"/>
        <v>56414171.568930835</v>
      </c>
      <c r="O623" s="96"/>
      <c r="P623" s="96"/>
      <c r="Q623" s="33"/>
      <c r="R623" s="33"/>
    </row>
    <row r="624" spans="1:18" s="31" customFormat="1" x14ac:dyDescent="0.25">
      <c r="A624" s="35"/>
      <c r="B624" s="51" t="s">
        <v>26</v>
      </c>
      <c r="C624" s="35">
        <v>2</v>
      </c>
      <c r="D624" s="55">
        <v>0</v>
      </c>
      <c r="E624" s="106"/>
      <c r="F624" s="50"/>
      <c r="G624" s="41">
        <v>25</v>
      </c>
      <c r="H624" s="50">
        <f>F640*G624/100</f>
        <v>9280366.25</v>
      </c>
      <c r="I624" s="50">
        <f t="shared" ref="I624:I647" si="143">F624-H624</f>
        <v>-9280366.25</v>
      </c>
      <c r="J624" s="50"/>
      <c r="K624" s="50"/>
      <c r="L624" s="50"/>
      <c r="M624" s="50">
        <f>($L$7*$L$8*E622/$L$10)+($L$7*$L$9*D622/$L$11)</f>
        <v>20487325.547799818</v>
      </c>
      <c r="N624" s="50">
        <f t="shared" si="134"/>
        <v>20487325.547799818</v>
      </c>
      <c r="O624" s="96"/>
      <c r="P624" s="96"/>
      <c r="Q624" s="33"/>
      <c r="R624" s="33"/>
    </row>
    <row r="625" spans="1:18" s="31" customFormat="1" x14ac:dyDescent="0.25">
      <c r="A625" s="35"/>
      <c r="B625" s="51" t="s">
        <v>798</v>
      </c>
      <c r="C625" s="35">
        <v>4</v>
      </c>
      <c r="D625" s="55">
        <v>16.8704</v>
      </c>
      <c r="E625" s="100">
        <v>1421</v>
      </c>
      <c r="F625" s="147">
        <v>786972</v>
      </c>
      <c r="G625" s="41">
        <v>100</v>
      </c>
      <c r="H625" s="50">
        <f t="shared" ref="H625:H647" si="144">F625*G625/100</f>
        <v>786972</v>
      </c>
      <c r="I625" s="50">
        <f t="shared" si="143"/>
        <v>0</v>
      </c>
      <c r="J625" s="50">
        <f t="shared" si="138"/>
        <v>553.81562280084449</v>
      </c>
      <c r="K625" s="50">
        <f t="shared" ref="K625:K647" si="145">$J$11*$J$19-J625</f>
        <v>2451.0800813165934</v>
      </c>
      <c r="L625" s="50">
        <f t="shared" ref="L625:L647" si="146">IF(K625&gt;0,$J$7*$J$8*(K625/$K$19),0)+$J$7*$J$9*(E625/$E$19)+$J$7*$J$10*(D625/$D$19)</f>
        <v>2629018.943964968</v>
      </c>
      <c r="M625" s="50"/>
      <c r="N625" s="50">
        <f t="shared" si="134"/>
        <v>2629018.943964968</v>
      </c>
      <c r="O625" s="96"/>
      <c r="P625" s="96"/>
      <c r="Q625" s="33"/>
      <c r="R625" s="33"/>
    </row>
    <row r="626" spans="1:18" s="31" customFormat="1" x14ac:dyDescent="0.25">
      <c r="A626" s="35"/>
      <c r="B626" s="51" t="s">
        <v>431</v>
      </c>
      <c r="C626" s="35">
        <v>4</v>
      </c>
      <c r="D626" s="55">
        <v>26.722299999999997</v>
      </c>
      <c r="E626" s="100">
        <v>1390</v>
      </c>
      <c r="F626" s="147">
        <v>988539</v>
      </c>
      <c r="G626" s="41">
        <v>100</v>
      </c>
      <c r="H626" s="50">
        <f t="shared" si="144"/>
        <v>988539</v>
      </c>
      <c r="I626" s="50">
        <f t="shared" si="143"/>
        <v>0</v>
      </c>
      <c r="J626" s="50">
        <f t="shared" si="138"/>
        <v>711.17913669064751</v>
      </c>
      <c r="K626" s="50">
        <f t="shared" si="145"/>
        <v>2293.7165674267908</v>
      </c>
      <c r="L626" s="50">
        <f t="shared" si="146"/>
        <v>2562266.0918690208</v>
      </c>
      <c r="M626" s="50"/>
      <c r="N626" s="50">
        <f t="shared" si="134"/>
        <v>2562266.0918690208</v>
      </c>
      <c r="O626" s="96"/>
      <c r="P626" s="96"/>
      <c r="Q626" s="33"/>
      <c r="R626" s="33"/>
    </row>
    <row r="627" spans="1:18" s="31" customFormat="1" x14ac:dyDescent="0.25">
      <c r="A627" s="35"/>
      <c r="B627" s="51" t="s">
        <v>432</v>
      </c>
      <c r="C627" s="35">
        <v>4</v>
      </c>
      <c r="D627" s="55">
        <v>13.170299999999999</v>
      </c>
      <c r="E627" s="100">
        <v>592</v>
      </c>
      <c r="F627" s="147">
        <v>611682</v>
      </c>
      <c r="G627" s="41">
        <v>100</v>
      </c>
      <c r="H627" s="50">
        <f t="shared" si="144"/>
        <v>611682</v>
      </c>
      <c r="I627" s="50">
        <f t="shared" si="143"/>
        <v>0</v>
      </c>
      <c r="J627" s="50">
        <f t="shared" si="138"/>
        <v>1033.2466216216217</v>
      </c>
      <c r="K627" s="50">
        <f t="shared" si="145"/>
        <v>1971.6490824958164</v>
      </c>
      <c r="L627" s="50">
        <f t="shared" si="146"/>
        <v>1905617.7705530843</v>
      </c>
      <c r="M627" s="50"/>
      <c r="N627" s="50">
        <f t="shared" si="134"/>
        <v>1905617.7705530843</v>
      </c>
      <c r="O627" s="96"/>
      <c r="P627" s="96"/>
      <c r="Q627" s="33"/>
      <c r="R627" s="33"/>
    </row>
    <row r="628" spans="1:18" s="31" customFormat="1" x14ac:dyDescent="0.25">
      <c r="A628" s="35"/>
      <c r="B628" s="51" t="s">
        <v>433</v>
      </c>
      <c r="C628" s="35">
        <v>4</v>
      </c>
      <c r="D628" s="55">
        <v>49.860100000000003</v>
      </c>
      <c r="E628" s="100">
        <v>1960</v>
      </c>
      <c r="F628" s="147">
        <v>1110304</v>
      </c>
      <c r="G628" s="41">
        <v>100</v>
      </c>
      <c r="H628" s="50">
        <f t="shared" si="144"/>
        <v>1110304</v>
      </c>
      <c r="I628" s="50">
        <f t="shared" si="143"/>
        <v>0</v>
      </c>
      <c r="J628" s="50">
        <f t="shared" si="138"/>
        <v>566.48163265306118</v>
      </c>
      <c r="K628" s="50">
        <f t="shared" si="145"/>
        <v>2438.4140714643768</v>
      </c>
      <c r="L628" s="50">
        <f t="shared" si="146"/>
        <v>3060374.6706141112</v>
      </c>
      <c r="M628" s="50"/>
      <c r="N628" s="50">
        <f t="shared" si="134"/>
        <v>3060374.6706141112</v>
      </c>
      <c r="O628" s="96"/>
      <c r="P628" s="96"/>
      <c r="Q628" s="33"/>
      <c r="R628" s="33"/>
    </row>
    <row r="629" spans="1:18" s="31" customFormat="1" x14ac:dyDescent="0.25">
      <c r="A629" s="35"/>
      <c r="B629" s="51" t="s">
        <v>434</v>
      </c>
      <c r="C629" s="35">
        <v>4</v>
      </c>
      <c r="D629" s="55">
        <v>15.717600000000001</v>
      </c>
      <c r="E629" s="100">
        <v>614</v>
      </c>
      <c r="F629" s="147">
        <v>470770</v>
      </c>
      <c r="G629" s="41">
        <v>100</v>
      </c>
      <c r="H629" s="50">
        <f t="shared" si="144"/>
        <v>470770</v>
      </c>
      <c r="I629" s="50">
        <f t="shared" si="143"/>
        <v>0</v>
      </c>
      <c r="J629" s="50">
        <f t="shared" si="138"/>
        <v>766.72638436482089</v>
      </c>
      <c r="K629" s="50">
        <f t="shared" si="145"/>
        <v>2238.1693197526174</v>
      </c>
      <c r="L629" s="50">
        <f t="shared" si="146"/>
        <v>2147069.4723885083</v>
      </c>
      <c r="M629" s="50"/>
      <c r="N629" s="50">
        <f t="shared" si="134"/>
        <v>2147069.4723885083</v>
      </c>
      <c r="O629" s="96"/>
      <c r="P629" s="96"/>
      <c r="Q629" s="33"/>
      <c r="R629" s="33"/>
    </row>
    <row r="630" spans="1:18" s="31" customFormat="1" x14ac:dyDescent="0.25">
      <c r="A630" s="35"/>
      <c r="B630" s="51" t="s">
        <v>435</v>
      </c>
      <c r="C630" s="35">
        <v>4</v>
      </c>
      <c r="D630" s="55">
        <v>28.387500000000003</v>
      </c>
      <c r="E630" s="100">
        <v>1111</v>
      </c>
      <c r="F630" s="147">
        <v>695498</v>
      </c>
      <c r="G630" s="41">
        <v>100</v>
      </c>
      <c r="H630" s="50">
        <f t="shared" si="144"/>
        <v>695498</v>
      </c>
      <c r="I630" s="50">
        <f t="shared" si="143"/>
        <v>0</v>
      </c>
      <c r="J630" s="50">
        <f t="shared" si="138"/>
        <v>626.01080108010797</v>
      </c>
      <c r="K630" s="50">
        <f t="shared" si="145"/>
        <v>2378.8849030373303</v>
      </c>
      <c r="L630" s="50">
        <f t="shared" si="146"/>
        <v>2538551.7873969194</v>
      </c>
      <c r="M630" s="50"/>
      <c r="N630" s="50">
        <f t="shared" si="134"/>
        <v>2538551.7873969194</v>
      </c>
      <c r="O630" s="96"/>
      <c r="P630" s="96"/>
      <c r="Q630" s="33"/>
      <c r="R630" s="33"/>
    </row>
    <row r="631" spans="1:18" s="31" customFormat="1" x14ac:dyDescent="0.25">
      <c r="A631" s="35"/>
      <c r="B631" s="51" t="s">
        <v>436</v>
      </c>
      <c r="C631" s="35">
        <v>4</v>
      </c>
      <c r="D631" s="55">
        <v>5.9548000000000005</v>
      </c>
      <c r="E631" s="100">
        <v>709</v>
      </c>
      <c r="F631" s="147">
        <v>402284</v>
      </c>
      <c r="G631" s="41">
        <v>100</v>
      </c>
      <c r="H631" s="50">
        <f t="shared" si="144"/>
        <v>402284</v>
      </c>
      <c r="I631" s="50">
        <f t="shared" si="143"/>
        <v>0</v>
      </c>
      <c r="J631" s="50">
        <f t="shared" si="138"/>
        <v>567.39633286318758</v>
      </c>
      <c r="K631" s="50">
        <f t="shared" si="145"/>
        <v>2437.4993712542505</v>
      </c>
      <c r="L631" s="50">
        <f t="shared" si="146"/>
        <v>2272231.7192247659</v>
      </c>
      <c r="M631" s="50"/>
      <c r="N631" s="50">
        <f t="shared" si="134"/>
        <v>2272231.7192247659</v>
      </c>
      <c r="O631" s="96"/>
      <c r="P631" s="96"/>
      <c r="Q631" s="33"/>
      <c r="R631" s="33"/>
    </row>
    <row r="632" spans="1:18" s="31" customFormat="1" x14ac:dyDescent="0.25">
      <c r="A632" s="35"/>
      <c r="B632" s="51" t="s">
        <v>437</v>
      </c>
      <c r="C632" s="35">
        <v>4</v>
      </c>
      <c r="D632" s="55">
        <v>8.7255999999999982</v>
      </c>
      <c r="E632" s="100">
        <v>575</v>
      </c>
      <c r="F632" s="147">
        <v>448089</v>
      </c>
      <c r="G632" s="41">
        <v>100</v>
      </c>
      <c r="H632" s="50">
        <f t="shared" si="144"/>
        <v>448089</v>
      </c>
      <c r="I632" s="50">
        <f t="shared" si="143"/>
        <v>0</v>
      </c>
      <c r="J632" s="50">
        <f t="shared" si="138"/>
        <v>779.2852173913044</v>
      </c>
      <c r="K632" s="50">
        <f t="shared" si="145"/>
        <v>2225.6104867261338</v>
      </c>
      <c r="L632" s="50">
        <f t="shared" si="146"/>
        <v>2071527.5504035715</v>
      </c>
      <c r="M632" s="50"/>
      <c r="N632" s="50">
        <f t="shared" si="134"/>
        <v>2071527.5504035715</v>
      </c>
      <c r="O632" s="96"/>
      <c r="P632" s="96"/>
      <c r="Q632" s="33"/>
      <c r="R632" s="33"/>
    </row>
    <row r="633" spans="1:18" s="31" customFormat="1" x14ac:dyDescent="0.25">
      <c r="A633" s="35"/>
      <c r="B633" s="51" t="s">
        <v>438</v>
      </c>
      <c r="C633" s="35">
        <v>4</v>
      </c>
      <c r="D633" s="55">
        <v>37.560200000000002</v>
      </c>
      <c r="E633" s="100">
        <v>2165</v>
      </c>
      <c r="F633" s="147">
        <v>1856803</v>
      </c>
      <c r="G633" s="41">
        <v>100</v>
      </c>
      <c r="H633" s="50">
        <f t="shared" si="144"/>
        <v>1856803</v>
      </c>
      <c r="I633" s="50">
        <f t="shared" si="143"/>
        <v>0</v>
      </c>
      <c r="J633" s="50">
        <f t="shared" si="138"/>
        <v>857.64572748267904</v>
      </c>
      <c r="K633" s="50">
        <f t="shared" si="145"/>
        <v>2147.2499766347592</v>
      </c>
      <c r="L633" s="50">
        <f t="shared" si="146"/>
        <v>2813140.1699882615</v>
      </c>
      <c r="M633" s="50"/>
      <c r="N633" s="50">
        <f t="shared" si="134"/>
        <v>2813140.1699882615</v>
      </c>
      <c r="O633" s="96"/>
      <c r="P633" s="96"/>
      <c r="Q633" s="33"/>
      <c r="R633" s="33"/>
    </row>
    <row r="634" spans="1:18" s="31" customFormat="1" x14ac:dyDescent="0.25">
      <c r="A634" s="35"/>
      <c r="B634" s="51" t="s">
        <v>439</v>
      </c>
      <c r="C634" s="35">
        <v>4</v>
      </c>
      <c r="D634" s="55">
        <v>16.395299999999999</v>
      </c>
      <c r="E634" s="100">
        <v>894</v>
      </c>
      <c r="F634" s="147">
        <v>993686</v>
      </c>
      <c r="G634" s="41">
        <v>100</v>
      </c>
      <c r="H634" s="50">
        <f t="shared" si="144"/>
        <v>993686</v>
      </c>
      <c r="I634" s="50">
        <f t="shared" si="143"/>
        <v>0</v>
      </c>
      <c r="J634" s="50">
        <f t="shared" si="138"/>
        <v>1111.5055928411632</v>
      </c>
      <c r="K634" s="50">
        <f t="shared" si="145"/>
        <v>1893.3901112762749</v>
      </c>
      <c r="L634" s="50">
        <f t="shared" si="146"/>
        <v>1979055.4926095242</v>
      </c>
      <c r="M634" s="50"/>
      <c r="N634" s="50">
        <f t="shared" si="134"/>
        <v>1979055.4926095242</v>
      </c>
      <c r="O634" s="96"/>
      <c r="P634" s="96"/>
      <c r="Q634" s="33"/>
      <c r="R634" s="33"/>
    </row>
    <row r="635" spans="1:18" s="31" customFormat="1" x14ac:dyDescent="0.25">
      <c r="A635" s="35"/>
      <c r="B635" s="51" t="s">
        <v>440</v>
      </c>
      <c r="C635" s="35">
        <v>4</v>
      </c>
      <c r="D635" s="55">
        <v>13.850899999999999</v>
      </c>
      <c r="E635" s="100">
        <v>659</v>
      </c>
      <c r="F635" s="147">
        <v>838712</v>
      </c>
      <c r="G635" s="41">
        <v>100</v>
      </c>
      <c r="H635" s="50">
        <f t="shared" si="144"/>
        <v>838712</v>
      </c>
      <c r="I635" s="50">
        <f t="shared" si="143"/>
        <v>0</v>
      </c>
      <c r="J635" s="50">
        <f t="shared" si="138"/>
        <v>1272.7040971168437</v>
      </c>
      <c r="K635" s="50">
        <f t="shared" si="145"/>
        <v>1732.1916070005943</v>
      </c>
      <c r="L635" s="50">
        <f t="shared" si="146"/>
        <v>1742743.9378011846</v>
      </c>
      <c r="M635" s="50"/>
      <c r="N635" s="50">
        <f t="shared" si="134"/>
        <v>1742743.9378011846</v>
      </c>
      <c r="O635" s="96"/>
      <c r="P635" s="96"/>
      <c r="Q635" s="33"/>
      <c r="R635" s="33"/>
    </row>
    <row r="636" spans="1:18" s="31" customFormat="1" x14ac:dyDescent="0.25">
      <c r="A636" s="35"/>
      <c r="B636" s="51" t="s">
        <v>441</v>
      </c>
      <c r="C636" s="35">
        <v>4</v>
      </c>
      <c r="D636" s="55">
        <v>23.948</v>
      </c>
      <c r="E636" s="100">
        <v>1294</v>
      </c>
      <c r="F636" s="147">
        <v>1579240</v>
      </c>
      <c r="G636" s="41">
        <v>100</v>
      </c>
      <c r="H636" s="50">
        <f t="shared" si="144"/>
        <v>1579240</v>
      </c>
      <c r="I636" s="50">
        <f t="shared" si="143"/>
        <v>0</v>
      </c>
      <c r="J636" s="50">
        <f t="shared" si="138"/>
        <v>1220.4327666151469</v>
      </c>
      <c r="K636" s="50">
        <f t="shared" si="145"/>
        <v>1784.4629375022912</v>
      </c>
      <c r="L636" s="50">
        <f t="shared" si="146"/>
        <v>2095928.4199570522</v>
      </c>
      <c r="M636" s="50"/>
      <c r="N636" s="50">
        <f t="shared" si="134"/>
        <v>2095928.4199570522</v>
      </c>
      <c r="O636" s="96"/>
      <c r="P636" s="96"/>
      <c r="Q636" s="33"/>
      <c r="R636" s="33"/>
    </row>
    <row r="637" spans="1:18" s="31" customFormat="1" x14ac:dyDescent="0.25">
      <c r="A637" s="35"/>
      <c r="B637" s="51" t="s">
        <v>442</v>
      </c>
      <c r="C637" s="35">
        <v>4</v>
      </c>
      <c r="D637" s="55">
        <v>21.0716</v>
      </c>
      <c r="E637" s="100">
        <v>1066</v>
      </c>
      <c r="F637" s="147">
        <v>836447</v>
      </c>
      <c r="G637" s="41">
        <v>100</v>
      </c>
      <c r="H637" s="50">
        <f t="shared" si="144"/>
        <v>836447</v>
      </c>
      <c r="I637" s="50">
        <f t="shared" si="143"/>
        <v>0</v>
      </c>
      <c r="J637" s="50">
        <f t="shared" si="138"/>
        <v>784.65947467166984</v>
      </c>
      <c r="K637" s="50">
        <f t="shared" si="145"/>
        <v>2220.236229445768</v>
      </c>
      <c r="L637" s="50">
        <f t="shared" si="146"/>
        <v>2340724.3709201002</v>
      </c>
      <c r="M637" s="50"/>
      <c r="N637" s="50">
        <f t="shared" ref="N637:N700" si="147">L637+M637</f>
        <v>2340724.3709201002</v>
      </c>
      <c r="O637" s="96"/>
      <c r="P637" s="96"/>
      <c r="Q637" s="33"/>
      <c r="R637" s="33"/>
    </row>
    <row r="638" spans="1:18" s="31" customFormat="1" x14ac:dyDescent="0.25">
      <c r="A638" s="35"/>
      <c r="B638" s="51" t="s">
        <v>443</v>
      </c>
      <c r="C638" s="35">
        <v>4</v>
      </c>
      <c r="D638" s="55">
        <v>22.115600000000001</v>
      </c>
      <c r="E638" s="100">
        <v>1333</v>
      </c>
      <c r="F638" s="147">
        <v>1321660</v>
      </c>
      <c r="G638" s="41">
        <v>100</v>
      </c>
      <c r="H638" s="50">
        <f t="shared" si="144"/>
        <v>1321660</v>
      </c>
      <c r="I638" s="50">
        <f t="shared" si="143"/>
        <v>0</v>
      </c>
      <c r="J638" s="50">
        <f t="shared" si="138"/>
        <v>991.49287321830457</v>
      </c>
      <c r="K638" s="50">
        <f t="shared" si="145"/>
        <v>2013.4028308991335</v>
      </c>
      <c r="L638" s="50">
        <f t="shared" si="146"/>
        <v>2281631.9536487684</v>
      </c>
      <c r="M638" s="50"/>
      <c r="N638" s="50">
        <f t="shared" si="147"/>
        <v>2281631.9536487684</v>
      </c>
      <c r="O638" s="96"/>
      <c r="P638" s="96"/>
      <c r="Q638" s="33"/>
      <c r="R638" s="33"/>
    </row>
    <row r="639" spans="1:18" s="31" customFormat="1" x14ac:dyDescent="0.25">
      <c r="A639" s="35"/>
      <c r="B639" s="51" t="s">
        <v>444</v>
      </c>
      <c r="C639" s="35">
        <v>4</v>
      </c>
      <c r="D639" s="55">
        <v>43.943700000000007</v>
      </c>
      <c r="E639" s="100">
        <v>1575</v>
      </c>
      <c r="F639" s="147">
        <v>1023853</v>
      </c>
      <c r="G639" s="41">
        <v>100</v>
      </c>
      <c r="H639" s="50">
        <f t="shared" si="144"/>
        <v>1023853</v>
      </c>
      <c r="I639" s="50">
        <f t="shared" si="143"/>
        <v>0</v>
      </c>
      <c r="J639" s="50">
        <f t="shared" si="138"/>
        <v>650.06539682539687</v>
      </c>
      <c r="K639" s="50">
        <f t="shared" si="145"/>
        <v>2354.8303072920412</v>
      </c>
      <c r="L639" s="50">
        <f t="shared" si="146"/>
        <v>2805930.5424254024</v>
      </c>
      <c r="M639" s="50"/>
      <c r="N639" s="50">
        <f t="shared" si="147"/>
        <v>2805930.5424254024</v>
      </c>
      <c r="O639" s="96"/>
      <c r="P639" s="96"/>
      <c r="Q639" s="33"/>
      <c r="R639" s="33"/>
    </row>
    <row r="640" spans="1:18" s="31" customFormat="1" x14ac:dyDescent="0.25">
      <c r="A640" s="35"/>
      <c r="B640" s="51" t="s">
        <v>856</v>
      </c>
      <c r="C640" s="35">
        <v>3</v>
      </c>
      <c r="D640" s="55">
        <v>92.032000000000011</v>
      </c>
      <c r="E640" s="100">
        <v>9140</v>
      </c>
      <c r="F640" s="147">
        <v>37121465</v>
      </c>
      <c r="G640" s="41">
        <v>50</v>
      </c>
      <c r="H640" s="50">
        <f t="shared" si="144"/>
        <v>18560732.5</v>
      </c>
      <c r="I640" s="50">
        <f t="shared" si="143"/>
        <v>18560732.5</v>
      </c>
      <c r="J640" s="50">
        <f t="shared" si="138"/>
        <v>4061.4294310722103</v>
      </c>
      <c r="K640" s="50">
        <f t="shared" si="145"/>
        <v>-1056.5337269547722</v>
      </c>
      <c r="L640" s="50">
        <f t="shared" si="146"/>
        <v>4090064.0218924284</v>
      </c>
      <c r="M640" s="50"/>
      <c r="N640" s="50">
        <f t="shared" si="147"/>
        <v>4090064.0218924284</v>
      </c>
      <c r="O640" s="96"/>
      <c r="P640" s="96"/>
      <c r="Q640" s="33"/>
      <c r="R640" s="33"/>
    </row>
    <row r="641" spans="1:18" s="31" customFormat="1" x14ac:dyDescent="0.25">
      <c r="A641" s="35"/>
      <c r="B641" s="51" t="s">
        <v>445</v>
      </c>
      <c r="C641" s="35">
        <v>4</v>
      </c>
      <c r="D641" s="55">
        <v>38.2607</v>
      </c>
      <c r="E641" s="100">
        <v>1740</v>
      </c>
      <c r="F641" s="147">
        <v>1434166</v>
      </c>
      <c r="G641" s="41">
        <v>100</v>
      </c>
      <c r="H641" s="50">
        <f t="shared" si="144"/>
        <v>1434166</v>
      </c>
      <c r="I641" s="50">
        <f t="shared" si="143"/>
        <v>0</v>
      </c>
      <c r="J641" s="50">
        <f t="shared" si="138"/>
        <v>824.23333333333335</v>
      </c>
      <c r="K641" s="50">
        <f t="shared" si="145"/>
        <v>2180.6623707841045</v>
      </c>
      <c r="L641" s="50">
        <f t="shared" si="146"/>
        <v>2686073.2601109939</v>
      </c>
      <c r="M641" s="50"/>
      <c r="N641" s="50">
        <f t="shared" si="147"/>
        <v>2686073.2601109939</v>
      </c>
      <c r="O641" s="96"/>
      <c r="P641" s="96"/>
      <c r="Q641" s="33"/>
      <c r="R641" s="33"/>
    </row>
    <row r="642" spans="1:18" s="31" customFormat="1" x14ac:dyDescent="0.25">
      <c r="A642" s="35"/>
      <c r="B642" s="51" t="s">
        <v>446</v>
      </c>
      <c r="C642" s="35">
        <v>4</v>
      </c>
      <c r="D642" s="55">
        <v>12.4343</v>
      </c>
      <c r="E642" s="100">
        <v>965</v>
      </c>
      <c r="F642" s="147">
        <v>1673805</v>
      </c>
      <c r="G642" s="41">
        <v>100</v>
      </c>
      <c r="H642" s="50">
        <f t="shared" si="144"/>
        <v>1673805</v>
      </c>
      <c r="I642" s="50">
        <f t="shared" si="143"/>
        <v>0</v>
      </c>
      <c r="J642" s="50">
        <f t="shared" si="138"/>
        <v>1734.5129533678758</v>
      </c>
      <c r="K642" s="50">
        <f t="shared" si="145"/>
        <v>1270.3827507495623</v>
      </c>
      <c r="L642" s="50">
        <f t="shared" si="146"/>
        <v>1474962.1148882173</v>
      </c>
      <c r="M642" s="50"/>
      <c r="N642" s="50">
        <f t="shared" si="147"/>
        <v>1474962.1148882173</v>
      </c>
      <c r="O642" s="96"/>
      <c r="P642" s="96"/>
      <c r="Q642" s="33"/>
      <c r="R642" s="33"/>
    </row>
    <row r="643" spans="1:18" s="31" customFormat="1" x14ac:dyDescent="0.25">
      <c r="A643" s="35"/>
      <c r="B643" s="51" t="s">
        <v>447</v>
      </c>
      <c r="C643" s="35">
        <v>4</v>
      </c>
      <c r="D643" s="55">
        <v>31.216500000000003</v>
      </c>
      <c r="E643" s="100">
        <v>1291</v>
      </c>
      <c r="F643" s="147">
        <v>835449</v>
      </c>
      <c r="G643" s="41">
        <v>100</v>
      </c>
      <c r="H643" s="50">
        <f t="shared" si="144"/>
        <v>835449</v>
      </c>
      <c r="I643" s="50">
        <f t="shared" si="143"/>
        <v>0</v>
      </c>
      <c r="J643" s="50">
        <f t="shared" si="138"/>
        <v>647.13323005422149</v>
      </c>
      <c r="K643" s="50">
        <f t="shared" si="145"/>
        <v>2357.7624740632164</v>
      </c>
      <c r="L643" s="50">
        <f t="shared" si="146"/>
        <v>2609474.2675397214</v>
      </c>
      <c r="M643" s="50"/>
      <c r="N643" s="50">
        <f t="shared" si="147"/>
        <v>2609474.2675397214</v>
      </c>
      <c r="O643" s="96"/>
      <c r="P643" s="96"/>
      <c r="Q643" s="33"/>
      <c r="R643" s="33"/>
    </row>
    <row r="644" spans="1:18" s="31" customFormat="1" x14ac:dyDescent="0.25">
      <c r="A644" s="35"/>
      <c r="B644" s="51" t="s">
        <v>448</v>
      </c>
      <c r="C644" s="35">
        <v>4</v>
      </c>
      <c r="D644" s="55">
        <v>21.7347</v>
      </c>
      <c r="E644" s="100">
        <v>1175</v>
      </c>
      <c r="F644" s="147">
        <v>737190</v>
      </c>
      <c r="G644" s="41">
        <v>100</v>
      </c>
      <c r="H644" s="50">
        <f t="shared" si="144"/>
        <v>737190</v>
      </c>
      <c r="I644" s="50">
        <f t="shared" si="143"/>
        <v>0</v>
      </c>
      <c r="J644" s="50">
        <f t="shared" si="138"/>
        <v>627.39574468085107</v>
      </c>
      <c r="K644" s="50">
        <f t="shared" si="145"/>
        <v>2377.4999594365872</v>
      </c>
      <c r="L644" s="50">
        <f t="shared" si="146"/>
        <v>2513029.2580178278</v>
      </c>
      <c r="M644" s="50"/>
      <c r="N644" s="50">
        <f t="shared" si="147"/>
        <v>2513029.2580178278</v>
      </c>
      <c r="O644" s="96"/>
      <c r="P644" s="96"/>
      <c r="Q644" s="33"/>
      <c r="R644" s="33"/>
    </row>
    <row r="645" spans="1:18" s="31" customFormat="1" x14ac:dyDescent="0.25">
      <c r="A645" s="35"/>
      <c r="B645" s="51" t="s">
        <v>799</v>
      </c>
      <c r="C645" s="35">
        <v>4</v>
      </c>
      <c r="D645" s="55">
        <v>56.6937</v>
      </c>
      <c r="E645" s="100">
        <v>3208</v>
      </c>
      <c r="F645" s="147">
        <v>3012223</v>
      </c>
      <c r="G645" s="41">
        <v>100</v>
      </c>
      <c r="H645" s="50">
        <f t="shared" si="144"/>
        <v>3012223</v>
      </c>
      <c r="I645" s="50">
        <f t="shared" si="143"/>
        <v>0</v>
      </c>
      <c r="J645" s="50">
        <f t="shared" si="138"/>
        <v>938.97225685785531</v>
      </c>
      <c r="K645" s="50">
        <f t="shared" si="145"/>
        <v>2065.9234472595826</v>
      </c>
      <c r="L645" s="50">
        <f t="shared" si="146"/>
        <v>3277103.6089322399</v>
      </c>
      <c r="M645" s="50"/>
      <c r="N645" s="50">
        <f t="shared" si="147"/>
        <v>3277103.6089322399</v>
      </c>
      <c r="O645" s="96"/>
      <c r="P645" s="96"/>
      <c r="Q645" s="33"/>
      <c r="R645" s="33"/>
    </row>
    <row r="646" spans="1:18" s="31" customFormat="1" x14ac:dyDescent="0.25">
      <c r="A646" s="35"/>
      <c r="B646" s="51" t="s">
        <v>449</v>
      </c>
      <c r="C646" s="35">
        <v>4</v>
      </c>
      <c r="D646" s="55">
        <v>13.955799999999998</v>
      </c>
      <c r="E646" s="100">
        <v>511</v>
      </c>
      <c r="F646" s="147">
        <v>415348</v>
      </c>
      <c r="G646" s="41">
        <v>100</v>
      </c>
      <c r="H646" s="50">
        <f t="shared" si="144"/>
        <v>415348</v>
      </c>
      <c r="I646" s="50">
        <f t="shared" si="143"/>
        <v>0</v>
      </c>
      <c r="J646" s="50">
        <f t="shared" si="138"/>
        <v>812.81409001956945</v>
      </c>
      <c r="K646" s="50">
        <f t="shared" si="145"/>
        <v>2192.0816140978686</v>
      </c>
      <c r="L646" s="50">
        <f t="shared" si="146"/>
        <v>2058583.243955913</v>
      </c>
      <c r="M646" s="50"/>
      <c r="N646" s="50">
        <f t="shared" si="147"/>
        <v>2058583.243955913</v>
      </c>
      <c r="O646" s="96"/>
      <c r="P646" s="96"/>
      <c r="Q646" s="33"/>
      <c r="R646" s="33"/>
    </row>
    <row r="647" spans="1:18" s="31" customFormat="1" x14ac:dyDescent="0.25">
      <c r="A647" s="35"/>
      <c r="B647" s="51" t="s">
        <v>450</v>
      </c>
      <c r="C647" s="35">
        <v>4</v>
      </c>
      <c r="D647" s="55">
        <v>18.394200000000001</v>
      </c>
      <c r="E647" s="100">
        <v>1025</v>
      </c>
      <c r="F647" s="147">
        <v>609404</v>
      </c>
      <c r="G647" s="41">
        <v>100</v>
      </c>
      <c r="H647" s="50">
        <f t="shared" si="144"/>
        <v>609404</v>
      </c>
      <c r="I647" s="50">
        <f t="shared" si="143"/>
        <v>0</v>
      </c>
      <c r="J647" s="50">
        <f t="shared" si="138"/>
        <v>594.54048780487801</v>
      </c>
      <c r="K647" s="50">
        <f t="shared" si="145"/>
        <v>2410.3552163125601</v>
      </c>
      <c r="L647" s="50">
        <f t="shared" si="146"/>
        <v>2459068.8998282445</v>
      </c>
      <c r="M647" s="50"/>
      <c r="N647" s="50">
        <f t="shared" si="147"/>
        <v>2459068.8998282445</v>
      </c>
      <c r="O647" s="96"/>
      <c r="P647" s="96"/>
      <c r="Q647" s="33"/>
      <c r="R647" s="33"/>
    </row>
    <row r="648" spans="1:18" s="31" customFormat="1" x14ac:dyDescent="0.25">
      <c r="A648" s="35"/>
      <c r="B648" s="4"/>
      <c r="C648" s="4"/>
      <c r="D648" s="55">
        <v>0</v>
      </c>
      <c r="E648" s="102"/>
      <c r="F648" s="42"/>
      <c r="G648" s="41"/>
      <c r="H648" s="42"/>
      <c r="I648" s="32"/>
      <c r="J648" s="32"/>
      <c r="K648" s="50"/>
      <c r="L648" s="50"/>
      <c r="M648" s="50"/>
      <c r="N648" s="50"/>
      <c r="O648" s="96"/>
      <c r="P648" s="96"/>
      <c r="Q648" s="33"/>
      <c r="R648" s="33"/>
    </row>
    <row r="649" spans="1:18" s="31" customFormat="1" x14ac:dyDescent="0.25">
      <c r="A649" s="30" t="s">
        <v>451</v>
      </c>
      <c r="B649" s="43" t="s">
        <v>2</v>
      </c>
      <c r="C649" s="44"/>
      <c r="D649" s="3">
        <v>597.46979999999985</v>
      </c>
      <c r="E649" s="103">
        <f>E650</f>
        <v>31610</v>
      </c>
      <c r="F649" s="37">
        <f t="shared" ref="F649" si="148">F651</f>
        <v>0</v>
      </c>
      <c r="G649" s="37"/>
      <c r="H649" s="37">
        <f>H651</f>
        <v>7289872.25</v>
      </c>
      <c r="I649" s="37">
        <f>I651</f>
        <v>-7289872.25</v>
      </c>
      <c r="J649" s="37"/>
      <c r="K649" s="50"/>
      <c r="L649" s="50"/>
      <c r="M649" s="46">
        <f>M651</f>
        <v>18424623.579020184</v>
      </c>
      <c r="N649" s="37">
        <f t="shared" si="147"/>
        <v>18424623.579020184</v>
      </c>
      <c r="O649" s="96"/>
      <c r="P649" s="96"/>
      <c r="Q649" s="33"/>
      <c r="R649" s="33"/>
    </row>
    <row r="650" spans="1:18" s="31" customFormat="1" x14ac:dyDescent="0.25">
      <c r="A650" s="30" t="s">
        <v>451</v>
      </c>
      <c r="B650" s="43" t="s">
        <v>3</v>
      </c>
      <c r="C650" s="44"/>
      <c r="D650" s="3">
        <v>597.46979999999985</v>
      </c>
      <c r="E650" s="103">
        <f>SUM(E652:E672)</f>
        <v>31610</v>
      </c>
      <c r="F650" s="37">
        <f>SUM(F652:F672)</f>
        <v>60425408</v>
      </c>
      <c r="G650" s="37"/>
      <c r="H650" s="37">
        <f>SUM(H652:H672)</f>
        <v>45845663.5</v>
      </c>
      <c r="I650" s="37">
        <f>SUM(I652:I672)</f>
        <v>14579744.5</v>
      </c>
      <c r="J650" s="37"/>
      <c r="K650" s="50"/>
      <c r="L650" s="37">
        <f>SUM(L652:L672)</f>
        <v>47462710.653680794</v>
      </c>
      <c r="M650" s="50"/>
      <c r="N650" s="37">
        <f t="shared" si="147"/>
        <v>47462710.653680794</v>
      </c>
      <c r="O650" s="96"/>
      <c r="P650" s="96"/>
      <c r="Q650" s="33"/>
      <c r="R650" s="33"/>
    </row>
    <row r="651" spans="1:18" s="31" customFormat="1" x14ac:dyDescent="0.25">
      <c r="A651" s="35"/>
      <c r="B651" s="51" t="s">
        <v>26</v>
      </c>
      <c r="C651" s="35">
        <v>2</v>
      </c>
      <c r="D651" s="55">
        <v>0</v>
      </c>
      <c r="E651" s="106"/>
      <c r="F651" s="50"/>
      <c r="G651" s="41">
        <v>25</v>
      </c>
      <c r="H651" s="50">
        <f>F668*G651/100</f>
        <v>7289872.25</v>
      </c>
      <c r="I651" s="50">
        <f t="shared" ref="I651:I672" si="149">F651-H651</f>
        <v>-7289872.25</v>
      </c>
      <c r="J651" s="50"/>
      <c r="K651" s="50"/>
      <c r="L651" s="50"/>
      <c r="M651" s="50">
        <f>($L$7*$L$8*E649/$L$10)+($L$7*$L$9*D649/$L$11)</f>
        <v>18424623.579020184</v>
      </c>
      <c r="N651" s="50">
        <f t="shared" si="147"/>
        <v>18424623.579020184</v>
      </c>
      <c r="O651" s="96"/>
      <c r="P651" s="96"/>
      <c r="Q651" s="33"/>
      <c r="R651" s="33"/>
    </row>
    <row r="652" spans="1:18" s="31" customFormat="1" x14ac:dyDescent="0.25">
      <c r="A652" s="35"/>
      <c r="B652" s="51" t="s">
        <v>452</v>
      </c>
      <c r="C652" s="35">
        <v>4</v>
      </c>
      <c r="D652" s="55">
        <v>54.386200000000002</v>
      </c>
      <c r="E652" s="100">
        <v>1778</v>
      </c>
      <c r="F652" s="148">
        <v>3713090</v>
      </c>
      <c r="G652" s="41">
        <v>100</v>
      </c>
      <c r="H652" s="50">
        <f t="shared" ref="H652:H672" si="150">F652*G652/100</f>
        <v>3713090</v>
      </c>
      <c r="I652" s="50">
        <f t="shared" si="149"/>
        <v>0</v>
      </c>
      <c r="J652" s="50">
        <f t="shared" si="138"/>
        <v>2088.3520809898764</v>
      </c>
      <c r="K652" s="50">
        <f t="shared" ref="K652:K672" si="151">$J$11*$J$19-J652</f>
        <v>916.54362312756166</v>
      </c>
      <c r="L652" s="50">
        <f t="shared" ref="L652:L672" si="152">IF(K652&gt;0,$J$7*$J$8*(K652/$K$19),0)+$J$7*$J$9*(E652/$E$19)+$J$7*$J$10*(D652/$D$19)</f>
        <v>1799186.1757679242</v>
      </c>
      <c r="M652" s="50"/>
      <c r="N652" s="50">
        <f t="shared" si="147"/>
        <v>1799186.1757679242</v>
      </c>
      <c r="O652" s="96"/>
      <c r="P652" s="96"/>
      <c r="Q652" s="33"/>
      <c r="R652" s="33"/>
    </row>
    <row r="653" spans="1:18" s="31" customFormat="1" x14ac:dyDescent="0.25">
      <c r="A653" s="35"/>
      <c r="B653" s="51" t="s">
        <v>453</v>
      </c>
      <c r="C653" s="35">
        <v>4</v>
      </c>
      <c r="D653" s="55">
        <v>33.314799999999998</v>
      </c>
      <c r="E653" s="100">
        <v>1498</v>
      </c>
      <c r="F653" s="148">
        <v>1294891</v>
      </c>
      <c r="G653" s="41">
        <v>100</v>
      </c>
      <c r="H653" s="50">
        <f t="shared" si="150"/>
        <v>1294891</v>
      </c>
      <c r="I653" s="50">
        <f t="shared" si="149"/>
        <v>0</v>
      </c>
      <c r="J653" s="50">
        <f t="shared" si="138"/>
        <v>864.41321762349799</v>
      </c>
      <c r="K653" s="50">
        <f t="shared" si="151"/>
        <v>2140.4824864939401</v>
      </c>
      <c r="L653" s="50">
        <f t="shared" si="152"/>
        <v>2527172.870519035</v>
      </c>
      <c r="M653" s="50"/>
      <c r="N653" s="50">
        <f t="shared" si="147"/>
        <v>2527172.870519035</v>
      </c>
      <c r="O653" s="96"/>
      <c r="P653" s="96"/>
      <c r="Q653" s="33"/>
      <c r="R653" s="33"/>
    </row>
    <row r="654" spans="1:18" s="31" customFormat="1" x14ac:dyDescent="0.25">
      <c r="A654" s="35"/>
      <c r="B654" s="51" t="s">
        <v>800</v>
      </c>
      <c r="C654" s="35">
        <v>4</v>
      </c>
      <c r="D654" s="55">
        <v>25.285499999999999</v>
      </c>
      <c r="E654" s="100">
        <v>1571</v>
      </c>
      <c r="F654" s="148">
        <v>1859192</v>
      </c>
      <c r="G654" s="41">
        <v>100</v>
      </c>
      <c r="H654" s="50">
        <f t="shared" si="150"/>
        <v>1859192</v>
      </c>
      <c r="I654" s="50">
        <f t="shared" si="149"/>
        <v>0</v>
      </c>
      <c r="J654" s="50">
        <f t="shared" si="138"/>
        <v>1183.4449395289625</v>
      </c>
      <c r="K654" s="50">
        <f t="shared" si="151"/>
        <v>1821.4507645884755</v>
      </c>
      <c r="L654" s="50">
        <f t="shared" si="152"/>
        <v>2239126.8799850801</v>
      </c>
      <c r="M654" s="50"/>
      <c r="N654" s="50">
        <f t="shared" si="147"/>
        <v>2239126.8799850801</v>
      </c>
      <c r="O654" s="96"/>
      <c r="P654" s="96"/>
      <c r="Q654" s="33"/>
      <c r="R654" s="33"/>
    </row>
    <row r="655" spans="1:18" s="31" customFormat="1" x14ac:dyDescent="0.25">
      <c r="A655" s="35"/>
      <c r="B655" s="51" t="s">
        <v>454</v>
      </c>
      <c r="C655" s="35">
        <v>4</v>
      </c>
      <c r="D655" s="55">
        <v>31.523400000000002</v>
      </c>
      <c r="E655" s="100">
        <v>1365</v>
      </c>
      <c r="F655" s="148">
        <v>1156688</v>
      </c>
      <c r="G655" s="41">
        <v>100</v>
      </c>
      <c r="H655" s="50">
        <f t="shared" si="150"/>
        <v>1156688</v>
      </c>
      <c r="I655" s="50">
        <f t="shared" si="149"/>
        <v>0</v>
      </c>
      <c r="J655" s="50">
        <f t="shared" si="138"/>
        <v>847.39047619047619</v>
      </c>
      <c r="K655" s="50">
        <f t="shared" si="151"/>
        <v>2157.5052279269621</v>
      </c>
      <c r="L655" s="50">
        <f t="shared" si="152"/>
        <v>2478082.3467289163</v>
      </c>
      <c r="M655" s="50"/>
      <c r="N655" s="50">
        <f t="shared" si="147"/>
        <v>2478082.3467289163</v>
      </c>
      <c r="O655" s="96"/>
      <c r="P655" s="96"/>
      <c r="Q655" s="33"/>
      <c r="R655" s="33"/>
    </row>
    <row r="656" spans="1:18" s="31" customFormat="1" x14ac:dyDescent="0.25">
      <c r="A656" s="35"/>
      <c r="B656" s="51" t="s">
        <v>455</v>
      </c>
      <c r="C656" s="35">
        <v>4</v>
      </c>
      <c r="D656" s="55">
        <v>26.426500000000001</v>
      </c>
      <c r="E656" s="100">
        <v>674</v>
      </c>
      <c r="F656" s="148">
        <v>586846</v>
      </c>
      <c r="G656" s="41">
        <v>100</v>
      </c>
      <c r="H656" s="50">
        <f t="shared" si="150"/>
        <v>586846</v>
      </c>
      <c r="I656" s="50">
        <f t="shared" si="149"/>
        <v>0</v>
      </c>
      <c r="J656" s="50">
        <f t="shared" si="138"/>
        <v>870.69139465875367</v>
      </c>
      <c r="K656" s="50">
        <f t="shared" si="151"/>
        <v>2134.2043094586843</v>
      </c>
      <c r="L656" s="50">
        <f t="shared" si="152"/>
        <v>2163623.3273165068</v>
      </c>
      <c r="M656" s="50"/>
      <c r="N656" s="50">
        <f t="shared" si="147"/>
        <v>2163623.3273165068</v>
      </c>
      <c r="O656" s="96"/>
      <c r="P656" s="96"/>
      <c r="Q656" s="33"/>
      <c r="R656" s="33"/>
    </row>
    <row r="657" spans="1:18" s="31" customFormat="1" x14ac:dyDescent="0.25">
      <c r="A657" s="35"/>
      <c r="B657" s="51" t="s">
        <v>801</v>
      </c>
      <c r="C657" s="35">
        <v>4</v>
      </c>
      <c r="D657" s="55">
        <v>34.857799999999997</v>
      </c>
      <c r="E657" s="100">
        <v>1011</v>
      </c>
      <c r="F657" s="148">
        <v>1160062</v>
      </c>
      <c r="G657" s="41">
        <v>100</v>
      </c>
      <c r="H657" s="50">
        <f t="shared" si="150"/>
        <v>1160062</v>
      </c>
      <c r="I657" s="50">
        <f t="shared" si="149"/>
        <v>0</v>
      </c>
      <c r="J657" s="50">
        <f t="shared" si="138"/>
        <v>1147.4401582591493</v>
      </c>
      <c r="K657" s="50">
        <f t="shared" si="151"/>
        <v>1857.4555458582888</v>
      </c>
      <c r="L657" s="50">
        <f t="shared" si="152"/>
        <v>2128111.0297182039</v>
      </c>
      <c r="M657" s="50"/>
      <c r="N657" s="50">
        <f t="shared" si="147"/>
        <v>2128111.0297182039</v>
      </c>
      <c r="O657" s="96"/>
      <c r="P657" s="96"/>
      <c r="Q657" s="33"/>
      <c r="R657" s="33"/>
    </row>
    <row r="658" spans="1:18" s="31" customFormat="1" x14ac:dyDescent="0.25">
      <c r="A658" s="35"/>
      <c r="B658" s="51" t="s">
        <v>802</v>
      </c>
      <c r="C658" s="35">
        <v>4</v>
      </c>
      <c r="D658" s="55">
        <v>3.2065000000000001</v>
      </c>
      <c r="E658" s="100">
        <v>581</v>
      </c>
      <c r="F658" s="148">
        <v>497342</v>
      </c>
      <c r="G658" s="41">
        <v>100</v>
      </c>
      <c r="H658" s="50">
        <f t="shared" si="150"/>
        <v>497342</v>
      </c>
      <c r="I658" s="50">
        <f t="shared" si="149"/>
        <v>0</v>
      </c>
      <c r="J658" s="50">
        <f t="shared" si="138"/>
        <v>856.01032702237524</v>
      </c>
      <c r="K658" s="50">
        <f t="shared" si="151"/>
        <v>2148.8853770950627</v>
      </c>
      <c r="L658" s="50">
        <f t="shared" si="152"/>
        <v>1971845.6830027429</v>
      </c>
      <c r="M658" s="50"/>
      <c r="N658" s="50">
        <f t="shared" si="147"/>
        <v>1971845.6830027429</v>
      </c>
      <c r="O658" s="96"/>
      <c r="P658" s="96"/>
      <c r="Q658" s="33"/>
      <c r="R658" s="33"/>
    </row>
    <row r="659" spans="1:18" s="31" customFormat="1" x14ac:dyDescent="0.25">
      <c r="A659" s="35"/>
      <c r="B659" s="51" t="s">
        <v>803</v>
      </c>
      <c r="C659" s="35">
        <v>4</v>
      </c>
      <c r="D659" s="55">
        <v>27.879099999999998</v>
      </c>
      <c r="E659" s="100">
        <v>873</v>
      </c>
      <c r="F659" s="148">
        <v>887744</v>
      </c>
      <c r="G659" s="41">
        <v>100</v>
      </c>
      <c r="H659" s="50">
        <f t="shared" si="150"/>
        <v>887744</v>
      </c>
      <c r="I659" s="50">
        <f t="shared" si="149"/>
        <v>0</v>
      </c>
      <c r="J659" s="50">
        <f t="shared" si="138"/>
        <v>1016.8888888888889</v>
      </c>
      <c r="K659" s="50">
        <f t="shared" si="151"/>
        <v>1988.0068152285492</v>
      </c>
      <c r="L659" s="50">
        <f t="shared" si="152"/>
        <v>2130895.4645403381</v>
      </c>
      <c r="M659" s="50"/>
      <c r="N659" s="50">
        <f t="shared" si="147"/>
        <v>2130895.4645403381</v>
      </c>
      <c r="O659" s="96"/>
      <c r="P659" s="96"/>
      <c r="Q659" s="33"/>
      <c r="R659" s="33"/>
    </row>
    <row r="660" spans="1:18" s="31" customFormat="1" x14ac:dyDescent="0.25">
      <c r="A660" s="35"/>
      <c r="B660" s="51" t="s">
        <v>804</v>
      </c>
      <c r="C660" s="35">
        <v>4</v>
      </c>
      <c r="D660" s="55">
        <v>37.349699999999999</v>
      </c>
      <c r="E660" s="100">
        <v>1246</v>
      </c>
      <c r="F660" s="148">
        <v>1604728</v>
      </c>
      <c r="G660" s="41">
        <v>100</v>
      </c>
      <c r="H660" s="50">
        <f t="shared" si="150"/>
        <v>1604728</v>
      </c>
      <c r="I660" s="50">
        <f t="shared" si="149"/>
        <v>0</v>
      </c>
      <c r="J660" s="50">
        <f t="shared" ref="J660:J714" si="153">F660/E660</f>
        <v>1287.9036918138042</v>
      </c>
      <c r="K660" s="50">
        <f t="shared" si="151"/>
        <v>1716.9920123036338</v>
      </c>
      <c r="L660" s="50">
        <f t="shared" si="152"/>
        <v>2121031.9091854976</v>
      </c>
      <c r="M660" s="50"/>
      <c r="N660" s="50">
        <f t="shared" si="147"/>
        <v>2121031.9091854976</v>
      </c>
      <c r="O660" s="96"/>
      <c r="P660" s="96"/>
      <c r="Q660" s="33"/>
      <c r="R660" s="33"/>
    </row>
    <row r="661" spans="1:18" s="31" customFormat="1" x14ac:dyDescent="0.25">
      <c r="A661" s="35"/>
      <c r="B661" s="51" t="s">
        <v>456</v>
      </c>
      <c r="C661" s="35">
        <v>4</v>
      </c>
      <c r="D661" s="55">
        <v>31.619699999999998</v>
      </c>
      <c r="E661" s="100">
        <v>1128</v>
      </c>
      <c r="F661" s="148">
        <v>946244</v>
      </c>
      <c r="G661" s="41">
        <v>100</v>
      </c>
      <c r="H661" s="50">
        <f t="shared" si="150"/>
        <v>946244</v>
      </c>
      <c r="I661" s="50">
        <f t="shared" si="149"/>
        <v>0</v>
      </c>
      <c r="J661" s="50">
        <f t="shared" si="153"/>
        <v>838.86879432624119</v>
      </c>
      <c r="K661" s="50">
        <f t="shared" si="151"/>
        <v>2166.0269097911969</v>
      </c>
      <c r="L661" s="50">
        <f t="shared" si="152"/>
        <v>2396939.4496143488</v>
      </c>
      <c r="M661" s="50"/>
      <c r="N661" s="50">
        <f t="shared" si="147"/>
        <v>2396939.4496143488</v>
      </c>
      <c r="O661" s="96"/>
      <c r="P661" s="96"/>
      <c r="Q661" s="33"/>
      <c r="R661" s="33"/>
    </row>
    <row r="662" spans="1:18" s="31" customFormat="1" x14ac:dyDescent="0.25">
      <c r="A662" s="35"/>
      <c r="B662" s="51" t="s">
        <v>457</v>
      </c>
      <c r="C662" s="35">
        <v>4</v>
      </c>
      <c r="D662" s="55">
        <v>31.804299999999998</v>
      </c>
      <c r="E662" s="100">
        <v>1042</v>
      </c>
      <c r="F662" s="148">
        <v>635742</v>
      </c>
      <c r="G662" s="41">
        <v>100</v>
      </c>
      <c r="H662" s="50">
        <f t="shared" si="150"/>
        <v>635742</v>
      </c>
      <c r="I662" s="50">
        <f t="shared" si="149"/>
        <v>0</v>
      </c>
      <c r="J662" s="50">
        <f t="shared" si="153"/>
        <v>610.11708253358927</v>
      </c>
      <c r="K662" s="50">
        <f t="shared" si="151"/>
        <v>2394.7786215838487</v>
      </c>
      <c r="L662" s="50">
        <f t="shared" si="152"/>
        <v>2550366.9434605408</v>
      </c>
      <c r="M662" s="50"/>
      <c r="N662" s="50">
        <f t="shared" si="147"/>
        <v>2550366.9434605408</v>
      </c>
      <c r="O662" s="96"/>
      <c r="P662" s="96"/>
      <c r="Q662" s="33"/>
      <c r="R662" s="33"/>
    </row>
    <row r="663" spans="1:18" s="31" customFormat="1" x14ac:dyDescent="0.25">
      <c r="A663" s="35"/>
      <c r="B663" s="51" t="s">
        <v>458</v>
      </c>
      <c r="C663" s="35">
        <v>4</v>
      </c>
      <c r="D663" s="55">
        <v>35.480600000000003</v>
      </c>
      <c r="E663" s="100">
        <v>2077</v>
      </c>
      <c r="F663" s="148">
        <v>945074</v>
      </c>
      <c r="G663" s="41">
        <v>100</v>
      </c>
      <c r="H663" s="50">
        <f t="shared" si="150"/>
        <v>945074</v>
      </c>
      <c r="I663" s="50">
        <f t="shared" si="149"/>
        <v>0</v>
      </c>
      <c r="J663" s="50">
        <f t="shared" si="153"/>
        <v>455.0187770823303</v>
      </c>
      <c r="K663" s="50">
        <f t="shared" si="151"/>
        <v>2549.8769270351077</v>
      </c>
      <c r="L663" s="50">
        <f t="shared" si="152"/>
        <v>3089427.9416438504</v>
      </c>
      <c r="M663" s="50"/>
      <c r="N663" s="50">
        <f t="shared" si="147"/>
        <v>3089427.9416438504</v>
      </c>
      <c r="O663" s="96"/>
      <c r="P663" s="96"/>
      <c r="Q663" s="33"/>
      <c r="R663" s="33"/>
    </row>
    <row r="664" spans="1:18" s="31" customFormat="1" x14ac:dyDescent="0.25">
      <c r="A664" s="35"/>
      <c r="B664" s="51" t="s">
        <v>459</v>
      </c>
      <c r="C664" s="35">
        <v>4</v>
      </c>
      <c r="D664" s="55">
        <v>20.279299999999999</v>
      </c>
      <c r="E664" s="100">
        <v>762</v>
      </c>
      <c r="F664" s="148">
        <v>577538</v>
      </c>
      <c r="G664" s="41">
        <v>100</v>
      </c>
      <c r="H664" s="50">
        <f t="shared" si="150"/>
        <v>577538</v>
      </c>
      <c r="I664" s="50">
        <f t="shared" si="149"/>
        <v>0</v>
      </c>
      <c r="J664" s="50">
        <f t="shared" si="153"/>
        <v>757.92388451443571</v>
      </c>
      <c r="K664" s="50">
        <f t="shared" si="151"/>
        <v>2246.9718196030026</v>
      </c>
      <c r="L664" s="50">
        <f t="shared" si="152"/>
        <v>2242716.7230762886</v>
      </c>
      <c r="M664" s="50"/>
      <c r="N664" s="50">
        <f t="shared" si="147"/>
        <v>2242716.7230762886</v>
      </c>
      <c r="O664" s="96"/>
      <c r="P664" s="96"/>
      <c r="Q664" s="33"/>
      <c r="R664" s="33"/>
    </row>
    <row r="665" spans="1:18" s="31" customFormat="1" x14ac:dyDescent="0.25">
      <c r="A665" s="35"/>
      <c r="B665" s="51" t="s">
        <v>460</v>
      </c>
      <c r="C665" s="35">
        <v>4</v>
      </c>
      <c r="D665" s="55">
        <v>29.5458</v>
      </c>
      <c r="E665" s="100">
        <v>906</v>
      </c>
      <c r="F665" s="148">
        <v>1302439</v>
      </c>
      <c r="G665" s="41">
        <v>100</v>
      </c>
      <c r="H665" s="50">
        <f t="shared" si="150"/>
        <v>1302439</v>
      </c>
      <c r="I665" s="50">
        <f t="shared" si="149"/>
        <v>0</v>
      </c>
      <c r="J665" s="50">
        <f t="shared" si="153"/>
        <v>1437.5706401766004</v>
      </c>
      <c r="K665" s="50">
        <f t="shared" si="151"/>
        <v>1567.3250639408377</v>
      </c>
      <c r="L665" s="50">
        <f t="shared" si="152"/>
        <v>1816475.6325580876</v>
      </c>
      <c r="M665" s="50"/>
      <c r="N665" s="50">
        <f t="shared" si="147"/>
        <v>1816475.6325580876</v>
      </c>
      <c r="O665" s="96"/>
      <c r="P665" s="96"/>
      <c r="Q665" s="33"/>
      <c r="R665" s="33"/>
    </row>
    <row r="666" spans="1:18" s="31" customFormat="1" x14ac:dyDescent="0.25">
      <c r="A666" s="35"/>
      <c r="B666" s="51" t="s">
        <v>461</v>
      </c>
      <c r="C666" s="35">
        <v>4</v>
      </c>
      <c r="D666" s="55">
        <v>29.537800000000001</v>
      </c>
      <c r="E666" s="100">
        <v>426</v>
      </c>
      <c r="F666" s="148">
        <v>521599</v>
      </c>
      <c r="G666" s="41">
        <v>100</v>
      </c>
      <c r="H666" s="50">
        <f t="shared" si="150"/>
        <v>521599</v>
      </c>
      <c r="I666" s="50">
        <f t="shared" si="149"/>
        <v>0</v>
      </c>
      <c r="J666" s="50">
        <f t="shared" si="153"/>
        <v>1224.4107981220657</v>
      </c>
      <c r="K666" s="50">
        <f t="shared" si="151"/>
        <v>1780.4849059953724</v>
      </c>
      <c r="L666" s="50">
        <f t="shared" si="152"/>
        <v>1808470.8325050247</v>
      </c>
      <c r="M666" s="50"/>
      <c r="N666" s="50">
        <f t="shared" si="147"/>
        <v>1808470.8325050247</v>
      </c>
      <c r="O666" s="96"/>
      <c r="P666" s="96"/>
      <c r="Q666" s="33"/>
      <c r="R666" s="33"/>
    </row>
    <row r="667" spans="1:18" s="31" customFormat="1" x14ac:dyDescent="0.25">
      <c r="A667" s="35"/>
      <c r="B667" s="51" t="s">
        <v>451</v>
      </c>
      <c r="C667" s="35">
        <v>4</v>
      </c>
      <c r="D667" s="55">
        <v>47.218299999999999</v>
      </c>
      <c r="E667" s="100">
        <v>2054</v>
      </c>
      <c r="F667" s="148">
        <v>1786606</v>
      </c>
      <c r="G667" s="41">
        <v>100</v>
      </c>
      <c r="H667" s="50">
        <f t="shared" si="150"/>
        <v>1786606</v>
      </c>
      <c r="I667" s="50">
        <f t="shared" si="149"/>
        <v>0</v>
      </c>
      <c r="J667" s="50">
        <f t="shared" si="153"/>
        <v>869.81791626095423</v>
      </c>
      <c r="K667" s="50">
        <f t="shared" si="151"/>
        <v>2135.0777878564841</v>
      </c>
      <c r="L667" s="50">
        <f t="shared" si="152"/>
        <v>2831996.3417452406</v>
      </c>
      <c r="M667" s="50"/>
      <c r="N667" s="50">
        <f t="shared" si="147"/>
        <v>2831996.3417452406</v>
      </c>
      <c r="O667" s="96"/>
      <c r="P667" s="96"/>
      <c r="Q667" s="33"/>
      <c r="R667" s="33"/>
    </row>
    <row r="668" spans="1:18" s="31" customFormat="1" x14ac:dyDescent="0.25">
      <c r="A668" s="35"/>
      <c r="B668" s="51" t="s">
        <v>462</v>
      </c>
      <c r="C668" s="35">
        <v>3</v>
      </c>
      <c r="D668" s="55">
        <v>6.2233000000000001</v>
      </c>
      <c r="E668" s="100">
        <v>5187</v>
      </c>
      <c r="F668" s="148">
        <v>29159489</v>
      </c>
      <c r="G668" s="41">
        <v>50</v>
      </c>
      <c r="H668" s="50">
        <f t="shared" si="150"/>
        <v>14579744.5</v>
      </c>
      <c r="I668" s="50">
        <f t="shared" si="149"/>
        <v>14579744.5</v>
      </c>
      <c r="J668" s="50">
        <f t="shared" si="153"/>
        <v>5621.6481588586848</v>
      </c>
      <c r="K668" s="50">
        <f t="shared" si="151"/>
        <v>-2616.7524547412468</v>
      </c>
      <c r="L668" s="50">
        <f t="shared" si="152"/>
        <v>1986703.5027509909</v>
      </c>
      <c r="M668" s="50"/>
      <c r="N668" s="50">
        <f t="shared" si="147"/>
        <v>1986703.5027509909</v>
      </c>
      <c r="O668" s="96"/>
      <c r="P668" s="96"/>
      <c r="Q668" s="33"/>
      <c r="R668" s="33"/>
    </row>
    <row r="669" spans="1:18" s="31" customFormat="1" x14ac:dyDescent="0.25">
      <c r="A669" s="35"/>
      <c r="B669" s="51" t="s">
        <v>463</v>
      </c>
      <c r="C669" s="35">
        <v>4</v>
      </c>
      <c r="D669" s="55">
        <v>6.9349000000000007</v>
      </c>
      <c r="E669" s="100">
        <v>3598</v>
      </c>
      <c r="F669" s="148">
        <v>8083014</v>
      </c>
      <c r="G669" s="41">
        <v>100</v>
      </c>
      <c r="H669" s="50">
        <f t="shared" si="150"/>
        <v>8083014</v>
      </c>
      <c r="I669" s="50">
        <f t="shared" si="149"/>
        <v>0</v>
      </c>
      <c r="J669" s="50">
        <f t="shared" si="153"/>
        <v>2246.5297387437467</v>
      </c>
      <c r="K669" s="50">
        <f t="shared" si="151"/>
        <v>758.36596537369132</v>
      </c>
      <c r="L669" s="50">
        <f t="shared" si="152"/>
        <v>2008037.6307791725</v>
      </c>
      <c r="M669" s="50"/>
      <c r="N669" s="50">
        <f t="shared" si="147"/>
        <v>2008037.6307791725</v>
      </c>
      <c r="O669" s="96"/>
      <c r="P669" s="96"/>
      <c r="Q669" s="33"/>
      <c r="R669" s="33"/>
    </row>
    <row r="670" spans="1:18" s="31" customFormat="1" x14ac:dyDescent="0.25">
      <c r="A670" s="35"/>
      <c r="B670" s="51" t="s">
        <v>805</v>
      </c>
      <c r="C670" s="35">
        <v>4</v>
      </c>
      <c r="D670" s="55">
        <v>33.140799999999999</v>
      </c>
      <c r="E670" s="100">
        <v>1082</v>
      </c>
      <c r="F670" s="148">
        <v>761915</v>
      </c>
      <c r="G670" s="41">
        <v>100</v>
      </c>
      <c r="H670" s="50">
        <f t="shared" si="150"/>
        <v>761915</v>
      </c>
      <c r="I670" s="50">
        <f t="shared" si="149"/>
        <v>0</v>
      </c>
      <c r="J670" s="50">
        <f t="shared" si="153"/>
        <v>704.17282809611834</v>
      </c>
      <c r="K670" s="50">
        <f t="shared" si="151"/>
        <v>2300.7228760213197</v>
      </c>
      <c r="L670" s="50">
        <f t="shared" si="152"/>
        <v>2499286.0095765353</v>
      </c>
      <c r="M670" s="50"/>
      <c r="N670" s="50">
        <f t="shared" si="147"/>
        <v>2499286.0095765353</v>
      </c>
      <c r="O670" s="96"/>
      <c r="P670" s="96"/>
      <c r="Q670" s="33"/>
      <c r="R670" s="33"/>
    </row>
    <row r="671" spans="1:18" s="31" customFormat="1" x14ac:dyDescent="0.25">
      <c r="A671" s="35"/>
      <c r="B671" s="51" t="s">
        <v>464</v>
      </c>
      <c r="C671" s="35">
        <v>4</v>
      </c>
      <c r="D671" s="55">
        <v>20.0916</v>
      </c>
      <c r="E671" s="100">
        <v>999</v>
      </c>
      <c r="F671" s="148">
        <v>627935</v>
      </c>
      <c r="G671" s="41">
        <v>100</v>
      </c>
      <c r="H671" s="50">
        <f t="shared" si="150"/>
        <v>627935</v>
      </c>
      <c r="I671" s="50">
        <f t="shared" si="149"/>
        <v>0</v>
      </c>
      <c r="J671" s="50">
        <f t="shared" si="153"/>
        <v>628.56356356356355</v>
      </c>
      <c r="K671" s="50">
        <f t="shared" si="151"/>
        <v>2376.3321405538745</v>
      </c>
      <c r="L671" s="50">
        <f t="shared" si="152"/>
        <v>2434268.4137669755</v>
      </c>
      <c r="M671" s="50"/>
      <c r="N671" s="50">
        <f t="shared" si="147"/>
        <v>2434268.4137669755</v>
      </c>
      <c r="O671" s="96"/>
      <c r="P671" s="96"/>
      <c r="Q671" s="33"/>
      <c r="R671" s="33"/>
    </row>
    <row r="672" spans="1:18" s="31" customFormat="1" x14ac:dyDescent="0.25">
      <c r="A672" s="35"/>
      <c r="B672" s="51" t="s">
        <v>145</v>
      </c>
      <c r="C672" s="35">
        <v>4</v>
      </c>
      <c r="D672" s="55">
        <v>31.363900000000001</v>
      </c>
      <c r="E672" s="100">
        <v>1752</v>
      </c>
      <c r="F672" s="148">
        <v>2317230</v>
      </c>
      <c r="G672" s="41">
        <v>100</v>
      </c>
      <c r="H672" s="50">
        <f t="shared" si="150"/>
        <v>2317230</v>
      </c>
      <c r="I672" s="50">
        <f t="shared" si="149"/>
        <v>0</v>
      </c>
      <c r="J672" s="50">
        <f t="shared" si="153"/>
        <v>1322.6198630136987</v>
      </c>
      <c r="K672" s="50">
        <f t="shared" si="151"/>
        <v>1682.2758411037394</v>
      </c>
      <c r="L672" s="50">
        <f t="shared" si="152"/>
        <v>2238945.5454394892</v>
      </c>
      <c r="M672" s="50"/>
      <c r="N672" s="50">
        <f t="shared" si="147"/>
        <v>2238945.5454394892</v>
      </c>
      <c r="O672" s="96"/>
      <c r="P672" s="96"/>
      <c r="Q672" s="33"/>
      <c r="R672" s="33"/>
    </row>
    <row r="673" spans="1:18" s="31" customFormat="1" x14ac:dyDescent="0.25">
      <c r="A673" s="35"/>
      <c r="B673" s="4"/>
      <c r="C673" s="4"/>
      <c r="D673" s="55"/>
      <c r="E673" s="102"/>
      <c r="F673" s="42"/>
      <c r="G673" s="41"/>
      <c r="H673" s="42"/>
      <c r="I673" s="32"/>
      <c r="J673" s="32"/>
      <c r="K673" s="50"/>
      <c r="L673" s="50"/>
      <c r="M673" s="50"/>
      <c r="N673" s="50"/>
      <c r="O673" s="96"/>
      <c r="P673" s="96"/>
      <c r="Q673" s="33"/>
      <c r="R673" s="33"/>
    </row>
    <row r="674" spans="1:18" s="31" customFormat="1" x14ac:dyDescent="0.25">
      <c r="A674" s="30" t="s">
        <v>465</v>
      </c>
      <c r="B674" s="43" t="s">
        <v>2</v>
      </c>
      <c r="C674" s="44"/>
      <c r="D674" s="3">
        <v>1228.3134999999997</v>
      </c>
      <c r="E674" s="103">
        <f>E675</f>
        <v>79242</v>
      </c>
      <c r="F674" s="37">
        <f t="shared" ref="F674" si="154">F676</f>
        <v>0</v>
      </c>
      <c r="G674" s="37"/>
      <c r="H674" s="37">
        <f>H676</f>
        <v>42966532.5</v>
      </c>
      <c r="I674" s="37">
        <f>I676</f>
        <v>-42966532.5</v>
      </c>
      <c r="J674" s="37"/>
      <c r="K674" s="50"/>
      <c r="L674" s="50"/>
      <c r="M674" s="46">
        <f>M676</f>
        <v>42836240.707189254</v>
      </c>
      <c r="N674" s="37">
        <f t="shared" si="147"/>
        <v>42836240.707189254</v>
      </c>
      <c r="O674" s="96"/>
      <c r="P674" s="96"/>
      <c r="Q674" s="33"/>
      <c r="R674" s="33"/>
    </row>
    <row r="675" spans="1:18" s="31" customFormat="1" x14ac:dyDescent="0.25">
      <c r="A675" s="30" t="s">
        <v>465</v>
      </c>
      <c r="B675" s="43" t="s">
        <v>3</v>
      </c>
      <c r="C675" s="44"/>
      <c r="D675" s="3">
        <v>1228.3134999999997</v>
      </c>
      <c r="E675" s="103">
        <f>SUM(E677:E714)</f>
        <v>79242</v>
      </c>
      <c r="F675" s="37">
        <f t="shared" ref="F675" si="155">SUM(F677:F714)</f>
        <v>240329426</v>
      </c>
      <c r="G675" s="37"/>
      <c r="H675" s="37">
        <f>SUM(H677:H714)</f>
        <v>154396361</v>
      </c>
      <c r="I675" s="37">
        <f>SUM(I677:I714)</f>
        <v>85933065</v>
      </c>
      <c r="J675" s="37"/>
      <c r="K675" s="50"/>
      <c r="L675" s="37">
        <f>SUM(L677:L714)</f>
        <v>95865096.180472031</v>
      </c>
      <c r="M675" s="50"/>
      <c r="N675" s="37">
        <f t="shared" si="147"/>
        <v>95865096.180472031</v>
      </c>
      <c r="O675" s="96"/>
      <c r="P675" s="96"/>
      <c r="Q675" s="33"/>
      <c r="R675" s="33"/>
    </row>
    <row r="676" spans="1:18" s="31" customFormat="1" x14ac:dyDescent="0.25">
      <c r="A676" s="35"/>
      <c r="B676" s="51" t="s">
        <v>26</v>
      </c>
      <c r="C676" s="35">
        <v>2</v>
      </c>
      <c r="D676" s="55">
        <v>0</v>
      </c>
      <c r="E676" s="106"/>
      <c r="F676" s="50"/>
      <c r="G676" s="41">
        <v>25</v>
      </c>
      <c r="H676" s="50">
        <f>F697*G676/100</f>
        <v>42966532.5</v>
      </c>
      <c r="I676" s="50">
        <f t="shared" ref="I676:I714" si="156">F676-H676</f>
        <v>-42966532.5</v>
      </c>
      <c r="J676" s="50"/>
      <c r="K676" s="50"/>
      <c r="L676" s="50"/>
      <c r="M676" s="50">
        <f>($L$7*$L$8*E674/$L$10)+($L$7*$L$9*D674/$L$11)</f>
        <v>42836240.707189254</v>
      </c>
      <c r="N676" s="50">
        <f t="shared" si="147"/>
        <v>42836240.707189254</v>
      </c>
      <c r="O676" s="96"/>
      <c r="P676" s="96"/>
      <c r="Q676" s="33"/>
      <c r="R676" s="33"/>
    </row>
    <row r="677" spans="1:18" s="31" customFormat="1" x14ac:dyDescent="0.25">
      <c r="A677" s="35"/>
      <c r="B677" s="51" t="s">
        <v>466</v>
      </c>
      <c r="C677" s="35">
        <v>4</v>
      </c>
      <c r="D677" s="55">
        <v>28.536100000000001</v>
      </c>
      <c r="E677" s="100">
        <v>1292</v>
      </c>
      <c r="F677" s="149">
        <v>905388</v>
      </c>
      <c r="G677" s="41">
        <v>100</v>
      </c>
      <c r="H677" s="50">
        <f t="shared" ref="H677:H714" si="157">F677*G677/100</f>
        <v>905388</v>
      </c>
      <c r="I677" s="50">
        <f t="shared" si="156"/>
        <v>0</v>
      </c>
      <c r="J677" s="50">
        <f t="shared" si="153"/>
        <v>700.76470588235293</v>
      </c>
      <c r="K677" s="50">
        <f t="shared" ref="K677:K714" si="158">$J$11*$J$19-J677</f>
        <v>2304.1309982350849</v>
      </c>
      <c r="L677" s="50">
        <f t="shared" ref="L677:L714" si="159">IF(K677&gt;0,$J$7*$J$8*(K677/$K$19),0)+$J$7*$J$9*(E677/$E$19)+$J$7*$J$10*(D677/$D$19)</f>
        <v>2547159.974971741</v>
      </c>
      <c r="M677" s="50"/>
      <c r="N677" s="50">
        <f t="shared" si="147"/>
        <v>2547159.974971741</v>
      </c>
      <c r="O677" s="96"/>
      <c r="P677" s="96"/>
      <c r="Q677" s="33"/>
      <c r="R677" s="33"/>
    </row>
    <row r="678" spans="1:18" s="31" customFormat="1" x14ac:dyDescent="0.25">
      <c r="A678" s="35"/>
      <c r="B678" s="51" t="s">
        <v>467</v>
      </c>
      <c r="C678" s="35">
        <v>4</v>
      </c>
      <c r="D678" s="55">
        <v>47.4878</v>
      </c>
      <c r="E678" s="100">
        <v>1675</v>
      </c>
      <c r="F678" s="149">
        <v>1588167</v>
      </c>
      <c r="G678" s="41">
        <v>100</v>
      </c>
      <c r="H678" s="50">
        <f t="shared" si="157"/>
        <v>1588167</v>
      </c>
      <c r="I678" s="50">
        <f t="shared" si="156"/>
        <v>0</v>
      </c>
      <c r="J678" s="50">
        <f t="shared" si="153"/>
        <v>948.15940298507462</v>
      </c>
      <c r="K678" s="50">
        <f t="shared" si="158"/>
        <v>2056.7363011323632</v>
      </c>
      <c r="L678" s="50">
        <f t="shared" si="159"/>
        <v>2628988.607474003</v>
      </c>
      <c r="M678" s="50"/>
      <c r="N678" s="50">
        <f t="shared" si="147"/>
        <v>2628988.607474003</v>
      </c>
      <c r="O678" s="96"/>
      <c r="P678" s="96"/>
      <c r="Q678" s="33"/>
      <c r="R678" s="33"/>
    </row>
    <row r="679" spans="1:18" s="31" customFormat="1" x14ac:dyDescent="0.25">
      <c r="A679" s="35"/>
      <c r="B679" s="51" t="s">
        <v>468</v>
      </c>
      <c r="C679" s="35">
        <v>4</v>
      </c>
      <c r="D679" s="55">
        <v>24.181699999999999</v>
      </c>
      <c r="E679" s="100">
        <v>977</v>
      </c>
      <c r="F679" s="149">
        <v>852639</v>
      </c>
      <c r="G679" s="41">
        <v>100</v>
      </c>
      <c r="H679" s="50">
        <f t="shared" si="157"/>
        <v>852639</v>
      </c>
      <c r="I679" s="50">
        <f t="shared" si="156"/>
        <v>0</v>
      </c>
      <c r="J679" s="50">
        <f t="shared" si="153"/>
        <v>872.71136131013304</v>
      </c>
      <c r="K679" s="50">
        <f t="shared" si="158"/>
        <v>2132.1843428073053</v>
      </c>
      <c r="L679" s="50">
        <f t="shared" si="159"/>
        <v>2259088.9592528413</v>
      </c>
      <c r="M679" s="50"/>
      <c r="N679" s="50">
        <f t="shared" si="147"/>
        <v>2259088.9592528413</v>
      </c>
      <c r="O679" s="96"/>
      <c r="P679" s="96"/>
      <c r="Q679" s="33"/>
      <c r="R679" s="33"/>
    </row>
    <row r="680" spans="1:18" s="31" customFormat="1" x14ac:dyDescent="0.25">
      <c r="A680" s="35"/>
      <c r="B680" s="51" t="s">
        <v>806</v>
      </c>
      <c r="C680" s="35">
        <v>4</v>
      </c>
      <c r="D680" s="55">
        <v>30.626899999999999</v>
      </c>
      <c r="E680" s="100">
        <v>1384</v>
      </c>
      <c r="F680" s="149">
        <v>1489144</v>
      </c>
      <c r="G680" s="41">
        <v>100</v>
      </c>
      <c r="H680" s="50">
        <f t="shared" si="157"/>
        <v>1489144</v>
      </c>
      <c r="I680" s="50">
        <f t="shared" si="156"/>
        <v>0</v>
      </c>
      <c r="J680" s="50">
        <f t="shared" si="153"/>
        <v>1075.971098265896</v>
      </c>
      <c r="K680" s="50">
        <f t="shared" si="158"/>
        <v>1928.9246058515421</v>
      </c>
      <c r="L680" s="50">
        <f t="shared" si="159"/>
        <v>2294539.8983384091</v>
      </c>
      <c r="M680" s="50"/>
      <c r="N680" s="50">
        <f t="shared" si="147"/>
        <v>2294539.8983384091</v>
      </c>
      <c r="O680" s="96"/>
      <c r="P680" s="96"/>
      <c r="Q680" s="33"/>
      <c r="R680" s="33"/>
    </row>
    <row r="681" spans="1:18" s="31" customFormat="1" x14ac:dyDescent="0.25">
      <c r="A681" s="35"/>
      <c r="B681" s="51" t="s">
        <v>469</v>
      </c>
      <c r="C681" s="35">
        <v>4</v>
      </c>
      <c r="D681" s="55">
        <v>27.559699999999996</v>
      </c>
      <c r="E681" s="100">
        <v>1067</v>
      </c>
      <c r="F681" s="149">
        <v>909304</v>
      </c>
      <c r="G681" s="41">
        <v>100</v>
      </c>
      <c r="H681" s="50">
        <f t="shared" si="157"/>
        <v>909304</v>
      </c>
      <c r="I681" s="50">
        <f t="shared" si="156"/>
        <v>0</v>
      </c>
      <c r="J681" s="50">
        <f t="shared" si="153"/>
        <v>852.20618556701027</v>
      </c>
      <c r="K681" s="50">
        <f t="shared" si="158"/>
        <v>2152.6895185504277</v>
      </c>
      <c r="L681" s="50">
        <f t="shared" si="159"/>
        <v>2333849.6796176215</v>
      </c>
      <c r="M681" s="50"/>
      <c r="N681" s="50">
        <f t="shared" si="147"/>
        <v>2333849.6796176215</v>
      </c>
      <c r="O681" s="96"/>
      <c r="P681" s="96"/>
      <c r="Q681" s="33"/>
      <c r="R681" s="33"/>
    </row>
    <row r="682" spans="1:18" s="31" customFormat="1" x14ac:dyDescent="0.25">
      <c r="A682" s="35"/>
      <c r="B682" s="51" t="s">
        <v>470</v>
      </c>
      <c r="C682" s="35">
        <v>4</v>
      </c>
      <c r="D682" s="55">
        <v>52.490699999999997</v>
      </c>
      <c r="E682" s="100">
        <v>1982</v>
      </c>
      <c r="F682" s="149">
        <v>1940607</v>
      </c>
      <c r="G682" s="41">
        <v>100</v>
      </c>
      <c r="H682" s="50">
        <f t="shared" si="157"/>
        <v>1940607</v>
      </c>
      <c r="I682" s="50">
        <f t="shared" si="156"/>
        <v>0</v>
      </c>
      <c r="J682" s="50">
        <f t="shared" si="153"/>
        <v>979.11553985872854</v>
      </c>
      <c r="K682" s="50">
        <f t="shared" si="158"/>
        <v>2025.7801642587096</v>
      </c>
      <c r="L682" s="50">
        <f t="shared" si="159"/>
        <v>2755327.631242827</v>
      </c>
      <c r="M682" s="50"/>
      <c r="N682" s="50">
        <f t="shared" si="147"/>
        <v>2755327.631242827</v>
      </c>
      <c r="O682" s="96"/>
      <c r="P682" s="96"/>
      <c r="Q682" s="33"/>
      <c r="R682" s="33"/>
    </row>
    <row r="683" spans="1:18" s="31" customFormat="1" x14ac:dyDescent="0.25">
      <c r="A683" s="35"/>
      <c r="B683" s="51" t="s">
        <v>471</v>
      </c>
      <c r="C683" s="35">
        <v>4</v>
      </c>
      <c r="D683" s="55">
        <v>42.161599999999993</v>
      </c>
      <c r="E683" s="100">
        <v>1847</v>
      </c>
      <c r="F683" s="149">
        <v>1574080</v>
      </c>
      <c r="G683" s="41">
        <v>100</v>
      </c>
      <c r="H683" s="50">
        <f t="shared" si="157"/>
        <v>1574080</v>
      </c>
      <c r="I683" s="50">
        <f t="shared" si="156"/>
        <v>0</v>
      </c>
      <c r="J683" s="50">
        <f t="shared" si="153"/>
        <v>852.23605847319982</v>
      </c>
      <c r="K683" s="50">
        <f t="shared" si="158"/>
        <v>2152.6596456442385</v>
      </c>
      <c r="L683" s="50">
        <f t="shared" si="159"/>
        <v>2731921.7653479101</v>
      </c>
      <c r="M683" s="50"/>
      <c r="N683" s="50">
        <f t="shared" si="147"/>
        <v>2731921.7653479101</v>
      </c>
      <c r="O683" s="96"/>
      <c r="P683" s="96"/>
      <c r="Q683" s="33"/>
      <c r="R683" s="33"/>
    </row>
    <row r="684" spans="1:18" s="31" customFormat="1" x14ac:dyDescent="0.25">
      <c r="A684" s="35"/>
      <c r="B684" s="51" t="s">
        <v>807</v>
      </c>
      <c r="C684" s="35">
        <v>4</v>
      </c>
      <c r="D684" s="55">
        <v>21.990200000000002</v>
      </c>
      <c r="E684" s="100">
        <v>679</v>
      </c>
      <c r="F684" s="149">
        <v>613270</v>
      </c>
      <c r="G684" s="41">
        <v>100</v>
      </c>
      <c r="H684" s="50">
        <f t="shared" si="157"/>
        <v>613270</v>
      </c>
      <c r="I684" s="50">
        <f t="shared" si="156"/>
        <v>0</v>
      </c>
      <c r="J684" s="50">
        <f t="shared" si="153"/>
        <v>903.19587628865975</v>
      </c>
      <c r="K684" s="50">
        <f t="shared" si="158"/>
        <v>2101.6998278287783</v>
      </c>
      <c r="L684" s="50">
        <f t="shared" si="159"/>
        <v>2107061.1301688165</v>
      </c>
      <c r="M684" s="50"/>
      <c r="N684" s="50">
        <f t="shared" si="147"/>
        <v>2107061.1301688165</v>
      </c>
      <c r="O684" s="96"/>
      <c r="P684" s="96"/>
      <c r="Q684" s="33"/>
      <c r="R684" s="33"/>
    </row>
    <row r="685" spans="1:18" s="31" customFormat="1" x14ac:dyDescent="0.25">
      <c r="A685" s="35"/>
      <c r="B685" s="51" t="s">
        <v>472</v>
      </c>
      <c r="C685" s="35">
        <v>4</v>
      </c>
      <c r="D685" s="55">
        <v>24.766200000000001</v>
      </c>
      <c r="E685" s="100">
        <v>652</v>
      </c>
      <c r="F685" s="149">
        <v>516440</v>
      </c>
      <c r="G685" s="41">
        <v>100</v>
      </c>
      <c r="H685" s="50">
        <f t="shared" si="157"/>
        <v>516440</v>
      </c>
      <c r="I685" s="50">
        <f t="shared" si="156"/>
        <v>0</v>
      </c>
      <c r="J685" s="50">
        <f t="shared" si="153"/>
        <v>792.08588957055213</v>
      </c>
      <c r="K685" s="50">
        <f t="shared" si="158"/>
        <v>2212.8098145468857</v>
      </c>
      <c r="L685" s="50">
        <f t="shared" si="159"/>
        <v>2206641.5269400519</v>
      </c>
      <c r="M685" s="50"/>
      <c r="N685" s="50">
        <f t="shared" si="147"/>
        <v>2206641.5269400519</v>
      </c>
      <c r="O685" s="96"/>
      <c r="P685" s="96"/>
      <c r="Q685" s="33"/>
      <c r="R685" s="33"/>
    </row>
    <row r="686" spans="1:18" s="31" customFormat="1" x14ac:dyDescent="0.25">
      <c r="A686" s="35"/>
      <c r="B686" s="51" t="s">
        <v>473</v>
      </c>
      <c r="C686" s="35">
        <v>4</v>
      </c>
      <c r="D686" s="55">
        <v>37.430100000000003</v>
      </c>
      <c r="E686" s="100">
        <v>1350</v>
      </c>
      <c r="F686" s="149">
        <v>1018140</v>
      </c>
      <c r="G686" s="41">
        <v>100</v>
      </c>
      <c r="H686" s="50">
        <f t="shared" si="157"/>
        <v>1018140</v>
      </c>
      <c r="I686" s="50">
        <f t="shared" si="156"/>
        <v>0</v>
      </c>
      <c r="J686" s="50">
        <f t="shared" si="153"/>
        <v>754.17777777777781</v>
      </c>
      <c r="K686" s="50">
        <f t="shared" si="158"/>
        <v>2250.7179263396602</v>
      </c>
      <c r="L686" s="50">
        <f t="shared" si="159"/>
        <v>2590495.0359877534</v>
      </c>
      <c r="M686" s="50"/>
      <c r="N686" s="50">
        <f t="shared" si="147"/>
        <v>2590495.0359877534</v>
      </c>
      <c r="O686" s="96"/>
      <c r="P686" s="96"/>
      <c r="Q686" s="33"/>
      <c r="R686" s="33"/>
    </row>
    <row r="687" spans="1:18" s="31" customFormat="1" x14ac:dyDescent="0.25">
      <c r="A687" s="35"/>
      <c r="B687" s="51" t="s">
        <v>474</v>
      </c>
      <c r="C687" s="35">
        <v>4</v>
      </c>
      <c r="D687" s="55">
        <v>28.086300000000001</v>
      </c>
      <c r="E687" s="100">
        <v>1227</v>
      </c>
      <c r="F687" s="149">
        <v>819615</v>
      </c>
      <c r="G687" s="41">
        <v>100</v>
      </c>
      <c r="H687" s="50">
        <f t="shared" si="157"/>
        <v>819615</v>
      </c>
      <c r="I687" s="50">
        <f t="shared" si="156"/>
        <v>0</v>
      </c>
      <c r="J687" s="50">
        <f t="shared" si="153"/>
        <v>667.98288508557459</v>
      </c>
      <c r="K687" s="50">
        <f t="shared" si="158"/>
        <v>2336.9128190318634</v>
      </c>
      <c r="L687" s="50">
        <f t="shared" si="159"/>
        <v>2545969.0460612834</v>
      </c>
      <c r="M687" s="50"/>
      <c r="N687" s="50">
        <f t="shared" si="147"/>
        <v>2545969.0460612834</v>
      </c>
      <c r="O687" s="96"/>
      <c r="P687" s="96"/>
      <c r="Q687" s="33"/>
      <c r="R687" s="33"/>
    </row>
    <row r="688" spans="1:18" s="31" customFormat="1" x14ac:dyDescent="0.25">
      <c r="A688" s="35"/>
      <c r="B688" s="51" t="s">
        <v>475</v>
      </c>
      <c r="C688" s="35">
        <v>4</v>
      </c>
      <c r="D688" s="55">
        <v>32.892899999999997</v>
      </c>
      <c r="E688" s="100">
        <v>1553</v>
      </c>
      <c r="F688" s="149">
        <v>1333936</v>
      </c>
      <c r="G688" s="41">
        <v>100</v>
      </c>
      <c r="H688" s="50">
        <f t="shared" si="157"/>
        <v>1333936</v>
      </c>
      <c r="I688" s="50">
        <f t="shared" si="156"/>
        <v>0</v>
      </c>
      <c r="J688" s="50">
        <f t="shared" si="153"/>
        <v>858.94140373470702</v>
      </c>
      <c r="K688" s="50">
        <f t="shared" si="158"/>
        <v>2145.9543003827312</v>
      </c>
      <c r="L688" s="50">
        <f t="shared" si="159"/>
        <v>2549100.0160385179</v>
      </c>
      <c r="M688" s="50"/>
      <c r="N688" s="50">
        <f t="shared" si="147"/>
        <v>2549100.0160385179</v>
      </c>
      <c r="O688" s="96"/>
      <c r="P688" s="96"/>
      <c r="Q688" s="33"/>
      <c r="R688" s="33"/>
    </row>
    <row r="689" spans="1:18" s="31" customFormat="1" x14ac:dyDescent="0.25">
      <c r="A689" s="35"/>
      <c r="B689" s="51" t="s">
        <v>476</v>
      </c>
      <c r="C689" s="35">
        <v>4</v>
      </c>
      <c r="D689" s="55">
        <v>24.770500000000002</v>
      </c>
      <c r="E689" s="100">
        <v>1102</v>
      </c>
      <c r="F689" s="149">
        <v>1043358</v>
      </c>
      <c r="G689" s="41">
        <v>100</v>
      </c>
      <c r="H689" s="50">
        <f t="shared" si="157"/>
        <v>1043358</v>
      </c>
      <c r="I689" s="50">
        <f t="shared" si="156"/>
        <v>0</v>
      </c>
      <c r="J689" s="50">
        <f t="shared" si="153"/>
        <v>946.78584392014523</v>
      </c>
      <c r="K689" s="50">
        <f t="shared" si="158"/>
        <v>2058.1098601972926</v>
      </c>
      <c r="L689" s="50">
        <f t="shared" si="159"/>
        <v>2250483.9704817235</v>
      </c>
      <c r="M689" s="50"/>
      <c r="N689" s="50">
        <f t="shared" si="147"/>
        <v>2250483.9704817235</v>
      </c>
      <c r="O689" s="96"/>
      <c r="P689" s="96"/>
      <c r="Q689" s="33"/>
      <c r="R689" s="33"/>
    </row>
    <row r="690" spans="1:18" s="31" customFormat="1" x14ac:dyDescent="0.25">
      <c r="A690" s="35"/>
      <c r="B690" s="51" t="s">
        <v>477</v>
      </c>
      <c r="C690" s="35">
        <v>4</v>
      </c>
      <c r="D690" s="55">
        <v>72.553400000000011</v>
      </c>
      <c r="E690" s="100">
        <v>3624</v>
      </c>
      <c r="F690" s="149">
        <v>7533181</v>
      </c>
      <c r="G690" s="41">
        <v>100</v>
      </c>
      <c r="H690" s="50">
        <f t="shared" si="157"/>
        <v>7533181</v>
      </c>
      <c r="I690" s="50">
        <f t="shared" si="156"/>
        <v>0</v>
      </c>
      <c r="J690" s="50">
        <f t="shared" si="153"/>
        <v>2078.6923289183223</v>
      </c>
      <c r="K690" s="50">
        <f t="shared" si="158"/>
        <v>926.20337519911573</v>
      </c>
      <c r="L690" s="50">
        <f t="shared" si="159"/>
        <v>2629979.02050447</v>
      </c>
      <c r="M690" s="50"/>
      <c r="N690" s="50">
        <f t="shared" si="147"/>
        <v>2629979.02050447</v>
      </c>
      <c r="O690" s="96"/>
      <c r="P690" s="96"/>
      <c r="Q690" s="33"/>
      <c r="R690" s="33"/>
    </row>
    <row r="691" spans="1:18" s="31" customFormat="1" x14ac:dyDescent="0.25">
      <c r="A691" s="35"/>
      <c r="B691" s="51" t="s">
        <v>478</v>
      </c>
      <c r="C691" s="35">
        <v>4</v>
      </c>
      <c r="D691" s="55">
        <v>47.782899999999998</v>
      </c>
      <c r="E691" s="100">
        <v>2289</v>
      </c>
      <c r="F691" s="149">
        <v>2004192</v>
      </c>
      <c r="G691" s="41">
        <v>100</v>
      </c>
      <c r="H691" s="50">
        <f t="shared" si="157"/>
        <v>2004192</v>
      </c>
      <c r="I691" s="50">
        <f t="shared" si="156"/>
        <v>0</v>
      </c>
      <c r="J691" s="50">
        <f t="shared" si="153"/>
        <v>875.57536041939716</v>
      </c>
      <c r="K691" s="50">
        <f t="shared" si="158"/>
        <v>2129.3203436980411</v>
      </c>
      <c r="L691" s="50">
        <f t="shared" si="159"/>
        <v>2919421.7590387352</v>
      </c>
      <c r="M691" s="50"/>
      <c r="N691" s="50">
        <f t="shared" si="147"/>
        <v>2919421.7590387352</v>
      </c>
      <c r="O691" s="96"/>
      <c r="P691" s="96"/>
      <c r="Q691" s="33"/>
      <c r="R691" s="33"/>
    </row>
    <row r="692" spans="1:18" s="31" customFormat="1" x14ac:dyDescent="0.25">
      <c r="A692" s="35"/>
      <c r="B692" s="51" t="s">
        <v>479</v>
      </c>
      <c r="C692" s="35">
        <v>4</v>
      </c>
      <c r="D692" s="55">
        <v>27.6252</v>
      </c>
      <c r="E692" s="100">
        <v>897</v>
      </c>
      <c r="F692" s="149">
        <v>1365421</v>
      </c>
      <c r="G692" s="41">
        <v>100</v>
      </c>
      <c r="H692" s="50">
        <f t="shared" si="157"/>
        <v>1365421</v>
      </c>
      <c r="I692" s="50">
        <f t="shared" si="156"/>
        <v>0</v>
      </c>
      <c r="J692" s="50">
        <f t="shared" si="153"/>
        <v>1522.2084726867336</v>
      </c>
      <c r="K692" s="50">
        <f t="shared" si="158"/>
        <v>1482.6872314307045</v>
      </c>
      <c r="L692" s="50">
        <f t="shared" si="159"/>
        <v>1730963.9656488311</v>
      </c>
      <c r="M692" s="50"/>
      <c r="N692" s="50">
        <f t="shared" si="147"/>
        <v>1730963.9656488311</v>
      </c>
      <c r="O692" s="96"/>
      <c r="P692" s="96"/>
      <c r="Q692" s="33"/>
      <c r="R692" s="33"/>
    </row>
    <row r="693" spans="1:18" s="31" customFormat="1" x14ac:dyDescent="0.25">
      <c r="A693" s="35"/>
      <c r="B693" s="51" t="s">
        <v>480</v>
      </c>
      <c r="C693" s="35">
        <v>4</v>
      </c>
      <c r="D693" s="55">
        <v>17.765000000000001</v>
      </c>
      <c r="E693" s="100">
        <v>1800</v>
      </c>
      <c r="F693" s="149">
        <v>1472374</v>
      </c>
      <c r="G693" s="41">
        <v>100</v>
      </c>
      <c r="H693" s="50">
        <f t="shared" si="157"/>
        <v>1472374</v>
      </c>
      <c r="I693" s="50">
        <f t="shared" si="156"/>
        <v>0</v>
      </c>
      <c r="J693" s="50">
        <f t="shared" si="153"/>
        <v>817.98555555555561</v>
      </c>
      <c r="K693" s="50">
        <f t="shared" si="158"/>
        <v>2186.9101485618826</v>
      </c>
      <c r="L693" s="50">
        <f t="shared" si="159"/>
        <v>2564573.0029539177</v>
      </c>
      <c r="M693" s="50"/>
      <c r="N693" s="50">
        <f t="shared" si="147"/>
        <v>2564573.0029539177</v>
      </c>
      <c r="O693" s="96"/>
      <c r="P693" s="96"/>
      <c r="Q693" s="33"/>
      <c r="R693" s="33"/>
    </row>
    <row r="694" spans="1:18" s="31" customFormat="1" x14ac:dyDescent="0.25">
      <c r="A694" s="35"/>
      <c r="B694" s="51" t="s">
        <v>481</v>
      </c>
      <c r="C694" s="35">
        <v>4</v>
      </c>
      <c r="D694" s="55">
        <v>21.602600000000002</v>
      </c>
      <c r="E694" s="100">
        <v>816</v>
      </c>
      <c r="F694" s="149">
        <v>652316</v>
      </c>
      <c r="G694" s="41">
        <v>100</v>
      </c>
      <c r="H694" s="50">
        <f t="shared" si="157"/>
        <v>652316</v>
      </c>
      <c r="I694" s="50">
        <f t="shared" si="156"/>
        <v>0</v>
      </c>
      <c r="J694" s="50">
        <f t="shared" si="153"/>
        <v>799.40686274509801</v>
      </c>
      <c r="K694" s="50">
        <f t="shared" si="158"/>
        <v>2205.4888413723402</v>
      </c>
      <c r="L694" s="50">
        <f t="shared" si="159"/>
        <v>2239130.8474655226</v>
      </c>
      <c r="M694" s="50"/>
      <c r="N694" s="50">
        <f t="shared" si="147"/>
        <v>2239130.8474655226</v>
      </c>
      <c r="O694" s="96"/>
      <c r="P694" s="96"/>
      <c r="Q694" s="33"/>
      <c r="R694" s="33"/>
    </row>
    <row r="695" spans="1:18" s="31" customFormat="1" x14ac:dyDescent="0.25">
      <c r="A695" s="35"/>
      <c r="B695" s="51" t="s">
        <v>482</v>
      </c>
      <c r="C695" s="35">
        <v>4</v>
      </c>
      <c r="D695" s="55">
        <v>32.780200000000001</v>
      </c>
      <c r="E695" s="100">
        <v>1143</v>
      </c>
      <c r="F695" s="149">
        <v>1169174</v>
      </c>
      <c r="G695" s="41">
        <v>100</v>
      </c>
      <c r="H695" s="50">
        <f t="shared" si="157"/>
        <v>1169174</v>
      </c>
      <c r="I695" s="50">
        <f t="shared" si="156"/>
        <v>0</v>
      </c>
      <c r="J695" s="50">
        <f t="shared" si="153"/>
        <v>1022.899387576553</v>
      </c>
      <c r="K695" s="50">
        <f t="shared" si="158"/>
        <v>1981.9963165408851</v>
      </c>
      <c r="L695" s="50">
        <f t="shared" si="159"/>
        <v>2262740.9677594481</v>
      </c>
      <c r="M695" s="50"/>
      <c r="N695" s="50">
        <f t="shared" si="147"/>
        <v>2262740.9677594481</v>
      </c>
      <c r="O695" s="96"/>
      <c r="P695" s="96"/>
      <c r="Q695" s="33"/>
      <c r="R695" s="33"/>
    </row>
    <row r="696" spans="1:18" s="31" customFormat="1" x14ac:dyDescent="0.25">
      <c r="A696" s="35"/>
      <c r="B696" s="51" t="s">
        <v>808</v>
      </c>
      <c r="C696" s="35">
        <v>4</v>
      </c>
      <c r="D696" s="55">
        <v>14.616600000000002</v>
      </c>
      <c r="E696" s="100">
        <v>817</v>
      </c>
      <c r="F696" s="149">
        <v>592584</v>
      </c>
      <c r="G696" s="41">
        <v>100</v>
      </c>
      <c r="H696" s="50">
        <f t="shared" si="157"/>
        <v>592584</v>
      </c>
      <c r="I696" s="50">
        <f t="shared" si="156"/>
        <v>0</v>
      </c>
      <c r="J696" s="50">
        <f t="shared" si="153"/>
        <v>725.31701346389229</v>
      </c>
      <c r="K696" s="50">
        <f t="shared" si="158"/>
        <v>2279.5786906535459</v>
      </c>
      <c r="L696" s="50">
        <f t="shared" si="159"/>
        <v>2248405.6431808001</v>
      </c>
      <c r="M696" s="50"/>
      <c r="N696" s="50">
        <f t="shared" si="147"/>
        <v>2248405.6431808001</v>
      </c>
      <c r="O696" s="96"/>
      <c r="P696" s="96"/>
      <c r="Q696" s="33"/>
      <c r="R696" s="33"/>
    </row>
    <row r="697" spans="1:18" s="31" customFormat="1" x14ac:dyDescent="0.25">
      <c r="A697" s="35"/>
      <c r="B697" s="51" t="s">
        <v>878</v>
      </c>
      <c r="C697" s="35">
        <v>3</v>
      </c>
      <c r="D697" s="55">
        <v>20.187100000000001</v>
      </c>
      <c r="E697" s="100">
        <v>22183</v>
      </c>
      <c r="F697" s="149">
        <v>171866130</v>
      </c>
      <c r="G697" s="41">
        <v>50</v>
      </c>
      <c r="H697" s="50">
        <f t="shared" si="157"/>
        <v>85933065</v>
      </c>
      <c r="I697" s="50">
        <f t="shared" si="156"/>
        <v>85933065</v>
      </c>
      <c r="J697" s="50">
        <f t="shared" si="153"/>
        <v>7747.6504530496322</v>
      </c>
      <c r="K697" s="50">
        <f t="shared" si="158"/>
        <v>-4742.7547489321942</v>
      </c>
      <c r="L697" s="50">
        <f t="shared" si="159"/>
        <v>8449715.783278795</v>
      </c>
      <c r="M697" s="50"/>
      <c r="N697" s="50">
        <f t="shared" si="147"/>
        <v>8449715.783278795</v>
      </c>
      <c r="O697" s="96"/>
      <c r="P697" s="96"/>
      <c r="Q697" s="33"/>
      <c r="R697" s="33"/>
    </row>
    <row r="698" spans="1:18" s="31" customFormat="1" x14ac:dyDescent="0.25">
      <c r="A698" s="35"/>
      <c r="B698" s="51" t="s">
        <v>483</v>
      </c>
      <c r="C698" s="35">
        <v>4</v>
      </c>
      <c r="D698" s="55">
        <v>27.260100000000001</v>
      </c>
      <c r="E698" s="100">
        <v>2397</v>
      </c>
      <c r="F698" s="149">
        <v>3466247</v>
      </c>
      <c r="G698" s="41">
        <v>100</v>
      </c>
      <c r="H698" s="50">
        <f t="shared" si="157"/>
        <v>3466247</v>
      </c>
      <c r="I698" s="50">
        <f t="shared" si="156"/>
        <v>0</v>
      </c>
      <c r="J698" s="50">
        <f t="shared" si="153"/>
        <v>1446.0771798080934</v>
      </c>
      <c r="K698" s="50">
        <f t="shared" si="158"/>
        <v>1558.8185243093446</v>
      </c>
      <c r="L698" s="50">
        <f t="shared" si="159"/>
        <v>2351080.0843202677</v>
      </c>
      <c r="M698" s="50"/>
      <c r="N698" s="50">
        <f t="shared" si="147"/>
        <v>2351080.0843202677</v>
      </c>
      <c r="O698" s="96"/>
      <c r="P698" s="96"/>
      <c r="Q698" s="33"/>
      <c r="R698" s="33"/>
    </row>
    <row r="699" spans="1:18" s="31" customFormat="1" x14ac:dyDescent="0.25">
      <c r="A699" s="35"/>
      <c r="B699" s="51" t="s">
        <v>484</v>
      </c>
      <c r="C699" s="35">
        <v>4</v>
      </c>
      <c r="D699" s="55">
        <v>52.570299999999996</v>
      </c>
      <c r="E699" s="100">
        <v>6076</v>
      </c>
      <c r="F699" s="149">
        <v>9833247</v>
      </c>
      <c r="G699" s="41">
        <v>100</v>
      </c>
      <c r="H699" s="50">
        <f t="shared" si="157"/>
        <v>9833247</v>
      </c>
      <c r="I699" s="50">
        <f t="shared" si="156"/>
        <v>0</v>
      </c>
      <c r="J699" s="50">
        <f t="shared" si="153"/>
        <v>1618.3750822909808</v>
      </c>
      <c r="K699" s="50">
        <f t="shared" si="158"/>
        <v>1386.5206218264573</v>
      </c>
      <c r="L699" s="50">
        <f t="shared" si="159"/>
        <v>3773300.2222809475</v>
      </c>
      <c r="M699" s="50"/>
      <c r="N699" s="50">
        <f t="shared" si="147"/>
        <v>3773300.2222809475</v>
      </c>
      <c r="O699" s="96"/>
      <c r="P699" s="96"/>
      <c r="Q699" s="33"/>
      <c r="R699" s="33"/>
    </row>
    <row r="700" spans="1:18" s="31" customFormat="1" x14ac:dyDescent="0.25">
      <c r="A700" s="35"/>
      <c r="B700" s="51" t="s">
        <v>485</v>
      </c>
      <c r="C700" s="35">
        <v>4</v>
      </c>
      <c r="D700" s="55">
        <v>29.513199999999998</v>
      </c>
      <c r="E700" s="100">
        <v>1832</v>
      </c>
      <c r="F700" s="149">
        <v>2224881</v>
      </c>
      <c r="G700" s="41">
        <v>100</v>
      </c>
      <c r="H700" s="50">
        <f t="shared" si="157"/>
        <v>2224881</v>
      </c>
      <c r="I700" s="50">
        <f t="shared" si="156"/>
        <v>0</v>
      </c>
      <c r="J700" s="50">
        <f t="shared" si="153"/>
        <v>1214.4546943231442</v>
      </c>
      <c r="K700" s="50">
        <f t="shared" si="158"/>
        <v>1790.4410097942939</v>
      </c>
      <c r="L700" s="50">
        <f t="shared" si="159"/>
        <v>2342569.9588868171</v>
      </c>
      <c r="M700" s="50"/>
      <c r="N700" s="50">
        <f t="shared" si="147"/>
        <v>2342569.9588868171</v>
      </c>
      <c r="O700" s="96"/>
      <c r="P700" s="96"/>
      <c r="Q700" s="33"/>
      <c r="R700" s="33"/>
    </row>
    <row r="701" spans="1:18" s="31" customFormat="1" x14ac:dyDescent="0.25">
      <c r="A701" s="35"/>
      <c r="B701" s="51" t="s">
        <v>486</v>
      </c>
      <c r="C701" s="35">
        <v>4</v>
      </c>
      <c r="D701" s="55">
        <v>20.736699999999999</v>
      </c>
      <c r="E701" s="100">
        <v>644</v>
      </c>
      <c r="F701" s="149">
        <v>426664</v>
      </c>
      <c r="G701" s="41">
        <v>100</v>
      </c>
      <c r="H701" s="50">
        <f t="shared" si="157"/>
        <v>426664</v>
      </c>
      <c r="I701" s="50">
        <f t="shared" si="156"/>
        <v>0</v>
      </c>
      <c r="J701" s="50">
        <f t="shared" si="153"/>
        <v>662.52173913043475</v>
      </c>
      <c r="K701" s="50">
        <f t="shared" si="158"/>
        <v>2342.3739649870031</v>
      </c>
      <c r="L701" s="50">
        <f t="shared" si="159"/>
        <v>2278727.855447459</v>
      </c>
      <c r="M701" s="50"/>
      <c r="N701" s="50">
        <f t="shared" ref="N701:N764" si="160">L701+M701</f>
        <v>2278727.855447459</v>
      </c>
      <c r="O701" s="96"/>
      <c r="P701" s="96"/>
      <c r="Q701" s="33"/>
      <c r="R701" s="33"/>
    </row>
    <row r="702" spans="1:18" s="31" customFormat="1" x14ac:dyDescent="0.25">
      <c r="A702" s="35"/>
      <c r="B702" s="51" t="s">
        <v>487</v>
      </c>
      <c r="C702" s="35">
        <v>4</v>
      </c>
      <c r="D702" s="55">
        <v>31.492699999999999</v>
      </c>
      <c r="E702" s="100">
        <v>847</v>
      </c>
      <c r="F702" s="149">
        <v>1359942</v>
      </c>
      <c r="G702" s="41">
        <v>100</v>
      </c>
      <c r="H702" s="50">
        <f t="shared" si="157"/>
        <v>1359942</v>
      </c>
      <c r="I702" s="50">
        <f t="shared" si="156"/>
        <v>0</v>
      </c>
      <c r="J702" s="50">
        <f t="shared" si="153"/>
        <v>1605.5985832349468</v>
      </c>
      <c r="K702" s="50">
        <f t="shared" si="158"/>
        <v>1399.2971208824913</v>
      </c>
      <c r="L702" s="50">
        <f t="shared" si="159"/>
        <v>1673187.2255214462</v>
      </c>
      <c r="M702" s="50"/>
      <c r="N702" s="50">
        <f t="shared" si="160"/>
        <v>1673187.2255214462</v>
      </c>
      <c r="O702" s="96"/>
      <c r="P702" s="96"/>
      <c r="Q702" s="33"/>
      <c r="R702" s="33"/>
    </row>
    <row r="703" spans="1:18" s="31" customFormat="1" x14ac:dyDescent="0.25">
      <c r="A703" s="35"/>
      <c r="B703" s="51" t="s">
        <v>488</v>
      </c>
      <c r="C703" s="35">
        <v>4</v>
      </c>
      <c r="D703" s="55">
        <v>46.429200000000002</v>
      </c>
      <c r="E703" s="100">
        <v>1861</v>
      </c>
      <c r="F703" s="149">
        <v>1853257</v>
      </c>
      <c r="G703" s="41">
        <v>100</v>
      </c>
      <c r="H703" s="50">
        <f t="shared" si="157"/>
        <v>1853257</v>
      </c>
      <c r="I703" s="50">
        <f t="shared" si="156"/>
        <v>0</v>
      </c>
      <c r="J703" s="50">
        <f t="shared" si="153"/>
        <v>995.83933369156364</v>
      </c>
      <c r="K703" s="50">
        <f t="shared" si="158"/>
        <v>2009.0563704258743</v>
      </c>
      <c r="L703" s="50">
        <f t="shared" si="159"/>
        <v>2652502.582062989</v>
      </c>
      <c r="M703" s="50"/>
      <c r="N703" s="50">
        <f t="shared" si="160"/>
        <v>2652502.582062989</v>
      </c>
      <c r="O703" s="96"/>
      <c r="P703" s="96"/>
      <c r="Q703" s="33"/>
      <c r="R703" s="33"/>
    </row>
    <row r="704" spans="1:18" s="31" customFormat="1" x14ac:dyDescent="0.25">
      <c r="A704" s="35"/>
      <c r="B704" s="51" t="s">
        <v>489</v>
      </c>
      <c r="C704" s="35">
        <v>4</v>
      </c>
      <c r="D704" s="55">
        <v>39.315799999999996</v>
      </c>
      <c r="E704" s="100">
        <v>1382</v>
      </c>
      <c r="F704" s="149">
        <v>910868</v>
      </c>
      <c r="G704" s="41">
        <v>100</v>
      </c>
      <c r="H704" s="50">
        <f t="shared" si="157"/>
        <v>910868</v>
      </c>
      <c r="I704" s="50">
        <f t="shared" si="156"/>
        <v>0</v>
      </c>
      <c r="J704" s="50">
        <f t="shared" si="153"/>
        <v>659.09406657018815</v>
      </c>
      <c r="K704" s="50">
        <f t="shared" si="158"/>
        <v>2345.8016375472498</v>
      </c>
      <c r="L704" s="50">
        <f t="shared" si="159"/>
        <v>2692776.6252029729</v>
      </c>
      <c r="M704" s="50"/>
      <c r="N704" s="50">
        <f t="shared" si="160"/>
        <v>2692776.6252029729</v>
      </c>
      <c r="O704" s="96"/>
      <c r="P704" s="96"/>
      <c r="Q704" s="33"/>
      <c r="R704" s="33"/>
    </row>
    <row r="705" spans="1:18" s="31" customFormat="1" x14ac:dyDescent="0.25">
      <c r="A705" s="35"/>
      <c r="B705" s="51" t="s">
        <v>809</v>
      </c>
      <c r="C705" s="35">
        <v>4</v>
      </c>
      <c r="D705" s="55">
        <v>6.89</v>
      </c>
      <c r="E705" s="100">
        <v>619</v>
      </c>
      <c r="F705" s="149">
        <v>515738</v>
      </c>
      <c r="G705" s="41">
        <v>100</v>
      </c>
      <c r="H705" s="50">
        <f t="shared" si="157"/>
        <v>515738</v>
      </c>
      <c r="I705" s="50">
        <f t="shared" si="156"/>
        <v>0</v>
      </c>
      <c r="J705" s="50">
        <f t="shared" si="153"/>
        <v>833.17932148626812</v>
      </c>
      <c r="K705" s="50">
        <f t="shared" si="158"/>
        <v>2171.7163826311698</v>
      </c>
      <c r="L705" s="50">
        <f t="shared" si="159"/>
        <v>2031237.5110102745</v>
      </c>
      <c r="M705" s="50"/>
      <c r="N705" s="50">
        <f t="shared" si="160"/>
        <v>2031237.5110102745</v>
      </c>
      <c r="O705" s="96"/>
      <c r="P705" s="96"/>
      <c r="Q705" s="33"/>
      <c r="R705" s="33"/>
    </row>
    <row r="706" spans="1:18" s="31" customFormat="1" x14ac:dyDescent="0.25">
      <c r="A706" s="35"/>
      <c r="B706" s="51" t="s">
        <v>445</v>
      </c>
      <c r="C706" s="35">
        <v>4</v>
      </c>
      <c r="D706" s="55">
        <v>48.782800000000002</v>
      </c>
      <c r="E706" s="100">
        <v>2822</v>
      </c>
      <c r="F706" s="149">
        <v>5284991</v>
      </c>
      <c r="G706" s="41">
        <v>100</v>
      </c>
      <c r="H706" s="50">
        <f t="shared" si="157"/>
        <v>5284991</v>
      </c>
      <c r="I706" s="50">
        <f t="shared" si="156"/>
        <v>0</v>
      </c>
      <c r="J706" s="50">
        <f t="shared" si="153"/>
        <v>1872.7820694542877</v>
      </c>
      <c r="K706" s="50">
        <f t="shared" si="158"/>
        <v>1132.1136346631504</v>
      </c>
      <c r="L706" s="50">
        <f t="shared" si="159"/>
        <v>2322872.2305142642</v>
      </c>
      <c r="M706" s="50"/>
      <c r="N706" s="50">
        <f t="shared" si="160"/>
        <v>2322872.2305142642</v>
      </c>
      <c r="O706" s="96"/>
      <c r="P706" s="96"/>
      <c r="Q706" s="33"/>
      <c r="R706" s="33"/>
    </row>
    <row r="707" spans="1:18" s="31" customFormat="1" x14ac:dyDescent="0.25">
      <c r="A707" s="35"/>
      <c r="B707" s="51" t="s">
        <v>490</v>
      </c>
      <c r="C707" s="35">
        <v>4</v>
      </c>
      <c r="D707" s="55">
        <v>49.431499999999993</v>
      </c>
      <c r="E707" s="100">
        <v>2669</v>
      </c>
      <c r="F707" s="149">
        <v>3558978</v>
      </c>
      <c r="G707" s="41">
        <v>100</v>
      </c>
      <c r="H707" s="50">
        <f t="shared" si="157"/>
        <v>3558978</v>
      </c>
      <c r="I707" s="50">
        <f t="shared" si="156"/>
        <v>0</v>
      </c>
      <c r="J707" s="50">
        <f t="shared" si="153"/>
        <v>1333.4499812663919</v>
      </c>
      <c r="K707" s="50">
        <f t="shared" si="158"/>
        <v>1671.4457228510462</v>
      </c>
      <c r="L707" s="50">
        <f t="shared" si="159"/>
        <v>2704789.0835932051</v>
      </c>
      <c r="M707" s="50"/>
      <c r="N707" s="50">
        <f t="shared" si="160"/>
        <v>2704789.0835932051</v>
      </c>
      <c r="O707" s="96"/>
      <c r="P707" s="96"/>
      <c r="Q707" s="33"/>
      <c r="R707" s="33"/>
    </row>
    <row r="708" spans="1:18" s="31" customFormat="1" x14ac:dyDescent="0.25">
      <c r="A708" s="35"/>
      <c r="B708" s="51" t="s">
        <v>491</v>
      </c>
      <c r="C708" s="35">
        <v>4</v>
      </c>
      <c r="D708" s="55">
        <v>25.671500000000002</v>
      </c>
      <c r="E708" s="100">
        <v>1673</v>
      </c>
      <c r="F708" s="149">
        <v>1503957</v>
      </c>
      <c r="G708" s="41">
        <v>100</v>
      </c>
      <c r="H708" s="50">
        <f t="shared" si="157"/>
        <v>1503957</v>
      </c>
      <c r="I708" s="50">
        <f t="shared" si="156"/>
        <v>0</v>
      </c>
      <c r="J708" s="50">
        <f t="shared" si="153"/>
        <v>898.95815899581589</v>
      </c>
      <c r="K708" s="50">
        <f t="shared" si="158"/>
        <v>2105.937545121622</v>
      </c>
      <c r="L708" s="50">
        <f t="shared" si="159"/>
        <v>2509284.0764893726</v>
      </c>
      <c r="M708" s="50"/>
      <c r="N708" s="50">
        <f t="shared" si="160"/>
        <v>2509284.0764893726</v>
      </c>
      <c r="O708" s="96"/>
      <c r="P708" s="96"/>
      <c r="Q708" s="33"/>
      <c r="R708" s="33"/>
    </row>
    <row r="709" spans="1:18" s="31" customFormat="1" x14ac:dyDescent="0.25">
      <c r="A709" s="35"/>
      <c r="B709" s="51" t="s">
        <v>492</v>
      </c>
      <c r="C709" s="35">
        <v>4</v>
      </c>
      <c r="D709" s="55">
        <v>30.351900000000001</v>
      </c>
      <c r="E709" s="100">
        <v>978</v>
      </c>
      <c r="F709" s="149">
        <v>1403075</v>
      </c>
      <c r="G709" s="41">
        <v>100</v>
      </c>
      <c r="H709" s="50">
        <f t="shared" si="157"/>
        <v>1403075</v>
      </c>
      <c r="I709" s="50">
        <f t="shared" si="156"/>
        <v>0</v>
      </c>
      <c r="J709" s="50">
        <f t="shared" si="153"/>
        <v>1434.6370143149284</v>
      </c>
      <c r="K709" s="50">
        <f t="shared" si="158"/>
        <v>1570.2586898025097</v>
      </c>
      <c r="L709" s="50">
        <f t="shared" si="159"/>
        <v>1851647.8900802475</v>
      </c>
      <c r="M709" s="50"/>
      <c r="N709" s="50">
        <f t="shared" si="160"/>
        <v>1851647.8900802475</v>
      </c>
      <c r="O709" s="96"/>
      <c r="P709" s="96"/>
      <c r="Q709" s="33"/>
      <c r="R709" s="33"/>
    </row>
    <row r="710" spans="1:18" s="31" customFormat="1" x14ac:dyDescent="0.25">
      <c r="A710" s="35"/>
      <c r="B710" s="51" t="s">
        <v>493</v>
      </c>
      <c r="C710" s="35">
        <v>4</v>
      </c>
      <c r="D710" s="55">
        <v>40.031199999999998</v>
      </c>
      <c r="E710" s="100">
        <v>1169</v>
      </c>
      <c r="F710" s="149">
        <v>2068221</v>
      </c>
      <c r="G710" s="41">
        <v>100</v>
      </c>
      <c r="H710" s="50">
        <f t="shared" si="157"/>
        <v>2068221</v>
      </c>
      <c r="I710" s="50">
        <f t="shared" si="156"/>
        <v>0</v>
      </c>
      <c r="J710" s="50">
        <f t="shared" si="153"/>
        <v>1769.2224123182207</v>
      </c>
      <c r="K710" s="50">
        <f t="shared" si="158"/>
        <v>1235.6732917992174</v>
      </c>
      <c r="L710" s="50">
        <f t="shared" si="159"/>
        <v>1723969.5248803007</v>
      </c>
      <c r="M710" s="50"/>
      <c r="N710" s="50">
        <f t="shared" si="160"/>
        <v>1723969.5248803007</v>
      </c>
      <c r="O710" s="96"/>
      <c r="P710" s="96"/>
      <c r="Q710" s="33"/>
      <c r="R710" s="33"/>
    </row>
    <row r="711" spans="1:18" s="31" customFormat="1" x14ac:dyDescent="0.25">
      <c r="A711" s="35"/>
      <c r="B711" s="51" t="s">
        <v>494</v>
      </c>
      <c r="C711" s="35">
        <v>4</v>
      </c>
      <c r="D711" s="55">
        <v>33.610399999999998</v>
      </c>
      <c r="E711" s="100">
        <v>1513</v>
      </c>
      <c r="F711" s="149">
        <v>1902966</v>
      </c>
      <c r="G711" s="41">
        <v>100</v>
      </c>
      <c r="H711" s="50">
        <f t="shared" si="157"/>
        <v>1902966</v>
      </c>
      <c r="I711" s="50">
        <f t="shared" si="156"/>
        <v>0</v>
      </c>
      <c r="J711" s="50">
        <f t="shared" si="153"/>
        <v>1257.7435558493059</v>
      </c>
      <c r="K711" s="50">
        <f t="shared" si="158"/>
        <v>1747.1521482681321</v>
      </c>
      <c r="L711" s="50">
        <f t="shared" si="159"/>
        <v>2218082.10427592</v>
      </c>
      <c r="M711" s="50"/>
      <c r="N711" s="50">
        <f t="shared" si="160"/>
        <v>2218082.10427592</v>
      </c>
      <c r="O711" s="96"/>
      <c r="P711" s="96"/>
      <c r="Q711" s="33"/>
      <c r="R711" s="33"/>
    </row>
    <row r="712" spans="1:18" s="31" customFormat="1" x14ac:dyDescent="0.25">
      <c r="A712" s="35"/>
      <c r="B712" s="51" t="s">
        <v>810</v>
      </c>
      <c r="C712" s="35">
        <v>4</v>
      </c>
      <c r="D712" s="55">
        <v>26.089300000000001</v>
      </c>
      <c r="E712" s="100">
        <v>876</v>
      </c>
      <c r="F712" s="149">
        <v>1305419</v>
      </c>
      <c r="G712" s="41">
        <v>100</v>
      </c>
      <c r="H712" s="50">
        <f t="shared" si="157"/>
        <v>1305419</v>
      </c>
      <c r="I712" s="50">
        <f t="shared" si="156"/>
        <v>0</v>
      </c>
      <c r="J712" s="50">
        <f t="shared" si="153"/>
        <v>1490.2043378995434</v>
      </c>
      <c r="K712" s="50">
        <f t="shared" si="158"/>
        <v>1514.6913662178947</v>
      </c>
      <c r="L712" s="50">
        <f t="shared" si="159"/>
        <v>1737720.2357768558</v>
      </c>
      <c r="M712" s="50"/>
      <c r="N712" s="50">
        <f t="shared" si="160"/>
        <v>1737720.2357768558</v>
      </c>
      <c r="O712" s="96"/>
      <c r="P712" s="96"/>
      <c r="Q712" s="33"/>
      <c r="R712" s="33"/>
    </row>
    <row r="713" spans="1:18" s="31" customFormat="1" x14ac:dyDescent="0.25">
      <c r="A713" s="35"/>
      <c r="B713" s="51" t="s">
        <v>495</v>
      </c>
      <c r="C713" s="35">
        <v>4</v>
      </c>
      <c r="D713" s="55">
        <v>25.745800000000003</v>
      </c>
      <c r="E713" s="100">
        <v>855</v>
      </c>
      <c r="F713" s="149">
        <v>678703</v>
      </c>
      <c r="G713" s="41">
        <v>100</v>
      </c>
      <c r="H713" s="50">
        <f t="shared" si="157"/>
        <v>678703</v>
      </c>
      <c r="I713" s="50">
        <f t="shared" si="156"/>
        <v>0</v>
      </c>
      <c r="J713" s="50">
        <f t="shared" si="153"/>
        <v>793.8046783625731</v>
      </c>
      <c r="K713" s="50">
        <f t="shared" si="158"/>
        <v>2211.0910257548649</v>
      </c>
      <c r="L713" s="50">
        <f t="shared" si="159"/>
        <v>2288359.7283645254</v>
      </c>
      <c r="M713" s="50"/>
      <c r="N713" s="50">
        <f t="shared" si="160"/>
        <v>2288359.7283645254</v>
      </c>
      <c r="O713" s="96"/>
      <c r="P713" s="96"/>
      <c r="Q713" s="33"/>
      <c r="R713" s="33"/>
    </row>
    <row r="714" spans="1:18" s="31" customFormat="1" x14ac:dyDescent="0.25">
      <c r="A714" s="35"/>
      <c r="B714" s="51" t="s">
        <v>496</v>
      </c>
      <c r="C714" s="35">
        <v>4</v>
      </c>
      <c r="D714" s="55">
        <v>16.497399999999999</v>
      </c>
      <c r="E714" s="100">
        <v>673</v>
      </c>
      <c r="F714" s="149">
        <v>772812</v>
      </c>
      <c r="G714" s="41">
        <v>100</v>
      </c>
      <c r="H714" s="50">
        <f t="shared" si="157"/>
        <v>772812</v>
      </c>
      <c r="I714" s="50">
        <f t="shared" si="156"/>
        <v>0</v>
      </c>
      <c r="J714" s="50">
        <f t="shared" si="153"/>
        <v>1148.3090638930164</v>
      </c>
      <c r="K714" s="50">
        <f t="shared" si="158"/>
        <v>1856.5866402244217</v>
      </c>
      <c r="L714" s="50">
        <f t="shared" si="159"/>
        <v>1867431.01001016</v>
      </c>
      <c r="M714" s="50"/>
      <c r="N714" s="50">
        <f t="shared" si="160"/>
        <v>1867431.01001016</v>
      </c>
      <c r="O714" s="96"/>
      <c r="P714" s="96"/>
      <c r="Q714" s="33"/>
      <c r="R714" s="33"/>
    </row>
    <row r="715" spans="1:18" s="31" customFormat="1" x14ac:dyDescent="0.25">
      <c r="A715" s="35"/>
      <c r="B715" s="4"/>
      <c r="C715" s="4"/>
      <c r="D715" s="55">
        <v>0</v>
      </c>
      <c r="E715" s="102"/>
      <c r="F715" s="42"/>
      <c r="G715" s="41"/>
      <c r="H715" s="42"/>
      <c r="I715" s="32"/>
      <c r="J715" s="32"/>
      <c r="K715" s="50"/>
      <c r="L715" s="50"/>
      <c r="M715" s="50"/>
      <c r="N715" s="50"/>
      <c r="O715" s="96"/>
      <c r="P715" s="96"/>
      <c r="Q715" s="33"/>
      <c r="R715" s="33"/>
    </row>
    <row r="716" spans="1:18" s="31" customFormat="1" x14ac:dyDescent="0.25">
      <c r="A716" s="30" t="s">
        <v>497</v>
      </c>
      <c r="B716" s="43" t="s">
        <v>2</v>
      </c>
      <c r="C716" s="44"/>
      <c r="D716" s="3">
        <v>621.79470000000015</v>
      </c>
      <c r="E716" s="103">
        <f>E717</f>
        <v>30243</v>
      </c>
      <c r="F716" s="37">
        <f t="shared" ref="F716" si="161">F718</f>
        <v>0</v>
      </c>
      <c r="G716" s="37"/>
      <c r="H716" s="37">
        <f>H718</f>
        <v>13302387.5</v>
      </c>
      <c r="I716" s="37">
        <f>I718</f>
        <v>-13302387.5</v>
      </c>
      <c r="J716" s="37"/>
      <c r="K716" s="50"/>
      <c r="L716" s="50"/>
      <c r="M716" s="46">
        <f>M718</f>
        <v>18251804.894307282</v>
      </c>
      <c r="N716" s="37">
        <f t="shared" si="160"/>
        <v>18251804.894307282</v>
      </c>
      <c r="O716" s="96"/>
      <c r="P716" s="96"/>
      <c r="Q716" s="33"/>
      <c r="R716" s="33"/>
    </row>
    <row r="717" spans="1:18" s="31" customFormat="1" x14ac:dyDescent="0.25">
      <c r="A717" s="30" t="s">
        <v>497</v>
      </c>
      <c r="B717" s="43" t="s">
        <v>3</v>
      </c>
      <c r="C717" s="44"/>
      <c r="D717" s="3">
        <v>621.79470000000015</v>
      </c>
      <c r="E717" s="103">
        <f>SUM(E719:E743)</f>
        <v>30243</v>
      </c>
      <c r="F717" s="37">
        <f t="shared" ref="F717" si="162">SUM(F719:F743)</f>
        <v>75947490</v>
      </c>
      <c r="G717" s="37"/>
      <c r="H717" s="37">
        <f>SUM(H719:H743)</f>
        <v>49342715</v>
      </c>
      <c r="I717" s="37">
        <f>SUM(I719:I743)</f>
        <v>26604775</v>
      </c>
      <c r="J717" s="37"/>
      <c r="K717" s="50"/>
      <c r="L717" s="37">
        <f>SUM(L719:L743)</f>
        <v>53826865.104534164</v>
      </c>
      <c r="M717" s="50"/>
      <c r="N717" s="37">
        <f t="shared" si="160"/>
        <v>53826865.104534164</v>
      </c>
      <c r="O717" s="96"/>
      <c r="P717" s="96"/>
      <c r="Q717" s="33"/>
      <c r="R717" s="33"/>
    </row>
    <row r="718" spans="1:18" s="31" customFormat="1" x14ac:dyDescent="0.25">
      <c r="A718" s="35"/>
      <c r="B718" s="51" t="s">
        <v>26</v>
      </c>
      <c r="C718" s="35">
        <v>2</v>
      </c>
      <c r="D718" s="55">
        <v>0</v>
      </c>
      <c r="E718" s="106"/>
      <c r="F718" s="50"/>
      <c r="G718" s="41">
        <v>25</v>
      </c>
      <c r="H718" s="50">
        <f>F738*G718/100</f>
        <v>13302387.5</v>
      </c>
      <c r="I718" s="50">
        <f t="shared" ref="I718:I743" si="163">F718-H718</f>
        <v>-13302387.5</v>
      </c>
      <c r="J718" s="50"/>
      <c r="K718" s="50"/>
      <c r="L718" s="50"/>
      <c r="M718" s="50">
        <f>($L$7*$L$8*E716/$L$10)+($L$7*$L$9*D716/$L$11)</f>
        <v>18251804.894307282</v>
      </c>
      <c r="N718" s="50">
        <f t="shared" si="160"/>
        <v>18251804.894307282</v>
      </c>
      <c r="O718" s="96"/>
      <c r="P718" s="96"/>
      <c r="Q718" s="33"/>
      <c r="R718" s="33"/>
    </row>
    <row r="719" spans="1:18" s="31" customFormat="1" x14ac:dyDescent="0.25">
      <c r="A719" s="35"/>
      <c r="B719" s="51" t="s">
        <v>811</v>
      </c>
      <c r="C719" s="35">
        <v>4</v>
      </c>
      <c r="D719" s="55">
        <v>22.4053</v>
      </c>
      <c r="E719" s="100">
        <v>611</v>
      </c>
      <c r="F719" s="150">
        <v>422933</v>
      </c>
      <c r="G719" s="41">
        <v>100</v>
      </c>
      <c r="H719" s="50">
        <f t="shared" ref="H719:H743" si="164">F719*G719/100</f>
        <v>422933</v>
      </c>
      <c r="I719" s="50">
        <f t="shared" si="163"/>
        <v>0</v>
      </c>
      <c r="J719" s="50">
        <f t="shared" ref="J719:J782" si="165">F719/E719</f>
        <v>692.19803600654666</v>
      </c>
      <c r="K719" s="50">
        <f t="shared" ref="K719:K743" si="166">$J$11*$J$19-J719</f>
        <v>2312.6976681108913</v>
      </c>
      <c r="L719" s="50">
        <f t="shared" ref="L719:L743" si="167">IF(K719&gt;0,$J$7*$J$8*(K719/$K$19),0)+$J$7*$J$9*(E719/$E$19)+$J$7*$J$10*(D719/$D$19)</f>
        <v>2254599.5743704443</v>
      </c>
      <c r="M719" s="50"/>
      <c r="N719" s="50">
        <f t="shared" si="160"/>
        <v>2254599.5743704443</v>
      </c>
      <c r="O719" s="96"/>
      <c r="P719" s="96"/>
      <c r="Q719" s="33"/>
      <c r="R719" s="33"/>
    </row>
    <row r="720" spans="1:18" s="31" customFormat="1" x14ac:dyDescent="0.25">
      <c r="A720" s="35"/>
      <c r="B720" s="51" t="s">
        <v>498</v>
      </c>
      <c r="C720" s="35">
        <v>4</v>
      </c>
      <c r="D720" s="55">
        <v>36.141799999999996</v>
      </c>
      <c r="E720" s="100">
        <v>1920</v>
      </c>
      <c r="F720" s="150">
        <v>4558020</v>
      </c>
      <c r="G720" s="41">
        <v>100</v>
      </c>
      <c r="H720" s="50">
        <f t="shared" si="164"/>
        <v>4558020</v>
      </c>
      <c r="I720" s="50">
        <f t="shared" si="163"/>
        <v>0</v>
      </c>
      <c r="J720" s="50">
        <f t="shared" si="165"/>
        <v>2373.96875</v>
      </c>
      <c r="K720" s="50">
        <f t="shared" si="166"/>
        <v>630.92695411743807</v>
      </c>
      <c r="L720" s="50">
        <f t="shared" si="167"/>
        <v>1489627.1695638683</v>
      </c>
      <c r="M720" s="50"/>
      <c r="N720" s="50">
        <f t="shared" si="160"/>
        <v>1489627.1695638683</v>
      </c>
      <c r="O720" s="96"/>
      <c r="P720" s="96"/>
      <c r="Q720" s="33"/>
      <c r="R720" s="33"/>
    </row>
    <row r="721" spans="1:18" s="31" customFormat="1" x14ac:dyDescent="0.25">
      <c r="A721" s="35"/>
      <c r="B721" s="51" t="s">
        <v>499</v>
      </c>
      <c r="C721" s="35">
        <v>4</v>
      </c>
      <c r="D721" s="55">
        <v>14.616099999999999</v>
      </c>
      <c r="E721" s="100">
        <v>339</v>
      </c>
      <c r="F721" s="150">
        <v>208979</v>
      </c>
      <c r="G721" s="41">
        <v>100</v>
      </c>
      <c r="H721" s="50">
        <f t="shared" si="164"/>
        <v>208979</v>
      </c>
      <c r="I721" s="50">
        <f t="shared" si="163"/>
        <v>0</v>
      </c>
      <c r="J721" s="50">
        <f t="shared" si="165"/>
        <v>616.45722713864302</v>
      </c>
      <c r="K721" s="50">
        <f t="shared" si="166"/>
        <v>2388.4384769787948</v>
      </c>
      <c r="L721" s="50">
        <f t="shared" si="167"/>
        <v>2157183.2514237291</v>
      </c>
      <c r="M721" s="50"/>
      <c r="N721" s="50">
        <f t="shared" si="160"/>
        <v>2157183.2514237291</v>
      </c>
      <c r="O721" s="96"/>
      <c r="P721" s="96"/>
      <c r="Q721" s="33"/>
      <c r="R721" s="33"/>
    </row>
    <row r="722" spans="1:18" s="31" customFormat="1" x14ac:dyDescent="0.25">
      <c r="A722" s="35"/>
      <c r="B722" s="51" t="s">
        <v>812</v>
      </c>
      <c r="C722" s="35">
        <v>4</v>
      </c>
      <c r="D722" s="55">
        <v>24.534499999999998</v>
      </c>
      <c r="E722" s="100">
        <v>839</v>
      </c>
      <c r="F722" s="150">
        <v>1334293</v>
      </c>
      <c r="G722" s="41">
        <v>100</v>
      </c>
      <c r="H722" s="50">
        <f t="shared" si="164"/>
        <v>1334293</v>
      </c>
      <c r="I722" s="50">
        <f t="shared" si="163"/>
        <v>0</v>
      </c>
      <c r="J722" s="50">
        <f t="shared" si="165"/>
        <v>1590.3373063170441</v>
      </c>
      <c r="K722" s="50">
        <f t="shared" si="166"/>
        <v>1414.558397800394</v>
      </c>
      <c r="L722" s="50">
        <f t="shared" si="167"/>
        <v>1631905.0956821982</v>
      </c>
      <c r="M722" s="50"/>
      <c r="N722" s="50">
        <f t="shared" si="160"/>
        <v>1631905.0956821982</v>
      </c>
      <c r="O722" s="96"/>
      <c r="P722" s="96"/>
      <c r="Q722" s="33"/>
      <c r="R722" s="33"/>
    </row>
    <row r="723" spans="1:18" s="31" customFormat="1" x14ac:dyDescent="0.25">
      <c r="A723" s="35"/>
      <c r="B723" s="51" t="s">
        <v>500</v>
      </c>
      <c r="C723" s="35">
        <v>4</v>
      </c>
      <c r="D723" s="55">
        <v>26.725200000000001</v>
      </c>
      <c r="E723" s="100">
        <v>1130</v>
      </c>
      <c r="F723" s="150">
        <v>994979</v>
      </c>
      <c r="G723" s="41">
        <v>100</v>
      </c>
      <c r="H723" s="50">
        <f t="shared" si="164"/>
        <v>994979</v>
      </c>
      <c r="I723" s="50">
        <f t="shared" si="163"/>
        <v>0</v>
      </c>
      <c r="J723" s="50">
        <f t="shared" si="165"/>
        <v>880.51238938053098</v>
      </c>
      <c r="K723" s="50">
        <f t="shared" si="166"/>
        <v>2124.3833147369069</v>
      </c>
      <c r="L723" s="50">
        <f t="shared" si="167"/>
        <v>2328561.3728837101</v>
      </c>
      <c r="M723" s="50"/>
      <c r="N723" s="50">
        <f t="shared" si="160"/>
        <v>2328561.3728837101</v>
      </c>
      <c r="O723" s="96"/>
      <c r="P723" s="96"/>
      <c r="Q723" s="33"/>
      <c r="R723" s="33"/>
    </row>
    <row r="724" spans="1:18" s="31" customFormat="1" x14ac:dyDescent="0.25">
      <c r="A724" s="35"/>
      <c r="B724" s="51" t="s">
        <v>501</v>
      </c>
      <c r="C724" s="35">
        <v>4</v>
      </c>
      <c r="D724" s="55">
        <v>26.397100000000002</v>
      </c>
      <c r="E724" s="100">
        <v>695</v>
      </c>
      <c r="F724" s="150">
        <v>482012</v>
      </c>
      <c r="G724" s="41">
        <v>100</v>
      </c>
      <c r="H724" s="50">
        <f t="shared" si="164"/>
        <v>482012</v>
      </c>
      <c r="I724" s="50">
        <f t="shared" si="163"/>
        <v>0</v>
      </c>
      <c r="J724" s="50">
        <f t="shared" si="165"/>
        <v>693.54244604316546</v>
      </c>
      <c r="K724" s="50">
        <f t="shared" si="166"/>
        <v>2311.3532580742726</v>
      </c>
      <c r="L724" s="50">
        <f t="shared" si="167"/>
        <v>2313975.1625412907</v>
      </c>
      <c r="M724" s="50"/>
      <c r="N724" s="50">
        <f t="shared" si="160"/>
        <v>2313975.1625412907</v>
      </c>
      <c r="O724" s="96"/>
      <c r="P724" s="96"/>
      <c r="Q724" s="33"/>
      <c r="R724" s="33"/>
    </row>
    <row r="725" spans="1:18" s="31" customFormat="1" x14ac:dyDescent="0.25">
      <c r="A725" s="35"/>
      <c r="B725" s="51" t="s">
        <v>277</v>
      </c>
      <c r="C725" s="35">
        <v>4</v>
      </c>
      <c r="D725" s="55">
        <v>16.529200000000003</v>
      </c>
      <c r="E725" s="100">
        <v>567</v>
      </c>
      <c r="F725" s="150">
        <v>442622</v>
      </c>
      <c r="G725" s="41">
        <v>100</v>
      </c>
      <c r="H725" s="50">
        <f t="shared" si="164"/>
        <v>442622</v>
      </c>
      <c r="I725" s="50">
        <f t="shared" si="163"/>
        <v>0</v>
      </c>
      <c r="J725" s="50">
        <f t="shared" si="165"/>
        <v>780.63844797178126</v>
      </c>
      <c r="K725" s="50">
        <f t="shared" si="166"/>
        <v>2224.2572561456568</v>
      </c>
      <c r="L725" s="50">
        <f t="shared" si="167"/>
        <v>2124170.3675435735</v>
      </c>
      <c r="M725" s="50"/>
      <c r="N725" s="50">
        <f t="shared" si="160"/>
        <v>2124170.3675435735</v>
      </c>
      <c r="O725" s="96"/>
      <c r="P725" s="96"/>
      <c r="Q725" s="33"/>
      <c r="R725" s="33"/>
    </row>
    <row r="726" spans="1:18" s="31" customFormat="1" x14ac:dyDescent="0.25">
      <c r="A726" s="35"/>
      <c r="B726" s="51" t="s">
        <v>132</v>
      </c>
      <c r="C726" s="35">
        <v>4</v>
      </c>
      <c r="D726" s="55">
        <v>30.114800000000002</v>
      </c>
      <c r="E726" s="100">
        <v>833</v>
      </c>
      <c r="F726" s="150">
        <v>986902</v>
      </c>
      <c r="G726" s="41">
        <v>100</v>
      </c>
      <c r="H726" s="50">
        <f t="shared" si="164"/>
        <v>986902</v>
      </c>
      <c r="I726" s="50">
        <f t="shared" si="163"/>
        <v>0</v>
      </c>
      <c r="J726" s="50">
        <f t="shared" si="165"/>
        <v>1184.7563025210084</v>
      </c>
      <c r="K726" s="50">
        <f t="shared" si="166"/>
        <v>1820.1394015964297</v>
      </c>
      <c r="L726" s="50">
        <f t="shared" si="167"/>
        <v>1996947.3597860977</v>
      </c>
      <c r="M726" s="50"/>
      <c r="N726" s="50">
        <f t="shared" si="160"/>
        <v>1996947.3597860977</v>
      </c>
      <c r="O726" s="96"/>
      <c r="P726" s="96"/>
      <c r="Q726" s="33"/>
      <c r="R726" s="33"/>
    </row>
    <row r="727" spans="1:18" s="31" customFormat="1" x14ac:dyDescent="0.25">
      <c r="A727" s="35"/>
      <c r="B727" s="51" t="s">
        <v>813</v>
      </c>
      <c r="C727" s="35">
        <v>4</v>
      </c>
      <c r="D727" s="55">
        <v>35.5075</v>
      </c>
      <c r="E727" s="100">
        <v>1432</v>
      </c>
      <c r="F727" s="150">
        <v>1653525</v>
      </c>
      <c r="G727" s="41">
        <v>100</v>
      </c>
      <c r="H727" s="50">
        <f t="shared" si="164"/>
        <v>1653525</v>
      </c>
      <c r="I727" s="50">
        <f t="shared" si="163"/>
        <v>0</v>
      </c>
      <c r="J727" s="50">
        <f t="shared" si="165"/>
        <v>1154.6962290502793</v>
      </c>
      <c r="K727" s="50">
        <f t="shared" si="166"/>
        <v>1850.1994750671588</v>
      </c>
      <c r="L727" s="50">
        <f t="shared" si="167"/>
        <v>2284566.5472126259</v>
      </c>
      <c r="M727" s="50"/>
      <c r="N727" s="50">
        <f t="shared" si="160"/>
        <v>2284566.5472126259</v>
      </c>
      <c r="O727" s="96"/>
      <c r="P727" s="96"/>
      <c r="Q727" s="33"/>
      <c r="R727" s="33"/>
    </row>
    <row r="728" spans="1:18" s="31" customFormat="1" x14ac:dyDescent="0.25">
      <c r="A728" s="35"/>
      <c r="B728" s="51" t="s">
        <v>502</v>
      </c>
      <c r="C728" s="35">
        <v>4</v>
      </c>
      <c r="D728" s="55">
        <v>39.1021</v>
      </c>
      <c r="E728" s="100">
        <v>682</v>
      </c>
      <c r="F728" s="150">
        <v>1180317</v>
      </c>
      <c r="G728" s="41">
        <v>100</v>
      </c>
      <c r="H728" s="50">
        <f t="shared" si="164"/>
        <v>1180317</v>
      </c>
      <c r="I728" s="50">
        <f t="shared" si="163"/>
        <v>0</v>
      </c>
      <c r="J728" s="50">
        <f t="shared" si="165"/>
        <v>1730.6700879765397</v>
      </c>
      <c r="K728" s="50">
        <f t="shared" si="166"/>
        <v>1274.2256161408984</v>
      </c>
      <c r="L728" s="50">
        <f t="shared" si="167"/>
        <v>1565990.761450541</v>
      </c>
      <c r="M728" s="50"/>
      <c r="N728" s="50">
        <f t="shared" si="160"/>
        <v>1565990.761450541</v>
      </c>
      <c r="O728" s="96"/>
      <c r="P728" s="96"/>
      <c r="Q728" s="33"/>
      <c r="R728" s="33"/>
    </row>
    <row r="729" spans="1:18" s="31" customFormat="1" x14ac:dyDescent="0.25">
      <c r="A729" s="35"/>
      <c r="B729" s="51" t="s">
        <v>503</v>
      </c>
      <c r="C729" s="35">
        <v>4</v>
      </c>
      <c r="D729" s="55">
        <v>10.784200000000002</v>
      </c>
      <c r="E729" s="100">
        <v>367</v>
      </c>
      <c r="F729" s="150">
        <v>196481</v>
      </c>
      <c r="G729" s="41">
        <v>100</v>
      </c>
      <c r="H729" s="50">
        <f t="shared" si="164"/>
        <v>196481</v>
      </c>
      <c r="I729" s="50">
        <f t="shared" si="163"/>
        <v>0</v>
      </c>
      <c r="J729" s="50">
        <f t="shared" si="165"/>
        <v>535.37057220708448</v>
      </c>
      <c r="K729" s="50">
        <f t="shared" si="166"/>
        <v>2469.5251319103536</v>
      </c>
      <c r="L729" s="50">
        <f t="shared" si="167"/>
        <v>2205128.7206986742</v>
      </c>
      <c r="M729" s="50"/>
      <c r="N729" s="50">
        <f t="shared" si="160"/>
        <v>2205128.7206986742</v>
      </c>
      <c r="O729" s="96"/>
      <c r="P729" s="96"/>
      <c r="Q729" s="33"/>
      <c r="R729" s="33"/>
    </row>
    <row r="730" spans="1:18" s="31" customFormat="1" x14ac:dyDescent="0.25">
      <c r="A730" s="35"/>
      <c r="B730" s="51" t="s">
        <v>504</v>
      </c>
      <c r="C730" s="35">
        <v>4</v>
      </c>
      <c r="D730" s="55">
        <v>25.337800000000001</v>
      </c>
      <c r="E730" s="100">
        <v>1416</v>
      </c>
      <c r="F730" s="150">
        <v>1017204</v>
      </c>
      <c r="G730" s="41">
        <v>100</v>
      </c>
      <c r="H730" s="50">
        <f t="shared" si="164"/>
        <v>1017204</v>
      </c>
      <c r="I730" s="50">
        <f t="shared" si="163"/>
        <v>0</v>
      </c>
      <c r="J730" s="50">
        <f t="shared" si="165"/>
        <v>718.36440677966107</v>
      </c>
      <c r="K730" s="50">
        <f t="shared" si="166"/>
        <v>2286.5312973377768</v>
      </c>
      <c r="L730" s="50">
        <f t="shared" si="167"/>
        <v>2556145.0747117526</v>
      </c>
      <c r="M730" s="50"/>
      <c r="N730" s="50">
        <f t="shared" si="160"/>
        <v>2556145.0747117526</v>
      </c>
      <c r="O730" s="96"/>
      <c r="P730" s="96"/>
      <c r="Q730" s="33"/>
      <c r="R730" s="33"/>
    </row>
    <row r="731" spans="1:18" s="31" customFormat="1" x14ac:dyDescent="0.25">
      <c r="A731" s="35"/>
      <c r="B731" s="51" t="s">
        <v>814</v>
      </c>
      <c r="C731" s="35">
        <v>4</v>
      </c>
      <c r="D731" s="55">
        <v>10.443499999999998</v>
      </c>
      <c r="E731" s="100">
        <v>536</v>
      </c>
      <c r="F731" s="150">
        <v>304788</v>
      </c>
      <c r="G731" s="41">
        <v>100</v>
      </c>
      <c r="H731" s="50">
        <f t="shared" si="164"/>
        <v>304788</v>
      </c>
      <c r="I731" s="50">
        <f t="shared" si="163"/>
        <v>0</v>
      </c>
      <c r="J731" s="50">
        <f t="shared" si="165"/>
        <v>568.6343283582089</v>
      </c>
      <c r="K731" s="50">
        <f t="shared" si="166"/>
        <v>2436.2613757592289</v>
      </c>
      <c r="L731" s="50">
        <f t="shared" si="167"/>
        <v>2239111.5745830876</v>
      </c>
      <c r="M731" s="50"/>
      <c r="N731" s="50">
        <f t="shared" si="160"/>
        <v>2239111.5745830876</v>
      </c>
      <c r="O731" s="96"/>
      <c r="P731" s="96"/>
      <c r="Q731" s="33"/>
      <c r="R731" s="33"/>
    </row>
    <row r="732" spans="1:18" s="31" customFormat="1" x14ac:dyDescent="0.25">
      <c r="A732" s="35"/>
      <c r="B732" s="51" t="s">
        <v>505</v>
      </c>
      <c r="C732" s="35">
        <v>4</v>
      </c>
      <c r="D732" s="55">
        <v>12.3179</v>
      </c>
      <c r="E732" s="100">
        <v>413</v>
      </c>
      <c r="F732" s="150">
        <v>429127</v>
      </c>
      <c r="G732" s="41">
        <v>100</v>
      </c>
      <c r="H732" s="50">
        <f t="shared" si="164"/>
        <v>429127</v>
      </c>
      <c r="I732" s="50">
        <f t="shared" si="163"/>
        <v>0</v>
      </c>
      <c r="J732" s="50">
        <f t="shared" si="165"/>
        <v>1039.048426150121</v>
      </c>
      <c r="K732" s="50">
        <f t="shared" si="166"/>
        <v>1965.847277967317</v>
      </c>
      <c r="L732" s="50">
        <f t="shared" si="167"/>
        <v>1827748.9512339972</v>
      </c>
      <c r="M732" s="50"/>
      <c r="N732" s="50">
        <f t="shared" si="160"/>
        <v>1827748.9512339972</v>
      </c>
      <c r="O732" s="96"/>
      <c r="P732" s="96"/>
      <c r="Q732" s="33"/>
      <c r="R732" s="33"/>
    </row>
    <row r="733" spans="1:18" s="31" customFormat="1" x14ac:dyDescent="0.25">
      <c r="A733" s="35"/>
      <c r="B733" s="51" t="s">
        <v>506</v>
      </c>
      <c r="C733" s="35">
        <v>4</v>
      </c>
      <c r="D733" s="55">
        <v>13.093299999999999</v>
      </c>
      <c r="E733" s="100">
        <v>368</v>
      </c>
      <c r="F733" s="150">
        <v>297831</v>
      </c>
      <c r="G733" s="41">
        <v>100</v>
      </c>
      <c r="H733" s="50">
        <f t="shared" si="164"/>
        <v>297831</v>
      </c>
      <c r="I733" s="50">
        <f t="shared" si="163"/>
        <v>0</v>
      </c>
      <c r="J733" s="50">
        <f t="shared" si="165"/>
        <v>809.32336956521738</v>
      </c>
      <c r="K733" s="50">
        <f t="shared" si="166"/>
        <v>2195.5723345522206</v>
      </c>
      <c r="L733" s="50">
        <f t="shared" si="167"/>
        <v>2001601.3481161541</v>
      </c>
      <c r="M733" s="50"/>
      <c r="N733" s="50">
        <f t="shared" si="160"/>
        <v>2001601.3481161541</v>
      </c>
      <c r="O733" s="96"/>
      <c r="P733" s="96"/>
      <c r="Q733" s="33"/>
      <c r="R733" s="33"/>
    </row>
    <row r="734" spans="1:18" s="31" customFormat="1" x14ac:dyDescent="0.25">
      <c r="A734" s="35"/>
      <c r="B734" s="51" t="s">
        <v>507</v>
      </c>
      <c r="C734" s="35">
        <v>4</v>
      </c>
      <c r="D734" s="55">
        <v>22.278000000000002</v>
      </c>
      <c r="E734" s="100">
        <v>891</v>
      </c>
      <c r="F734" s="150">
        <v>638155</v>
      </c>
      <c r="G734" s="41">
        <v>100</v>
      </c>
      <c r="H734" s="50">
        <f t="shared" si="164"/>
        <v>638155</v>
      </c>
      <c r="I734" s="50">
        <f t="shared" si="163"/>
        <v>0</v>
      </c>
      <c r="J734" s="50">
        <f t="shared" si="165"/>
        <v>716.22334455667794</v>
      </c>
      <c r="K734" s="50">
        <f t="shared" si="166"/>
        <v>2288.67235956076</v>
      </c>
      <c r="L734" s="50">
        <f t="shared" si="167"/>
        <v>2339122.5587787693</v>
      </c>
      <c r="M734" s="50"/>
      <c r="N734" s="50">
        <f t="shared" si="160"/>
        <v>2339122.5587787693</v>
      </c>
      <c r="O734" s="96"/>
      <c r="P734" s="96"/>
      <c r="Q734" s="33"/>
      <c r="R734" s="33"/>
    </row>
    <row r="735" spans="1:18" s="31" customFormat="1" x14ac:dyDescent="0.25">
      <c r="A735" s="35"/>
      <c r="B735" s="51" t="s">
        <v>508</v>
      </c>
      <c r="C735" s="35">
        <v>4</v>
      </c>
      <c r="D735" s="55">
        <v>27.158000000000001</v>
      </c>
      <c r="E735" s="100">
        <v>1188</v>
      </c>
      <c r="F735" s="150">
        <v>669677</v>
      </c>
      <c r="G735" s="41">
        <v>100</v>
      </c>
      <c r="H735" s="50">
        <f t="shared" si="164"/>
        <v>669677</v>
      </c>
      <c r="I735" s="50">
        <f t="shared" si="163"/>
        <v>0</v>
      </c>
      <c r="J735" s="50">
        <f t="shared" si="165"/>
        <v>563.70117845117841</v>
      </c>
      <c r="K735" s="50">
        <f t="shared" si="166"/>
        <v>2441.1945256662598</v>
      </c>
      <c r="L735" s="50">
        <f t="shared" si="167"/>
        <v>2608629.3311999505</v>
      </c>
      <c r="M735" s="50"/>
      <c r="N735" s="50">
        <f t="shared" si="160"/>
        <v>2608629.3311999505</v>
      </c>
      <c r="O735" s="96"/>
      <c r="P735" s="96"/>
      <c r="Q735" s="33"/>
      <c r="R735" s="33"/>
    </row>
    <row r="736" spans="1:18" s="31" customFormat="1" x14ac:dyDescent="0.25">
      <c r="A736" s="35"/>
      <c r="B736" s="51" t="s">
        <v>509</v>
      </c>
      <c r="C736" s="35">
        <v>4</v>
      </c>
      <c r="D736" s="55">
        <v>12.5047</v>
      </c>
      <c r="E736" s="100">
        <v>375</v>
      </c>
      <c r="F736" s="150">
        <v>567096</v>
      </c>
      <c r="G736" s="41">
        <v>100</v>
      </c>
      <c r="H736" s="50">
        <f t="shared" si="164"/>
        <v>567096</v>
      </c>
      <c r="I736" s="50">
        <f t="shared" si="163"/>
        <v>0</v>
      </c>
      <c r="J736" s="50">
        <f t="shared" si="165"/>
        <v>1512.2560000000001</v>
      </c>
      <c r="K736" s="50">
        <f t="shared" si="166"/>
        <v>1492.639704117438</v>
      </c>
      <c r="L736" s="50">
        <f t="shared" si="167"/>
        <v>1433683.2061630143</v>
      </c>
      <c r="M736" s="50"/>
      <c r="N736" s="50">
        <f t="shared" si="160"/>
        <v>1433683.2061630143</v>
      </c>
      <c r="O736" s="96"/>
      <c r="P736" s="96"/>
      <c r="Q736" s="33"/>
      <c r="R736" s="33"/>
    </row>
    <row r="737" spans="1:18" s="31" customFormat="1" x14ac:dyDescent="0.25">
      <c r="A737" s="35"/>
      <c r="B737" s="51" t="s">
        <v>510</v>
      </c>
      <c r="C737" s="35">
        <v>4</v>
      </c>
      <c r="D737" s="55">
        <v>20.348699999999997</v>
      </c>
      <c r="E737" s="100">
        <v>801</v>
      </c>
      <c r="F737" s="150">
        <v>1123553</v>
      </c>
      <c r="G737" s="41">
        <v>100</v>
      </c>
      <c r="H737" s="50">
        <f t="shared" si="164"/>
        <v>1123553</v>
      </c>
      <c r="I737" s="50">
        <f t="shared" si="163"/>
        <v>0</v>
      </c>
      <c r="J737" s="50">
        <f t="shared" si="165"/>
        <v>1402.6878901373284</v>
      </c>
      <c r="K737" s="50">
        <f t="shared" si="166"/>
        <v>1602.2078139801097</v>
      </c>
      <c r="L737" s="50">
        <f t="shared" si="167"/>
        <v>1738417.9780132787</v>
      </c>
      <c r="M737" s="50"/>
      <c r="N737" s="50">
        <f t="shared" si="160"/>
        <v>1738417.9780132787</v>
      </c>
      <c r="O737" s="96"/>
      <c r="P737" s="96"/>
      <c r="Q737" s="33"/>
      <c r="R737" s="33"/>
    </row>
    <row r="738" spans="1:18" s="31" customFormat="1" x14ac:dyDescent="0.25">
      <c r="A738" s="35"/>
      <c r="B738" s="51" t="s">
        <v>497</v>
      </c>
      <c r="C738" s="35">
        <v>3</v>
      </c>
      <c r="D738" s="55">
        <v>33.518300000000004</v>
      </c>
      <c r="E738" s="100">
        <v>9380</v>
      </c>
      <c r="F738" s="150">
        <v>53209550</v>
      </c>
      <c r="G738" s="41">
        <v>50</v>
      </c>
      <c r="H738" s="50">
        <f t="shared" si="164"/>
        <v>26604775</v>
      </c>
      <c r="I738" s="50">
        <f t="shared" si="163"/>
        <v>26604775</v>
      </c>
      <c r="J738" s="50">
        <f t="shared" si="165"/>
        <v>5672.6599147121533</v>
      </c>
      <c r="K738" s="50">
        <f t="shared" si="166"/>
        <v>-2667.7642105947152</v>
      </c>
      <c r="L738" s="50">
        <f t="shared" si="167"/>
        <v>3754536.6457571411</v>
      </c>
      <c r="M738" s="50"/>
      <c r="N738" s="50">
        <f t="shared" si="160"/>
        <v>3754536.6457571411</v>
      </c>
      <c r="O738" s="96"/>
      <c r="P738" s="96"/>
      <c r="Q738" s="33"/>
      <c r="R738" s="33"/>
    </row>
    <row r="739" spans="1:18" s="31" customFormat="1" x14ac:dyDescent="0.25">
      <c r="A739" s="35"/>
      <c r="B739" s="51" t="s">
        <v>511</v>
      </c>
      <c r="C739" s="35">
        <v>4</v>
      </c>
      <c r="D739" s="55">
        <v>46.443300000000001</v>
      </c>
      <c r="E739" s="100">
        <v>970</v>
      </c>
      <c r="F739" s="150">
        <v>617654</v>
      </c>
      <c r="G739" s="41">
        <v>100</v>
      </c>
      <c r="H739" s="50">
        <f t="shared" si="164"/>
        <v>617654</v>
      </c>
      <c r="I739" s="50">
        <f t="shared" si="163"/>
        <v>0</v>
      </c>
      <c r="J739" s="50">
        <f t="shared" si="165"/>
        <v>636.75670103092784</v>
      </c>
      <c r="K739" s="50">
        <f t="shared" si="166"/>
        <v>2368.1390030865105</v>
      </c>
      <c r="L739" s="50">
        <f t="shared" si="167"/>
        <v>2608374.1287470008</v>
      </c>
      <c r="M739" s="50"/>
      <c r="N739" s="50">
        <f t="shared" si="160"/>
        <v>2608374.1287470008</v>
      </c>
      <c r="O739" s="96"/>
      <c r="P739" s="96"/>
      <c r="Q739" s="33"/>
      <c r="R739" s="33"/>
    </row>
    <row r="740" spans="1:18" s="31" customFormat="1" x14ac:dyDescent="0.25">
      <c r="A740" s="35"/>
      <c r="B740" s="51" t="s">
        <v>815</v>
      </c>
      <c r="C740" s="35">
        <v>4</v>
      </c>
      <c r="D740" s="55">
        <v>30.5336</v>
      </c>
      <c r="E740" s="100">
        <v>1289</v>
      </c>
      <c r="F740" s="150">
        <v>722427</v>
      </c>
      <c r="G740" s="41">
        <v>100</v>
      </c>
      <c r="H740" s="50">
        <f t="shared" si="164"/>
        <v>722427</v>
      </c>
      <c r="I740" s="50">
        <f t="shared" si="163"/>
        <v>0</v>
      </c>
      <c r="J740" s="50">
        <f t="shared" si="165"/>
        <v>560.45539177657099</v>
      </c>
      <c r="K740" s="50">
        <f t="shared" si="166"/>
        <v>2444.440312340867</v>
      </c>
      <c r="L740" s="50">
        <f t="shared" si="167"/>
        <v>2673586.2440913301</v>
      </c>
      <c r="M740" s="50"/>
      <c r="N740" s="50">
        <f t="shared" si="160"/>
        <v>2673586.2440913301</v>
      </c>
      <c r="O740" s="96"/>
      <c r="P740" s="96"/>
      <c r="Q740" s="33"/>
      <c r="R740" s="33"/>
    </row>
    <row r="741" spans="1:18" s="31" customFormat="1" x14ac:dyDescent="0.25">
      <c r="A741" s="35"/>
      <c r="B741" s="51" t="s">
        <v>512</v>
      </c>
      <c r="C741" s="35">
        <v>4</v>
      </c>
      <c r="D741" s="55">
        <v>32.883499999999998</v>
      </c>
      <c r="E741" s="100">
        <v>874</v>
      </c>
      <c r="F741" s="150">
        <v>890785</v>
      </c>
      <c r="G741" s="41">
        <v>100</v>
      </c>
      <c r="H741" s="50">
        <f t="shared" si="164"/>
        <v>890785</v>
      </c>
      <c r="I741" s="50">
        <f t="shared" si="163"/>
        <v>0</v>
      </c>
      <c r="J741" s="50">
        <f t="shared" si="165"/>
        <v>1019.2048054919909</v>
      </c>
      <c r="K741" s="50">
        <f t="shared" si="166"/>
        <v>1985.6908986254471</v>
      </c>
      <c r="L741" s="50">
        <f t="shared" si="167"/>
        <v>2165782.9888283401</v>
      </c>
      <c r="M741" s="50"/>
      <c r="N741" s="50">
        <f t="shared" si="160"/>
        <v>2165782.9888283401</v>
      </c>
      <c r="O741" s="96"/>
      <c r="P741" s="96"/>
      <c r="Q741" s="33"/>
      <c r="R741" s="33"/>
    </row>
    <row r="742" spans="1:18" s="31" customFormat="1" x14ac:dyDescent="0.25">
      <c r="A742" s="35"/>
      <c r="B742" s="51" t="s">
        <v>816</v>
      </c>
      <c r="C742" s="35">
        <v>4</v>
      </c>
      <c r="D742" s="55">
        <v>39.14</v>
      </c>
      <c r="E742" s="100">
        <v>1818</v>
      </c>
      <c r="F742" s="150">
        <v>1915094</v>
      </c>
      <c r="G742" s="41">
        <v>100</v>
      </c>
      <c r="H742" s="50">
        <f t="shared" si="164"/>
        <v>1915094</v>
      </c>
      <c r="I742" s="50">
        <f t="shared" si="163"/>
        <v>0</v>
      </c>
      <c r="J742" s="50">
        <f t="shared" si="165"/>
        <v>1053.4070407040704</v>
      </c>
      <c r="K742" s="50">
        <f t="shared" si="166"/>
        <v>1951.4886634133677</v>
      </c>
      <c r="L742" s="50">
        <f t="shared" si="167"/>
        <v>2537045.3541551582</v>
      </c>
      <c r="M742" s="50"/>
      <c r="N742" s="50">
        <f t="shared" si="160"/>
        <v>2537045.3541551582</v>
      </c>
      <c r="O742" s="96"/>
      <c r="P742" s="96"/>
      <c r="Q742" s="33"/>
      <c r="R742" s="33"/>
    </row>
    <row r="743" spans="1:18" s="31" customFormat="1" x14ac:dyDescent="0.25">
      <c r="A743" s="35"/>
      <c r="B743" s="51" t="s">
        <v>513</v>
      </c>
      <c r="C743" s="35">
        <v>4</v>
      </c>
      <c r="D743" s="55">
        <v>12.936300000000001</v>
      </c>
      <c r="E743" s="100">
        <v>509</v>
      </c>
      <c r="F743" s="150">
        <v>1083486</v>
      </c>
      <c r="G743" s="41">
        <v>100</v>
      </c>
      <c r="H743" s="50">
        <f t="shared" si="164"/>
        <v>1083486</v>
      </c>
      <c r="I743" s="50">
        <f t="shared" si="163"/>
        <v>0</v>
      </c>
      <c r="J743" s="50">
        <f t="shared" si="165"/>
        <v>2128.6561886051081</v>
      </c>
      <c r="K743" s="50">
        <f t="shared" si="166"/>
        <v>876.23951551232994</v>
      </c>
      <c r="L743" s="50">
        <f t="shared" si="167"/>
        <v>990424.33699843846</v>
      </c>
      <c r="M743" s="50"/>
      <c r="N743" s="50">
        <f t="shared" si="160"/>
        <v>990424.33699843846</v>
      </c>
      <c r="O743" s="96"/>
      <c r="P743" s="96"/>
      <c r="Q743" s="33"/>
      <c r="R743" s="33"/>
    </row>
    <row r="744" spans="1:18" s="31" customFormat="1" x14ac:dyDescent="0.25">
      <c r="A744" s="35"/>
      <c r="B744" s="4"/>
      <c r="C744" s="4"/>
      <c r="D744" s="55">
        <v>0</v>
      </c>
      <c r="E744" s="102"/>
      <c r="F744" s="42"/>
      <c r="G744" s="41"/>
      <c r="H744" s="42"/>
      <c r="I744" s="32"/>
      <c r="J744" s="32"/>
      <c r="K744" s="50"/>
      <c r="L744" s="50"/>
      <c r="M744" s="50"/>
      <c r="N744" s="50"/>
      <c r="O744" s="96"/>
      <c r="P744" s="96"/>
      <c r="Q744" s="33"/>
      <c r="R744" s="33"/>
    </row>
    <row r="745" spans="1:18" s="31" customFormat="1" x14ac:dyDescent="0.25">
      <c r="A745" s="30" t="s">
        <v>514</v>
      </c>
      <c r="B745" s="43" t="s">
        <v>2</v>
      </c>
      <c r="C745" s="44"/>
      <c r="D745" s="3">
        <v>936.02920000000017</v>
      </c>
      <c r="E745" s="103">
        <f>E746</f>
        <v>43652</v>
      </c>
      <c r="F745" s="37">
        <f t="shared" ref="F745" si="168">F747</f>
        <v>0</v>
      </c>
      <c r="G745" s="37"/>
      <c r="H745" s="37">
        <f>H747</f>
        <v>11470906</v>
      </c>
      <c r="I745" s="37">
        <f>I747</f>
        <v>-11470906</v>
      </c>
      <c r="J745" s="37"/>
      <c r="K745" s="50"/>
      <c r="L745" s="50"/>
      <c r="M745" s="46">
        <f>M747</f>
        <v>26823673.243212309</v>
      </c>
      <c r="N745" s="37">
        <f t="shared" si="160"/>
        <v>26823673.243212309</v>
      </c>
      <c r="O745" s="96"/>
      <c r="P745" s="96"/>
      <c r="Q745" s="33"/>
      <c r="R745" s="33"/>
    </row>
    <row r="746" spans="1:18" s="31" customFormat="1" x14ac:dyDescent="0.25">
      <c r="A746" s="30" t="s">
        <v>514</v>
      </c>
      <c r="B746" s="43" t="s">
        <v>3</v>
      </c>
      <c r="C746" s="44"/>
      <c r="D746" s="3">
        <v>936.02920000000017</v>
      </c>
      <c r="E746" s="103">
        <f>SUM(E748:E775)</f>
        <v>43652</v>
      </c>
      <c r="F746" s="37">
        <f t="shared" ref="F746" si="169">SUM(F748:F775)</f>
        <v>89233614</v>
      </c>
      <c r="G746" s="37"/>
      <c r="H746" s="37">
        <f>SUM(H748:H775)</f>
        <v>66291802</v>
      </c>
      <c r="I746" s="37">
        <f>SUM(I748:I775)</f>
        <v>22941812</v>
      </c>
      <c r="J746" s="37"/>
      <c r="K746" s="50"/>
      <c r="L746" s="37">
        <f>SUM(L748:L775)</f>
        <v>62658254.254142553</v>
      </c>
      <c r="M746" s="50"/>
      <c r="N746" s="37">
        <f t="shared" si="160"/>
        <v>62658254.254142553</v>
      </c>
      <c r="O746" s="96"/>
      <c r="P746" s="96"/>
      <c r="Q746" s="33"/>
      <c r="R746" s="33"/>
    </row>
    <row r="747" spans="1:18" s="31" customFormat="1" x14ac:dyDescent="0.25">
      <c r="A747" s="35"/>
      <c r="B747" s="51" t="s">
        <v>26</v>
      </c>
      <c r="C747" s="35">
        <v>2</v>
      </c>
      <c r="D747" s="55">
        <v>0</v>
      </c>
      <c r="E747" s="106"/>
      <c r="F747" s="50"/>
      <c r="G747" s="41">
        <v>25</v>
      </c>
      <c r="H747" s="50">
        <f>F768*G747/100</f>
        <v>11470906</v>
      </c>
      <c r="I747" s="50">
        <f t="shared" ref="I747:I775" si="170">F747-H747</f>
        <v>-11470906</v>
      </c>
      <c r="J747" s="50"/>
      <c r="K747" s="50"/>
      <c r="L747" s="50"/>
      <c r="M747" s="50">
        <f>($L$7*$L$8*E745/$L$10)+($L$7*$L$9*D745/$L$11)</f>
        <v>26823673.243212309</v>
      </c>
      <c r="N747" s="50">
        <f t="shared" si="160"/>
        <v>26823673.243212309</v>
      </c>
      <c r="O747" s="96"/>
      <c r="P747" s="96"/>
      <c r="Q747" s="33"/>
      <c r="R747" s="33"/>
    </row>
    <row r="748" spans="1:18" s="31" customFormat="1" x14ac:dyDescent="0.25">
      <c r="A748" s="35"/>
      <c r="B748" s="51" t="s">
        <v>515</v>
      </c>
      <c r="C748" s="35">
        <v>4</v>
      </c>
      <c r="D748" s="55">
        <v>24.559899999999999</v>
      </c>
      <c r="E748" s="100">
        <v>572</v>
      </c>
      <c r="F748" s="151">
        <v>1509301</v>
      </c>
      <c r="G748" s="41">
        <v>100</v>
      </c>
      <c r="H748" s="50">
        <f t="shared" ref="H748:H756" si="171">F748*G748/100</f>
        <v>1509301</v>
      </c>
      <c r="I748" s="50">
        <f t="shared" si="170"/>
        <v>0</v>
      </c>
      <c r="J748" s="50">
        <f t="shared" si="165"/>
        <v>2638.6381118881118</v>
      </c>
      <c r="K748" s="50">
        <f t="shared" ref="K748:K775" si="172">$J$11*$J$19-J748</f>
        <v>366.25759222932629</v>
      </c>
      <c r="L748" s="50">
        <f t="shared" ref="L748:L775" si="173">IF(K748&gt;0,$J$7*$J$8*(K748/$K$19),0)+$J$7*$J$9*(E748/$E$19)+$J$7*$J$10*(D748/$D$19)</f>
        <v>687676.47680906637</v>
      </c>
      <c r="M748" s="50"/>
      <c r="N748" s="50">
        <f t="shared" si="160"/>
        <v>687676.47680906637</v>
      </c>
      <c r="O748" s="96"/>
      <c r="P748" s="96"/>
      <c r="Q748" s="33"/>
      <c r="R748" s="33"/>
    </row>
    <row r="749" spans="1:18" s="31" customFormat="1" x14ac:dyDescent="0.25">
      <c r="A749" s="35"/>
      <c r="B749" s="51" t="s">
        <v>516</v>
      </c>
      <c r="C749" s="35">
        <v>4</v>
      </c>
      <c r="D749" s="55">
        <v>24.404599999999999</v>
      </c>
      <c r="E749" s="100">
        <v>1218</v>
      </c>
      <c r="F749" s="151">
        <v>717846</v>
      </c>
      <c r="G749" s="41">
        <v>100</v>
      </c>
      <c r="H749" s="50">
        <f t="shared" si="171"/>
        <v>717846</v>
      </c>
      <c r="I749" s="50">
        <f t="shared" si="170"/>
        <v>0</v>
      </c>
      <c r="J749" s="50">
        <f t="shared" si="165"/>
        <v>589.36453201970448</v>
      </c>
      <c r="K749" s="50">
        <f t="shared" si="172"/>
        <v>2415.5311720977334</v>
      </c>
      <c r="L749" s="50">
        <f t="shared" si="173"/>
        <v>2579169.107073463</v>
      </c>
      <c r="M749" s="50"/>
      <c r="N749" s="50">
        <f t="shared" si="160"/>
        <v>2579169.107073463</v>
      </c>
      <c r="O749" s="96"/>
      <c r="P749" s="96"/>
      <c r="Q749" s="33"/>
      <c r="R749" s="33"/>
    </row>
    <row r="750" spans="1:18" s="31" customFormat="1" x14ac:dyDescent="0.25">
      <c r="A750" s="35"/>
      <c r="B750" s="51" t="s">
        <v>817</v>
      </c>
      <c r="C750" s="35">
        <v>4</v>
      </c>
      <c r="D750" s="55">
        <v>26.257899999999999</v>
      </c>
      <c r="E750" s="100">
        <v>1024</v>
      </c>
      <c r="F750" s="151">
        <v>804433</v>
      </c>
      <c r="G750" s="41">
        <v>100</v>
      </c>
      <c r="H750" s="50">
        <f t="shared" si="171"/>
        <v>804433</v>
      </c>
      <c r="I750" s="50">
        <f t="shared" si="170"/>
        <v>0</v>
      </c>
      <c r="J750" s="50">
        <f t="shared" si="165"/>
        <v>785.5791015625</v>
      </c>
      <c r="K750" s="50">
        <f t="shared" si="172"/>
        <v>2219.3166025549381</v>
      </c>
      <c r="L750" s="50">
        <f t="shared" si="173"/>
        <v>2361964.3490086254</v>
      </c>
      <c r="M750" s="50"/>
      <c r="N750" s="50">
        <f t="shared" si="160"/>
        <v>2361964.3490086254</v>
      </c>
      <c r="O750" s="96"/>
      <c r="P750" s="96"/>
      <c r="Q750" s="33"/>
      <c r="R750" s="33"/>
    </row>
    <row r="751" spans="1:18" s="31" customFormat="1" x14ac:dyDescent="0.25">
      <c r="A751" s="35"/>
      <c r="B751" s="51" t="s">
        <v>517</v>
      </c>
      <c r="C751" s="35">
        <v>4</v>
      </c>
      <c r="D751" s="55">
        <v>28.290900000000004</v>
      </c>
      <c r="E751" s="100">
        <v>835</v>
      </c>
      <c r="F751" s="151">
        <v>596771</v>
      </c>
      <c r="G751" s="41">
        <v>100</v>
      </c>
      <c r="H751" s="50">
        <f t="shared" si="171"/>
        <v>596771</v>
      </c>
      <c r="I751" s="50">
        <f t="shared" si="170"/>
        <v>0</v>
      </c>
      <c r="J751" s="50">
        <f t="shared" si="165"/>
        <v>714.6958083832335</v>
      </c>
      <c r="K751" s="50">
        <f t="shared" si="172"/>
        <v>2290.1998957342048</v>
      </c>
      <c r="L751" s="50">
        <f t="shared" si="173"/>
        <v>2363102.6370594744</v>
      </c>
      <c r="M751" s="50"/>
      <c r="N751" s="50">
        <f t="shared" si="160"/>
        <v>2363102.6370594744</v>
      </c>
      <c r="O751" s="96"/>
      <c r="P751" s="96"/>
      <c r="Q751" s="33"/>
      <c r="R751" s="33"/>
    </row>
    <row r="752" spans="1:18" s="31" customFormat="1" x14ac:dyDescent="0.25">
      <c r="A752" s="35"/>
      <c r="B752" s="51" t="s">
        <v>818</v>
      </c>
      <c r="C752" s="35">
        <v>4</v>
      </c>
      <c r="D752" s="55">
        <v>58.626199999999997</v>
      </c>
      <c r="E752" s="100">
        <v>4646</v>
      </c>
      <c r="F752" s="151">
        <v>7295844</v>
      </c>
      <c r="G752" s="41">
        <v>100</v>
      </c>
      <c r="H752" s="50">
        <f t="shared" si="171"/>
        <v>7295844</v>
      </c>
      <c r="I752" s="50">
        <f t="shared" si="170"/>
        <v>0</v>
      </c>
      <c r="J752" s="50">
        <f t="shared" si="165"/>
        <v>1570.349547998278</v>
      </c>
      <c r="K752" s="50">
        <f t="shared" si="172"/>
        <v>1434.5461561191601</v>
      </c>
      <c r="L752" s="50">
        <f t="shared" si="173"/>
        <v>3320769.91595336</v>
      </c>
      <c r="M752" s="50"/>
      <c r="N752" s="50">
        <f t="shared" si="160"/>
        <v>3320769.91595336</v>
      </c>
      <c r="O752" s="96"/>
      <c r="P752" s="96"/>
      <c r="Q752" s="33"/>
      <c r="R752" s="33"/>
    </row>
    <row r="753" spans="1:18" s="31" customFormat="1" x14ac:dyDescent="0.25">
      <c r="A753" s="35"/>
      <c r="B753" s="51" t="s">
        <v>397</v>
      </c>
      <c r="C753" s="35">
        <v>4</v>
      </c>
      <c r="D753" s="55">
        <v>75.002099999999999</v>
      </c>
      <c r="E753" s="100">
        <v>2544</v>
      </c>
      <c r="F753" s="151">
        <v>6427235</v>
      </c>
      <c r="G753" s="41">
        <v>100</v>
      </c>
      <c r="H753" s="50">
        <f t="shared" si="171"/>
        <v>6427235</v>
      </c>
      <c r="I753" s="50">
        <f t="shared" si="170"/>
        <v>0</v>
      </c>
      <c r="J753" s="50">
        <f t="shared" si="165"/>
        <v>2526.428852201258</v>
      </c>
      <c r="K753" s="50">
        <f t="shared" si="172"/>
        <v>478.46685191618008</v>
      </c>
      <c r="L753" s="50">
        <f t="shared" si="173"/>
        <v>1882859.9605652657</v>
      </c>
      <c r="M753" s="50"/>
      <c r="N753" s="50">
        <f t="shared" si="160"/>
        <v>1882859.9605652657</v>
      </c>
      <c r="O753" s="96"/>
      <c r="P753" s="96"/>
      <c r="Q753" s="33"/>
      <c r="R753" s="33"/>
    </row>
    <row r="754" spans="1:18" s="31" customFormat="1" x14ac:dyDescent="0.25">
      <c r="A754" s="35"/>
      <c r="B754" s="51" t="s">
        <v>518</v>
      </c>
      <c r="C754" s="35">
        <v>4</v>
      </c>
      <c r="D754" s="55">
        <v>13.497699999999998</v>
      </c>
      <c r="E754" s="100">
        <v>555</v>
      </c>
      <c r="F754" s="151">
        <v>442019</v>
      </c>
      <c r="G754" s="41">
        <v>100</v>
      </c>
      <c r="H754" s="50">
        <f t="shared" si="171"/>
        <v>442019</v>
      </c>
      <c r="I754" s="50">
        <f t="shared" si="170"/>
        <v>0</v>
      </c>
      <c r="J754" s="50">
        <f t="shared" si="165"/>
        <v>796.43063063063062</v>
      </c>
      <c r="K754" s="50">
        <f t="shared" si="172"/>
        <v>2208.4650734868073</v>
      </c>
      <c r="L754" s="50">
        <f t="shared" si="173"/>
        <v>2084920.0653000439</v>
      </c>
      <c r="M754" s="50"/>
      <c r="N754" s="50">
        <f t="shared" si="160"/>
        <v>2084920.0653000439</v>
      </c>
      <c r="O754" s="96"/>
      <c r="P754" s="96"/>
      <c r="Q754" s="33"/>
      <c r="R754" s="33"/>
    </row>
    <row r="755" spans="1:18" s="31" customFormat="1" x14ac:dyDescent="0.25">
      <c r="A755" s="35"/>
      <c r="B755" s="51" t="s">
        <v>519</v>
      </c>
      <c r="C755" s="35">
        <v>4</v>
      </c>
      <c r="D755" s="55">
        <v>33.961999999999996</v>
      </c>
      <c r="E755" s="100">
        <v>891</v>
      </c>
      <c r="F755" s="151">
        <v>848723</v>
      </c>
      <c r="G755" s="41">
        <v>100</v>
      </c>
      <c r="H755" s="50">
        <f t="shared" si="171"/>
        <v>848723</v>
      </c>
      <c r="I755" s="50">
        <f t="shared" si="170"/>
        <v>0</v>
      </c>
      <c r="J755" s="50">
        <f t="shared" si="165"/>
        <v>952.55106621773291</v>
      </c>
      <c r="K755" s="50">
        <f t="shared" si="172"/>
        <v>2052.344637899705</v>
      </c>
      <c r="L755" s="50">
        <f t="shared" si="173"/>
        <v>2233680.0742339524</v>
      </c>
      <c r="M755" s="50"/>
      <c r="N755" s="50">
        <f t="shared" si="160"/>
        <v>2233680.0742339524</v>
      </c>
      <c r="O755" s="96"/>
      <c r="P755" s="96"/>
      <c r="Q755" s="33"/>
      <c r="R755" s="33"/>
    </row>
    <row r="756" spans="1:18" s="31" customFormat="1" x14ac:dyDescent="0.25">
      <c r="A756" s="35"/>
      <c r="B756" s="51" t="s">
        <v>520</v>
      </c>
      <c r="C756" s="35">
        <v>4</v>
      </c>
      <c r="D756" s="55">
        <v>19.2516</v>
      </c>
      <c r="E756" s="100">
        <v>776</v>
      </c>
      <c r="F756" s="151">
        <v>586538</v>
      </c>
      <c r="G756" s="41">
        <v>100</v>
      </c>
      <c r="H756" s="50">
        <f t="shared" si="171"/>
        <v>586538</v>
      </c>
      <c r="I756" s="50">
        <f t="shared" si="170"/>
        <v>0</v>
      </c>
      <c r="J756" s="50">
        <f t="shared" si="165"/>
        <v>755.84793814432987</v>
      </c>
      <c r="K756" s="50">
        <f t="shared" si="172"/>
        <v>2249.0477659731082</v>
      </c>
      <c r="L756" s="50">
        <f t="shared" si="173"/>
        <v>2242158.4201765261</v>
      </c>
      <c r="M756" s="50"/>
      <c r="N756" s="50">
        <f t="shared" si="160"/>
        <v>2242158.4201765261</v>
      </c>
      <c r="O756" s="96"/>
      <c r="P756" s="96"/>
      <c r="Q756" s="33"/>
      <c r="R756" s="33"/>
    </row>
    <row r="757" spans="1:18" s="31" customFormat="1" x14ac:dyDescent="0.25">
      <c r="A757" s="35"/>
      <c r="B757" s="51" t="s">
        <v>296</v>
      </c>
      <c r="C757" s="35">
        <v>4</v>
      </c>
      <c r="D757" s="55">
        <v>32.711999999999996</v>
      </c>
      <c r="E757" s="100">
        <v>1150</v>
      </c>
      <c r="F757" s="151">
        <v>1452599</v>
      </c>
      <c r="G757" s="41">
        <v>100</v>
      </c>
      <c r="H757" s="50">
        <f t="shared" ref="H757:H772" si="174">F757*G757/100</f>
        <v>1452599</v>
      </c>
      <c r="I757" s="50">
        <f t="shared" si="170"/>
        <v>0</v>
      </c>
      <c r="J757" s="50">
        <f t="shared" si="165"/>
        <v>1263.1295652173912</v>
      </c>
      <c r="K757" s="50">
        <f t="shared" si="172"/>
        <v>1741.7661389000468</v>
      </c>
      <c r="L757" s="50">
        <f t="shared" si="173"/>
        <v>2071343.7122038167</v>
      </c>
      <c r="M757" s="50"/>
      <c r="N757" s="50">
        <f t="shared" si="160"/>
        <v>2071343.7122038167</v>
      </c>
      <c r="O757" s="96"/>
      <c r="P757" s="96"/>
      <c r="Q757" s="33"/>
      <c r="R757" s="33"/>
    </row>
    <row r="758" spans="1:18" s="31" customFormat="1" x14ac:dyDescent="0.25">
      <c r="A758" s="35"/>
      <c r="B758" s="51" t="s">
        <v>132</v>
      </c>
      <c r="C758" s="35">
        <v>4</v>
      </c>
      <c r="D758" s="55">
        <v>16.431900000000002</v>
      </c>
      <c r="E758" s="100">
        <v>436</v>
      </c>
      <c r="F758" s="151">
        <v>772825</v>
      </c>
      <c r="G758" s="41">
        <v>100</v>
      </c>
      <c r="H758" s="50">
        <f t="shared" si="174"/>
        <v>772825</v>
      </c>
      <c r="I758" s="50">
        <f t="shared" si="170"/>
        <v>0</v>
      </c>
      <c r="J758" s="50">
        <f t="shared" si="165"/>
        <v>1772.5344036697247</v>
      </c>
      <c r="K758" s="50">
        <f t="shared" si="172"/>
        <v>1232.3613004477133</v>
      </c>
      <c r="L758" s="50">
        <f t="shared" si="173"/>
        <v>1275391.7025196068</v>
      </c>
      <c r="M758" s="50"/>
      <c r="N758" s="50">
        <f t="shared" si="160"/>
        <v>1275391.7025196068</v>
      </c>
      <c r="O758" s="96"/>
      <c r="P758" s="96"/>
      <c r="Q758" s="33"/>
      <c r="R758" s="33"/>
    </row>
    <row r="759" spans="1:18" s="31" customFormat="1" x14ac:dyDescent="0.25">
      <c r="A759" s="35"/>
      <c r="B759" s="51" t="s">
        <v>521</v>
      </c>
      <c r="C759" s="35">
        <v>4</v>
      </c>
      <c r="D759" s="55">
        <v>39.871500000000005</v>
      </c>
      <c r="E759" s="100">
        <v>766</v>
      </c>
      <c r="F759" s="151">
        <v>959332</v>
      </c>
      <c r="G759" s="41">
        <v>100</v>
      </c>
      <c r="H759" s="50">
        <f t="shared" si="174"/>
        <v>959332</v>
      </c>
      <c r="I759" s="50">
        <f t="shared" si="170"/>
        <v>0</v>
      </c>
      <c r="J759" s="50">
        <f t="shared" si="165"/>
        <v>1252.3916449086162</v>
      </c>
      <c r="K759" s="50">
        <f t="shared" si="172"/>
        <v>1752.5040592088219</v>
      </c>
      <c r="L759" s="50">
        <f t="shared" si="173"/>
        <v>1988309.9410404232</v>
      </c>
      <c r="M759" s="50"/>
      <c r="N759" s="50">
        <f t="shared" si="160"/>
        <v>1988309.9410404232</v>
      </c>
      <c r="O759" s="96"/>
      <c r="P759" s="96"/>
      <c r="Q759" s="33"/>
      <c r="R759" s="33"/>
    </row>
    <row r="760" spans="1:18" s="31" customFormat="1" x14ac:dyDescent="0.25">
      <c r="A760" s="35"/>
      <c r="B760" s="51" t="s">
        <v>70</v>
      </c>
      <c r="C760" s="35">
        <v>4</v>
      </c>
      <c r="D760" s="55">
        <v>61.625299999999996</v>
      </c>
      <c r="E760" s="100">
        <v>2820</v>
      </c>
      <c r="F760" s="151">
        <v>2511963</v>
      </c>
      <c r="G760" s="41">
        <v>100</v>
      </c>
      <c r="H760" s="50">
        <f t="shared" si="174"/>
        <v>2511963</v>
      </c>
      <c r="I760" s="50">
        <f t="shared" si="170"/>
        <v>0</v>
      </c>
      <c r="J760" s="50">
        <f t="shared" si="165"/>
        <v>890.76702127659576</v>
      </c>
      <c r="K760" s="50">
        <f t="shared" si="172"/>
        <v>2114.1286828408424</v>
      </c>
      <c r="L760" s="50">
        <f t="shared" si="173"/>
        <v>3206559.6611153828</v>
      </c>
      <c r="M760" s="50"/>
      <c r="N760" s="50">
        <f t="shared" si="160"/>
        <v>3206559.6611153828</v>
      </c>
      <c r="O760" s="96"/>
      <c r="P760" s="96"/>
      <c r="Q760" s="33"/>
      <c r="R760" s="33"/>
    </row>
    <row r="761" spans="1:18" s="31" customFormat="1" x14ac:dyDescent="0.25">
      <c r="A761" s="35"/>
      <c r="B761" s="51" t="s">
        <v>522</v>
      </c>
      <c r="C761" s="35">
        <v>4</v>
      </c>
      <c r="D761" s="55">
        <v>43.096600000000002</v>
      </c>
      <c r="E761" s="100">
        <v>2106</v>
      </c>
      <c r="F761" s="151">
        <v>1799806</v>
      </c>
      <c r="G761" s="41">
        <v>100</v>
      </c>
      <c r="H761" s="50">
        <f t="shared" si="174"/>
        <v>1799806</v>
      </c>
      <c r="I761" s="50">
        <f t="shared" si="170"/>
        <v>0</v>
      </c>
      <c r="J761" s="50">
        <f t="shared" si="165"/>
        <v>854.60873694207032</v>
      </c>
      <c r="K761" s="50">
        <f t="shared" si="172"/>
        <v>2150.2869671753679</v>
      </c>
      <c r="L761" s="50">
        <f t="shared" si="173"/>
        <v>2833749.4757253332</v>
      </c>
      <c r="M761" s="50"/>
      <c r="N761" s="50">
        <f t="shared" si="160"/>
        <v>2833749.4757253332</v>
      </c>
      <c r="O761" s="96"/>
      <c r="P761" s="96"/>
      <c r="Q761" s="33"/>
      <c r="R761" s="33"/>
    </row>
    <row r="762" spans="1:18" s="31" customFormat="1" x14ac:dyDescent="0.25">
      <c r="A762" s="35"/>
      <c r="B762" s="51" t="s">
        <v>523</v>
      </c>
      <c r="C762" s="35">
        <v>4</v>
      </c>
      <c r="D762" s="55">
        <v>19.396799999999999</v>
      </c>
      <c r="E762" s="100">
        <v>641</v>
      </c>
      <c r="F762" s="151">
        <v>705508</v>
      </c>
      <c r="G762" s="41">
        <v>100</v>
      </c>
      <c r="H762" s="50">
        <f t="shared" si="174"/>
        <v>705508</v>
      </c>
      <c r="I762" s="50">
        <f t="shared" si="170"/>
        <v>0</v>
      </c>
      <c r="J762" s="50">
        <f t="shared" si="165"/>
        <v>1100.6365054602184</v>
      </c>
      <c r="K762" s="50">
        <f t="shared" si="172"/>
        <v>1904.2591986572197</v>
      </c>
      <c r="L762" s="50">
        <f t="shared" si="173"/>
        <v>1914933.8671893608</v>
      </c>
      <c r="M762" s="50"/>
      <c r="N762" s="50">
        <f t="shared" si="160"/>
        <v>1914933.8671893608</v>
      </c>
      <c r="O762" s="96"/>
      <c r="P762" s="96"/>
      <c r="Q762" s="33"/>
      <c r="R762" s="33"/>
    </row>
    <row r="763" spans="1:18" s="31" customFormat="1" x14ac:dyDescent="0.25">
      <c r="A763" s="35"/>
      <c r="B763" s="51" t="s">
        <v>524</v>
      </c>
      <c r="C763" s="35">
        <v>4</v>
      </c>
      <c r="D763" s="55">
        <v>14.632000000000001</v>
      </c>
      <c r="E763" s="100">
        <v>425</v>
      </c>
      <c r="F763" s="151">
        <v>413230</v>
      </c>
      <c r="G763" s="41">
        <v>100</v>
      </c>
      <c r="H763" s="50">
        <f t="shared" si="174"/>
        <v>413230</v>
      </c>
      <c r="I763" s="50">
        <f t="shared" si="170"/>
        <v>0</v>
      </c>
      <c r="J763" s="50">
        <f t="shared" si="165"/>
        <v>972.30588235294113</v>
      </c>
      <c r="K763" s="50">
        <f t="shared" si="172"/>
        <v>2032.5898217644969</v>
      </c>
      <c r="L763" s="50">
        <f t="shared" si="173"/>
        <v>1902828.1424724837</v>
      </c>
      <c r="M763" s="50"/>
      <c r="N763" s="50">
        <f t="shared" si="160"/>
        <v>1902828.1424724837</v>
      </c>
      <c r="O763" s="96"/>
      <c r="P763" s="96"/>
      <c r="Q763" s="33"/>
      <c r="R763" s="33"/>
    </row>
    <row r="764" spans="1:18" s="31" customFormat="1" x14ac:dyDescent="0.25">
      <c r="A764" s="35"/>
      <c r="B764" s="51" t="s">
        <v>525</v>
      </c>
      <c r="C764" s="35">
        <v>4</v>
      </c>
      <c r="D764" s="55">
        <v>26.194400000000002</v>
      </c>
      <c r="E764" s="100">
        <v>759</v>
      </c>
      <c r="F764" s="151">
        <v>946896</v>
      </c>
      <c r="G764" s="41">
        <v>100</v>
      </c>
      <c r="H764" s="50">
        <f t="shared" si="174"/>
        <v>946896</v>
      </c>
      <c r="I764" s="50">
        <f t="shared" si="170"/>
        <v>0</v>
      </c>
      <c r="J764" s="50">
        <f t="shared" si="165"/>
        <v>1247.5573122529645</v>
      </c>
      <c r="K764" s="50">
        <f t="shared" si="172"/>
        <v>1757.3383918644736</v>
      </c>
      <c r="L764" s="50">
        <f t="shared" si="173"/>
        <v>1890160.3028419954</v>
      </c>
      <c r="M764" s="50"/>
      <c r="N764" s="50">
        <f t="shared" si="160"/>
        <v>1890160.3028419954</v>
      </c>
      <c r="O764" s="96"/>
      <c r="P764" s="96"/>
      <c r="Q764" s="33"/>
      <c r="R764" s="33"/>
    </row>
    <row r="765" spans="1:18" s="31" customFormat="1" x14ac:dyDescent="0.25">
      <c r="A765" s="35"/>
      <c r="B765" s="51" t="s">
        <v>526</v>
      </c>
      <c r="C765" s="35">
        <v>4</v>
      </c>
      <c r="D765" s="55">
        <v>27.970300000000002</v>
      </c>
      <c r="E765" s="100">
        <v>986</v>
      </c>
      <c r="F765" s="151">
        <v>862563</v>
      </c>
      <c r="G765" s="41">
        <v>100</v>
      </c>
      <c r="H765" s="50">
        <f t="shared" si="174"/>
        <v>862563</v>
      </c>
      <c r="I765" s="50">
        <f t="shared" si="170"/>
        <v>0</v>
      </c>
      <c r="J765" s="50">
        <f t="shared" si="165"/>
        <v>874.81034482758616</v>
      </c>
      <c r="K765" s="50">
        <f t="shared" si="172"/>
        <v>2130.085359289852</v>
      </c>
      <c r="L765" s="50">
        <f t="shared" si="173"/>
        <v>2288307.4860917423</v>
      </c>
      <c r="M765" s="50"/>
      <c r="N765" s="50">
        <f t="shared" ref="N765:N828" si="175">L765+M765</f>
        <v>2288307.4860917423</v>
      </c>
      <c r="O765" s="96"/>
      <c r="P765" s="96"/>
      <c r="Q765" s="33"/>
      <c r="R765" s="33"/>
    </row>
    <row r="766" spans="1:18" s="31" customFormat="1" x14ac:dyDescent="0.25">
      <c r="A766" s="35"/>
      <c r="B766" s="51" t="s">
        <v>527</v>
      </c>
      <c r="C766" s="35">
        <v>4</v>
      </c>
      <c r="D766" s="55">
        <v>32.350300000000004</v>
      </c>
      <c r="E766" s="100">
        <v>1289</v>
      </c>
      <c r="F766" s="151">
        <v>933561</v>
      </c>
      <c r="G766" s="41">
        <v>100</v>
      </c>
      <c r="H766" s="50">
        <f t="shared" si="174"/>
        <v>933561</v>
      </c>
      <c r="I766" s="50">
        <f t="shared" si="170"/>
        <v>0</v>
      </c>
      <c r="J766" s="50">
        <f t="shared" si="165"/>
        <v>724.25213343677274</v>
      </c>
      <c r="K766" s="50">
        <f t="shared" si="172"/>
        <v>2280.6435706806651</v>
      </c>
      <c r="L766" s="50">
        <f t="shared" si="173"/>
        <v>2554843.2391445315</v>
      </c>
      <c r="M766" s="50"/>
      <c r="N766" s="50">
        <f t="shared" si="175"/>
        <v>2554843.2391445315</v>
      </c>
      <c r="O766" s="96"/>
      <c r="P766" s="96"/>
      <c r="Q766" s="33"/>
      <c r="R766" s="33"/>
    </row>
    <row r="767" spans="1:18" s="31" customFormat="1" x14ac:dyDescent="0.25">
      <c r="A767" s="35"/>
      <c r="B767" s="51" t="s">
        <v>528</v>
      </c>
      <c r="C767" s="35">
        <v>4</v>
      </c>
      <c r="D767" s="55">
        <v>49.196099999999994</v>
      </c>
      <c r="E767" s="100">
        <v>2110</v>
      </c>
      <c r="F767" s="151">
        <v>3474128</v>
      </c>
      <c r="G767" s="41">
        <v>100</v>
      </c>
      <c r="H767" s="50">
        <f t="shared" si="174"/>
        <v>3474128</v>
      </c>
      <c r="I767" s="50">
        <f t="shared" si="170"/>
        <v>0</v>
      </c>
      <c r="J767" s="50">
        <f t="shared" si="165"/>
        <v>1646.5061611374408</v>
      </c>
      <c r="K767" s="50">
        <f t="shared" si="172"/>
        <v>1358.3895429799973</v>
      </c>
      <c r="L767" s="50">
        <f t="shared" si="173"/>
        <v>2241659.6361903572</v>
      </c>
      <c r="M767" s="50"/>
      <c r="N767" s="50">
        <f t="shared" si="175"/>
        <v>2241659.6361903572</v>
      </c>
      <c r="O767" s="96"/>
      <c r="P767" s="96"/>
      <c r="Q767" s="33"/>
      <c r="R767" s="33"/>
    </row>
    <row r="768" spans="1:18" s="31" customFormat="1" x14ac:dyDescent="0.25">
      <c r="A768" s="35"/>
      <c r="B768" s="51" t="s">
        <v>819</v>
      </c>
      <c r="C768" s="35">
        <v>3</v>
      </c>
      <c r="D768" s="55">
        <v>52.1601</v>
      </c>
      <c r="E768" s="100">
        <v>8622</v>
      </c>
      <c r="F768" s="151">
        <v>45883624</v>
      </c>
      <c r="G768" s="41">
        <v>50</v>
      </c>
      <c r="H768" s="50">
        <f t="shared" si="174"/>
        <v>22941812</v>
      </c>
      <c r="I768" s="50">
        <f t="shared" si="170"/>
        <v>22941812</v>
      </c>
      <c r="J768" s="50">
        <f t="shared" si="165"/>
        <v>5321.6914868939921</v>
      </c>
      <c r="K768" s="50">
        <f t="shared" si="172"/>
        <v>-2316.795782776554</v>
      </c>
      <c r="L768" s="50">
        <f t="shared" si="173"/>
        <v>3606335.8643099493</v>
      </c>
      <c r="M768" s="50"/>
      <c r="N768" s="50">
        <f t="shared" si="175"/>
        <v>3606335.8643099493</v>
      </c>
      <c r="O768" s="96"/>
      <c r="P768" s="96"/>
      <c r="Q768" s="33"/>
      <c r="R768" s="33"/>
    </row>
    <row r="769" spans="1:18" s="31" customFormat="1" x14ac:dyDescent="0.25">
      <c r="A769" s="35"/>
      <c r="B769" s="51" t="s">
        <v>529</v>
      </c>
      <c r="C769" s="35">
        <v>4</v>
      </c>
      <c r="D769" s="55">
        <v>25.946999999999999</v>
      </c>
      <c r="E769" s="100">
        <v>1436</v>
      </c>
      <c r="F769" s="151">
        <v>1246008</v>
      </c>
      <c r="G769" s="41">
        <v>100</v>
      </c>
      <c r="H769" s="50">
        <f t="shared" si="174"/>
        <v>1246008</v>
      </c>
      <c r="I769" s="50">
        <f t="shared" si="170"/>
        <v>0</v>
      </c>
      <c r="J769" s="50">
        <f t="shared" si="165"/>
        <v>867.69359331476323</v>
      </c>
      <c r="K769" s="50">
        <f t="shared" si="172"/>
        <v>2137.2021108026747</v>
      </c>
      <c r="L769" s="50">
        <f t="shared" si="173"/>
        <v>2447764.7717240592</v>
      </c>
      <c r="M769" s="50"/>
      <c r="N769" s="50">
        <f t="shared" si="175"/>
        <v>2447764.7717240592</v>
      </c>
      <c r="O769" s="96"/>
      <c r="P769" s="96"/>
      <c r="Q769" s="33"/>
      <c r="R769" s="33"/>
    </row>
    <row r="770" spans="1:18" s="31" customFormat="1" x14ac:dyDescent="0.25">
      <c r="A770" s="35"/>
      <c r="B770" s="51" t="s">
        <v>530</v>
      </c>
      <c r="C770" s="35">
        <v>4</v>
      </c>
      <c r="D770" s="55">
        <v>24.24</v>
      </c>
      <c r="E770" s="100">
        <v>651</v>
      </c>
      <c r="F770" s="151">
        <v>817546</v>
      </c>
      <c r="G770" s="41">
        <v>100</v>
      </c>
      <c r="H770" s="50">
        <f t="shared" si="174"/>
        <v>817546</v>
      </c>
      <c r="I770" s="50">
        <f t="shared" si="170"/>
        <v>0</v>
      </c>
      <c r="J770" s="50">
        <f t="shared" si="165"/>
        <v>1255.8310291858679</v>
      </c>
      <c r="K770" s="50">
        <f t="shared" si="172"/>
        <v>1749.0646749315702</v>
      </c>
      <c r="L770" s="50">
        <f t="shared" si="173"/>
        <v>1828864.2297050217</v>
      </c>
      <c r="M770" s="50"/>
      <c r="N770" s="50">
        <f t="shared" si="175"/>
        <v>1828864.2297050217</v>
      </c>
      <c r="O770" s="96"/>
      <c r="P770" s="96"/>
      <c r="Q770" s="33"/>
      <c r="R770" s="33"/>
    </row>
    <row r="771" spans="1:18" s="31" customFormat="1" x14ac:dyDescent="0.25">
      <c r="A771" s="35"/>
      <c r="B771" s="51" t="s">
        <v>820</v>
      </c>
      <c r="C771" s="35">
        <v>4</v>
      </c>
      <c r="D771" s="55">
        <v>16.225899999999999</v>
      </c>
      <c r="E771" s="100">
        <v>285</v>
      </c>
      <c r="F771" s="151">
        <v>290394</v>
      </c>
      <c r="G771" s="41">
        <v>100</v>
      </c>
      <c r="H771" s="50">
        <f t="shared" si="174"/>
        <v>290394</v>
      </c>
      <c r="I771" s="50">
        <f t="shared" si="170"/>
        <v>0</v>
      </c>
      <c r="J771" s="50">
        <f t="shared" si="165"/>
        <v>1018.9263157894737</v>
      </c>
      <c r="K771" s="50">
        <f t="shared" si="172"/>
        <v>1985.9693883279642</v>
      </c>
      <c r="L771" s="50">
        <f t="shared" si="173"/>
        <v>1824457.7198474735</v>
      </c>
      <c r="M771" s="50"/>
      <c r="N771" s="50">
        <f t="shared" si="175"/>
        <v>1824457.7198474735</v>
      </c>
      <c r="O771" s="96"/>
      <c r="P771" s="96"/>
      <c r="Q771" s="33"/>
      <c r="R771" s="33"/>
    </row>
    <row r="772" spans="1:18" s="31" customFormat="1" x14ac:dyDescent="0.25">
      <c r="A772" s="35"/>
      <c r="B772" s="51" t="s">
        <v>531</v>
      </c>
      <c r="C772" s="35">
        <v>4</v>
      </c>
      <c r="D772" s="55">
        <v>31.949000000000002</v>
      </c>
      <c r="E772" s="100">
        <v>862</v>
      </c>
      <c r="F772" s="151">
        <v>1700968</v>
      </c>
      <c r="G772" s="41">
        <v>100</v>
      </c>
      <c r="H772" s="50">
        <f t="shared" si="174"/>
        <v>1700968</v>
      </c>
      <c r="I772" s="50">
        <f t="shared" si="170"/>
        <v>0</v>
      </c>
      <c r="J772" s="50">
        <f t="shared" si="165"/>
        <v>1973.2807424593968</v>
      </c>
      <c r="K772" s="50">
        <f t="shared" si="172"/>
        <v>1031.6149616580412</v>
      </c>
      <c r="L772" s="50">
        <f t="shared" si="173"/>
        <v>1385925.9786150525</v>
      </c>
      <c r="M772" s="50"/>
      <c r="N772" s="50">
        <f t="shared" si="175"/>
        <v>1385925.9786150525</v>
      </c>
      <c r="O772" s="96"/>
      <c r="P772" s="96"/>
      <c r="Q772" s="33"/>
      <c r="R772" s="33"/>
    </row>
    <row r="773" spans="1:18" s="31" customFormat="1" x14ac:dyDescent="0.25">
      <c r="A773" s="35"/>
      <c r="B773" s="51" t="s">
        <v>532</v>
      </c>
      <c r="C773" s="35">
        <v>4</v>
      </c>
      <c r="D773" s="55">
        <v>48.289499999999997</v>
      </c>
      <c r="E773" s="100">
        <v>2075</v>
      </c>
      <c r="F773" s="151">
        <v>1543027</v>
      </c>
      <c r="G773" s="41">
        <v>100</v>
      </c>
      <c r="H773" s="50">
        <f>F773*G773/100</f>
        <v>1543027</v>
      </c>
      <c r="I773" s="50">
        <f t="shared" si="170"/>
        <v>0</v>
      </c>
      <c r="J773" s="50">
        <f t="shared" si="165"/>
        <v>743.62746987951812</v>
      </c>
      <c r="K773" s="50">
        <f t="shared" si="172"/>
        <v>2261.2682342379198</v>
      </c>
      <c r="L773" s="50">
        <f t="shared" si="173"/>
        <v>2949298.3539858712</v>
      </c>
      <c r="M773" s="50"/>
      <c r="N773" s="50">
        <f t="shared" si="175"/>
        <v>2949298.3539858712</v>
      </c>
      <c r="O773" s="96"/>
      <c r="P773" s="96"/>
      <c r="Q773" s="33"/>
      <c r="R773" s="33"/>
    </row>
    <row r="774" spans="1:18" s="31" customFormat="1" x14ac:dyDescent="0.25">
      <c r="A774" s="35"/>
      <c r="B774" s="51" t="s">
        <v>413</v>
      </c>
      <c r="C774" s="35">
        <v>4</v>
      </c>
      <c r="D774" s="55">
        <v>24.758200000000002</v>
      </c>
      <c r="E774" s="100">
        <v>1278</v>
      </c>
      <c r="F774" s="151">
        <v>1343972</v>
      </c>
      <c r="G774" s="41">
        <v>100</v>
      </c>
      <c r="H774" s="50">
        <f>F774*G774/100</f>
        <v>1343972</v>
      </c>
      <c r="I774" s="50">
        <f t="shared" si="170"/>
        <v>0</v>
      </c>
      <c r="J774" s="50">
        <f t="shared" si="165"/>
        <v>1051.6212832550862</v>
      </c>
      <c r="K774" s="50">
        <f t="shared" si="172"/>
        <v>1953.2744208623519</v>
      </c>
      <c r="L774" s="50">
        <f t="shared" si="173"/>
        <v>2231818.3481985289</v>
      </c>
      <c r="M774" s="50"/>
      <c r="N774" s="50">
        <f t="shared" si="175"/>
        <v>2231818.3481985289</v>
      </c>
      <c r="O774" s="96"/>
      <c r="P774" s="96"/>
      <c r="Q774" s="33"/>
      <c r="R774" s="33"/>
    </row>
    <row r="775" spans="1:18" s="31" customFormat="1" x14ac:dyDescent="0.25">
      <c r="A775" s="35"/>
      <c r="B775" s="51" t="s">
        <v>533</v>
      </c>
      <c r="C775" s="35">
        <v>4</v>
      </c>
      <c r="D775" s="55">
        <v>45.129399999999997</v>
      </c>
      <c r="E775" s="100">
        <v>1894</v>
      </c>
      <c r="F775" s="151">
        <v>2346954</v>
      </c>
      <c r="G775" s="41">
        <v>100</v>
      </c>
      <c r="H775" s="50">
        <f>F775*G775/100</f>
        <v>2346954</v>
      </c>
      <c r="I775" s="50">
        <f t="shared" si="170"/>
        <v>0</v>
      </c>
      <c r="J775" s="50">
        <f t="shared" si="165"/>
        <v>1239.1520591341077</v>
      </c>
      <c r="K775" s="50">
        <f t="shared" si="172"/>
        <v>1765.7436449833303</v>
      </c>
      <c r="L775" s="50">
        <f t="shared" si="173"/>
        <v>2459400.815041793</v>
      </c>
      <c r="M775" s="50"/>
      <c r="N775" s="50">
        <f t="shared" si="175"/>
        <v>2459400.815041793</v>
      </c>
      <c r="O775" s="96"/>
      <c r="P775" s="96"/>
      <c r="Q775" s="33"/>
      <c r="R775" s="33"/>
    </row>
    <row r="776" spans="1:18" s="31" customFormat="1" x14ac:dyDescent="0.25">
      <c r="A776" s="35"/>
      <c r="B776" s="4"/>
      <c r="C776" s="4"/>
      <c r="D776" s="55">
        <v>0</v>
      </c>
      <c r="E776" s="102"/>
      <c r="F776" s="42"/>
      <c r="G776" s="41"/>
      <c r="H776" s="42"/>
      <c r="I776" s="32"/>
      <c r="J776" s="32"/>
      <c r="K776" s="50"/>
      <c r="L776" s="50"/>
      <c r="M776" s="50"/>
      <c r="N776" s="50"/>
      <c r="O776" s="96"/>
      <c r="P776" s="96"/>
      <c r="Q776" s="33"/>
      <c r="R776" s="33"/>
    </row>
    <row r="777" spans="1:18" s="31" customFormat="1" x14ac:dyDescent="0.25">
      <c r="A777" s="30" t="s">
        <v>534</v>
      </c>
      <c r="B777" s="43" t="s">
        <v>2</v>
      </c>
      <c r="C777" s="44"/>
      <c r="D777" s="3">
        <v>1033.7047000000002</v>
      </c>
      <c r="E777" s="103">
        <f>E778</f>
        <v>55933</v>
      </c>
      <c r="F777" s="37">
        <f t="shared" ref="F777" si="176">F779</f>
        <v>0</v>
      </c>
      <c r="G777" s="37"/>
      <c r="H777" s="37">
        <f>H779</f>
        <v>9778730</v>
      </c>
      <c r="I777" s="37">
        <f>I779</f>
        <v>-9778730</v>
      </c>
      <c r="J777" s="37"/>
      <c r="K777" s="50"/>
      <c r="L777" s="50"/>
      <c r="M777" s="46">
        <f>M779</f>
        <v>32309522.169973992</v>
      </c>
      <c r="N777" s="37">
        <f t="shared" si="175"/>
        <v>32309522.169973992</v>
      </c>
      <c r="O777" s="96"/>
      <c r="P777" s="96"/>
      <c r="Q777" s="33"/>
      <c r="R777" s="33"/>
    </row>
    <row r="778" spans="1:18" s="31" customFormat="1" x14ac:dyDescent="0.25">
      <c r="A778" s="30" t="s">
        <v>534</v>
      </c>
      <c r="B778" s="43" t="s">
        <v>3</v>
      </c>
      <c r="C778" s="44"/>
      <c r="D778" s="3">
        <v>1033.7047000000002</v>
      </c>
      <c r="E778" s="103">
        <f>SUM(E780:E805)</f>
        <v>55933</v>
      </c>
      <c r="F778" s="37">
        <f t="shared" ref="F778" si="177">SUM(F780:F805)</f>
        <v>83346856</v>
      </c>
      <c r="G778" s="37"/>
      <c r="H778" s="37">
        <f>SUM(H780:H805)</f>
        <v>63789396</v>
      </c>
      <c r="I778" s="37">
        <f>SUM(I780:I805)</f>
        <v>19557460</v>
      </c>
      <c r="J778" s="37"/>
      <c r="K778" s="50"/>
      <c r="L778" s="37">
        <f>SUM(L780:L805)</f>
        <v>70264826.037253991</v>
      </c>
      <c r="M778" s="50"/>
      <c r="N778" s="37">
        <f t="shared" si="175"/>
        <v>70264826.037253991</v>
      </c>
      <c r="O778" s="96"/>
      <c r="P778" s="96"/>
      <c r="Q778" s="33"/>
      <c r="R778" s="33"/>
    </row>
    <row r="779" spans="1:18" s="31" customFormat="1" x14ac:dyDescent="0.25">
      <c r="A779" s="35"/>
      <c r="B779" s="51" t="s">
        <v>26</v>
      </c>
      <c r="C779" s="35">
        <v>2</v>
      </c>
      <c r="D779" s="55">
        <v>0</v>
      </c>
      <c r="E779" s="106"/>
      <c r="F779" s="50"/>
      <c r="G779" s="41">
        <v>25</v>
      </c>
      <c r="H779" s="50">
        <f>F802*G779/100</f>
        <v>9778730</v>
      </c>
      <c r="I779" s="50">
        <f t="shared" ref="I779:I805" si="178">F779-H779</f>
        <v>-9778730</v>
      </c>
      <c r="J779" s="50"/>
      <c r="K779" s="50"/>
      <c r="L779" s="50"/>
      <c r="M779" s="50">
        <f>($L$7*$L$8*E777/$L$10)+($L$7*$L$9*D777/$L$11)</f>
        <v>32309522.169973992</v>
      </c>
      <c r="N779" s="50">
        <f t="shared" si="175"/>
        <v>32309522.169973992</v>
      </c>
      <c r="O779" s="96"/>
      <c r="P779" s="96"/>
      <c r="Q779" s="33"/>
      <c r="R779" s="33"/>
    </row>
    <row r="780" spans="1:18" s="31" customFormat="1" x14ac:dyDescent="0.25">
      <c r="A780" s="35"/>
      <c r="B780" s="51" t="s">
        <v>535</v>
      </c>
      <c r="C780" s="35">
        <v>4</v>
      </c>
      <c r="D780" s="55">
        <v>68.235900000000001</v>
      </c>
      <c r="E780" s="100">
        <v>3922</v>
      </c>
      <c r="F780" s="152">
        <v>3599094</v>
      </c>
      <c r="G780" s="41">
        <v>100</v>
      </c>
      <c r="H780" s="50">
        <f t="shared" ref="H780:H805" si="179">F780*G780/100</f>
        <v>3599094</v>
      </c>
      <c r="I780" s="50">
        <f t="shared" si="178"/>
        <v>0</v>
      </c>
      <c r="J780" s="50">
        <f t="shared" si="165"/>
        <v>917.66802651708315</v>
      </c>
      <c r="K780" s="50">
        <f t="shared" ref="K780:K805" si="180">$J$11*$J$19-J780</f>
        <v>2087.227677600355</v>
      </c>
      <c r="L780" s="50">
        <f t="shared" ref="L780:L805" si="181">IF(K780&gt;0,$J$7*$J$8*(K780/$K$19),0)+$J$7*$J$9*(E780/$E$19)+$J$7*$J$10*(D780/$D$19)</f>
        <v>3645416.2263197396</v>
      </c>
      <c r="M780" s="50"/>
      <c r="N780" s="50">
        <f t="shared" si="175"/>
        <v>3645416.2263197396</v>
      </c>
      <c r="O780" s="96"/>
      <c r="P780" s="96"/>
      <c r="Q780" s="33"/>
      <c r="R780" s="33"/>
    </row>
    <row r="781" spans="1:18" s="31" customFormat="1" x14ac:dyDescent="0.25">
      <c r="A781" s="35"/>
      <c r="B781" s="51" t="s">
        <v>536</v>
      </c>
      <c r="C781" s="35">
        <v>4</v>
      </c>
      <c r="D781" s="55">
        <v>23.710999999999999</v>
      </c>
      <c r="E781" s="100">
        <v>1607</v>
      </c>
      <c r="F781" s="152">
        <v>1065447</v>
      </c>
      <c r="G781" s="41">
        <v>100</v>
      </c>
      <c r="H781" s="50">
        <f t="shared" si="179"/>
        <v>1065447</v>
      </c>
      <c r="I781" s="50">
        <f t="shared" si="178"/>
        <v>0</v>
      </c>
      <c r="J781" s="50">
        <f t="shared" si="165"/>
        <v>663.00373366521467</v>
      </c>
      <c r="K781" s="50">
        <f t="shared" si="180"/>
        <v>2341.8919704522232</v>
      </c>
      <c r="L781" s="50">
        <f t="shared" si="181"/>
        <v>2660406.1891477471</v>
      </c>
      <c r="M781" s="50"/>
      <c r="N781" s="50">
        <f t="shared" si="175"/>
        <v>2660406.1891477471</v>
      </c>
      <c r="O781" s="96"/>
      <c r="P781" s="96"/>
      <c r="Q781" s="33"/>
      <c r="R781" s="33"/>
    </row>
    <row r="782" spans="1:18" s="31" customFormat="1" x14ac:dyDescent="0.25">
      <c r="A782" s="35"/>
      <c r="B782" s="51" t="s">
        <v>537</v>
      </c>
      <c r="C782" s="35">
        <v>4</v>
      </c>
      <c r="D782" s="55">
        <v>30.564899999999998</v>
      </c>
      <c r="E782" s="100">
        <v>1313</v>
      </c>
      <c r="F782" s="152">
        <v>1141481</v>
      </c>
      <c r="G782" s="41">
        <v>100</v>
      </c>
      <c r="H782" s="50">
        <f t="shared" si="179"/>
        <v>1141481</v>
      </c>
      <c r="I782" s="50">
        <f t="shared" si="178"/>
        <v>0</v>
      </c>
      <c r="J782" s="50">
        <f t="shared" si="165"/>
        <v>869.36862147753232</v>
      </c>
      <c r="K782" s="50">
        <f t="shared" si="180"/>
        <v>2135.5270826399055</v>
      </c>
      <c r="L782" s="50">
        <f t="shared" si="181"/>
        <v>2433946.4809762463</v>
      </c>
      <c r="M782" s="50"/>
      <c r="N782" s="50">
        <f t="shared" si="175"/>
        <v>2433946.4809762463</v>
      </c>
      <c r="O782" s="96"/>
      <c r="P782" s="96"/>
      <c r="Q782" s="33"/>
      <c r="R782" s="33"/>
    </row>
    <row r="783" spans="1:18" s="31" customFormat="1" x14ac:dyDescent="0.25">
      <c r="A783" s="35"/>
      <c r="B783" s="51" t="s">
        <v>538</v>
      </c>
      <c r="C783" s="35">
        <v>4</v>
      </c>
      <c r="D783" s="55">
        <v>44.598300000000002</v>
      </c>
      <c r="E783" s="100">
        <v>2122</v>
      </c>
      <c r="F783" s="152">
        <v>2121328</v>
      </c>
      <c r="G783" s="41">
        <v>100</v>
      </c>
      <c r="H783" s="50">
        <f t="shared" si="179"/>
        <v>2121328</v>
      </c>
      <c r="I783" s="50">
        <f t="shared" si="178"/>
        <v>0</v>
      </c>
      <c r="J783" s="50">
        <f t="shared" ref="J783:J844" si="182">F783/E783</f>
        <v>999.68331762488219</v>
      </c>
      <c r="K783" s="50">
        <f t="shared" si="180"/>
        <v>2005.2123864925559</v>
      </c>
      <c r="L783" s="50">
        <f t="shared" si="181"/>
        <v>2733787.2832405898</v>
      </c>
      <c r="M783" s="50"/>
      <c r="N783" s="50">
        <f t="shared" si="175"/>
        <v>2733787.2832405898</v>
      </c>
      <c r="O783" s="96"/>
      <c r="P783" s="96"/>
      <c r="Q783" s="33"/>
      <c r="R783" s="33"/>
    </row>
    <row r="784" spans="1:18" s="31" customFormat="1" x14ac:dyDescent="0.25">
      <c r="A784" s="35"/>
      <c r="B784" s="51" t="s">
        <v>539</v>
      </c>
      <c r="C784" s="35">
        <v>4</v>
      </c>
      <c r="D784" s="55">
        <v>2.4043999999999999</v>
      </c>
      <c r="E784" s="100">
        <v>2203</v>
      </c>
      <c r="F784" s="152">
        <v>4450218</v>
      </c>
      <c r="G784" s="41">
        <v>100</v>
      </c>
      <c r="H784" s="50">
        <f t="shared" si="179"/>
        <v>4450218</v>
      </c>
      <c r="I784" s="50">
        <f t="shared" si="178"/>
        <v>0</v>
      </c>
      <c r="J784" s="50">
        <f t="shared" si="182"/>
        <v>2020.0717203812983</v>
      </c>
      <c r="K784" s="50">
        <f t="shared" si="180"/>
        <v>984.82398373613978</v>
      </c>
      <c r="L784" s="50">
        <f t="shared" si="181"/>
        <v>1635390.4685766217</v>
      </c>
      <c r="M784" s="50"/>
      <c r="N784" s="50">
        <f t="shared" si="175"/>
        <v>1635390.4685766217</v>
      </c>
      <c r="O784" s="96"/>
      <c r="P784" s="96"/>
      <c r="Q784" s="33"/>
      <c r="R784" s="33"/>
    </row>
    <row r="785" spans="1:18" s="31" customFormat="1" x14ac:dyDescent="0.25">
      <c r="A785" s="35"/>
      <c r="B785" s="51" t="s">
        <v>540</v>
      </c>
      <c r="C785" s="35">
        <v>4</v>
      </c>
      <c r="D785" s="55">
        <v>28.414400000000001</v>
      </c>
      <c r="E785" s="100">
        <v>865</v>
      </c>
      <c r="F785" s="152">
        <v>589186</v>
      </c>
      <c r="G785" s="41">
        <v>100</v>
      </c>
      <c r="H785" s="50">
        <f t="shared" si="179"/>
        <v>589186</v>
      </c>
      <c r="I785" s="50">
        <f t="shared" si="178"/>
        <v>0</v>
      </c>
      <c r="J785" s="50">
        <f t="shared" si="182"/>
        <v>681.13988439306354</v>
      </c>
      <c r="K785" s="50">
        <f t="shared" si="180"/>
        <v>2323.7558197243743</v>
      </c>
      <c r="L785" s="50">
        <f t="shared" si="181"/>
        <v>2402260.7813477083</v>
      </c>
      <c r="M785" s="50"/>
      <c r="N785" s="50">
        <f t="shared" si="175"/>
        <v>2402260.7813477083</v>
      </c>
      <c r="O785" s="96"/>
      <c r="P785" s="96"/>
      <c r="Q785" s="33"/>
      <c r="R785" s="33"/>
    </row>
    <row r="786" spans="1:18" s="31" customFormat="1" x14ac:dyDescent="0.25">
      <c r="A786" s="35"/>
      <c r="B786" s="51" t="s">
        <v>541</v>
      </c>
      <c r="C786" s="35">
        <v>4</v>
      </c>
      <c r="D786" s="55">
        <v>84.373400000000004</v>
      </c>
      <c r="E786" s="100">
        <v>3289</v>
      </c>
      <c r="F786" s="152">
        <v>4222363</v>
      </c>
      <c r="G786" s="41">
        <v>100</v>
      </c>
      <c r="H786" s="50">
        <f t="shared" si="179"/>
        <v>4222363</v>
      </c>
      <c r="I786" s="50">
        <f t="shared" si="178"/>
        <v>0</v>
      </c>
      <c r="J786" s="50">
        <f t="shared" si="182"/>
        <v>1283.7832167832169</v>
      </c>
      <c r="K786" s="50">
        <f t="shared" si="180"/>
        <v>1721.1124873342212</v>
      </c>
      <c r="L786" s="50">
        <f t="shared" si="181"/>
        <v>3230867.1491248682</v>
      </c>
      <c r="M786" s="50"/>
      <c r="N786" s="50">
        <f t="shared" si="175"/>
        <v>3230867.1491248682</v>
      </c>
      <c r="O786" s="96"/>
      <c r="P786" s="96"/>
      <c r="Q786" s="33"/>
      <c r="R786" s="33"/>
    </row>
    <row r="787" spans="1:18" s="31" customFormat="1" x14ac:dyDescent="0.25">
      <c r="A787" s="35"/>
      <c r="B787" s="51" t="s">
        <v>542</v>
      </c>
      <c r="C787" s="35">
        <v>4</v>
      </c>
      <c r="D787" s="55">
        <v>23.024000000000001</v>
      </c>
      <c r="E787" s="100">
        <v>814</v>
      </c>
      <c r="F787" s="152">
        <v>621533</v>
      </c>
      <c r="G787" s="41">
        <v>100</v>
      </c>
      <c r="H787" s="50">
        <f t="shared" si="179"/>
        <v>621533</v>
      </c>
      <c r="I787" s="50">
        <f t="shared" si="178"/>
        <v>0</v>
      </c>
      <c r="J787" s="50">
        <f t="shared" si="182"/>
        <v>763.55405405405406</v>
      </c>
      <c r="K787" s="50">
        <f t="shared" si="180"/>
        <v>2241.3416500633839</v>
      </c>
      <c r="L787" s="50">
        <f t="shared" si="181"/>
        <v>2277596.7931442317</v>
      </c>
      <c r="M787" s="50"/>
      <c r="N787" s="50">
        <f t="shared" si="175"/>
        <v>2277596.7931442317</v>
      </c>
      <c r="O787" s="96"/>
      <c r="P787" s="96"/>
      <c r="Q787" s="33"/>
      <c r="R787" s="33"/>
    </row>
    <row r="788" spans="1:18" s="31" customFormat="1" x14ac:dyDescent="0.25">
      <c r="A788" s="35"/>
      <c r="B788" s="51" t="s">
        <v>543</v>
      </c>
      <c r="C788" s="35">
        <v>4</v>
      </c>
      <c r="D788" s="55">
        <v>45.585900000000009</v>
      </c>
      <c r="E788" s="100">
        <v>1534</v>
      </c>
      <c r="F788" s="152">
        <v>1905995</v>
      </c>
      <c r="G788" s="41">
        <v>100</v>
      </c>
      <c r="H788" s="50">
        <f t="shared" si="179"/>
        <v>1905995</v>
      </c>
      <c r="I788" s="50">
        <f t="shared" si="178"/>
        <v>0</v>
      </c>
      <c r="J788" s="50">
        <f t="shared" si="182"/>
        <v>1242.5</v>
      </c>
      <c r="K788" s="50">
        <f t="shared" si="180"/>
        <v>1762.3957041174381</v>
      </c>
      <c r="L788" s="50">
        <f t="shared" si="181"/>
        <v>2325276.3817968359</v>
      </c>
      <c r="M788" s="50"/>
      <c r="N788" s="50">
        <f t="shared" si="175"/>
        <v>2325276.3817968359</v>
      </c>
      <c r="O788" s="96"/>
      <c r="P788" s="96"/>
      <c r="Q788" s="33"/>
      <c r="R788" s="33"/>
    </row>
    <row r="789" spans="1:18" s="31" customFormat="1" x14ac:dyDescent="0.25">
      <c r="A789" s="35"/>
      <c r="B789" s="51" t="s">
        <v>544</v>
      </c>
      <c r="C789" s="35">
        <v>4</v>
      </c>
      <c r="D789" s="55">
        <v>48.709899999999998</v>
      </c>
      <c r="E789" s="100">
        <v>1786</v>
      </c>
      <c r="F789" s="152">
        <v>1759874</v>
      </c>
      <c r="G789" s="41">
        <v>100</v>
      </c>
      <c r="H789" s="50">
        <f t="shared" si="179"/>
        <v>1759874</v>
      </c>
      <c r="I789" s="50">
        <f t="shared" si="178"/>
        <v>0</v>
      </c>
      <c r="J789" s="50">
        <f t="shared" si="182"/>
        <v>985.37178051511762</v>
      </c>
      <c r="K789" s="50">
        <f t="shared" si="180"/>
        <v>2019.5239236023203</v>
      </c>
      <c r="L789" s="50">
        <f t="shared" si="181"/>
        <v>2649442.0961942477</v>
      </c>
      <c r="M789" s="50"/>
      <c r="N789" s="50">
        <f t="shared" si="175"/>
        <v>2649442.0961942477</v>
      </c>
      <c r="O789" s="96"/>
      <c r="P789" s="96"/>
      <c r="Q789" s="33"/>
      <c r="R789" s="33"/>
    </row>
    <row r="790" spans="1:18" s="31" customFormat="1" x14ac:dyDescent="0.25">
      <c r="A790" s="35"/>
      <c r="B790" s="51" t="s">
        <v>545</v>
      </c>
      <c r="C790" s="35">
        <v>4</v>
      </c>
      <c r="D790" s="55">
        <v>26.36</v>
      </c>
      <c r="E790" s="100">
        <v>1065</v>
      </c>
      <c r="F790" s="152">
        <v>1026378</v>
      </c>
      <c r="G790" s="41">
        <v>100</v>
      </c>
      <c r="H790" s="50">
        <f t="shared" si="179"/>
        <v>1026378</v>
      </c>
      <c r="I790" s="50">
        <f t="shared" si="178"/>
        <v>0</v>
      </c>
      <c r="J790" s="50">
        <f t="shared" si="182"/>
        <v>963.73521126760568</v>
      </c>
      <c r="K790" s="50">
        <f t="shared" si="180"/>
        <v>2041.1604928498323</v>
      </c>
      <c r="L790" s="50">
        <f t="shared" si="181"/>
        <v>2234535.9016736904</v>
      </c>
      <c r="M790" s="50"/>
      <c r="N790" s="50">
        <f t="shared" si="175"/>
        <v>2234535.9016736904</v>
      </c>
      <c r="O790" s="96"/>
      <c r="P790" s="96"/>
      <c r="Q790" s="33"/>
      <c r="R790" s="33"/>
    </row>
    <row r="791" spans="1:18" s="31" customFormat="1" x14ac:dyDescent="0.25">
      <c r="A791" s="35"/>
      <c r="B791" s="51" t="s">
        <v>546</v>
      </c>
      <c r="C791" s="35">
        <v>4</v>
      </c>
      <c r="D791" s="55">
        <v>39.213899999999995</v>
      </c>
      <c r="E791" s="100">
        <v>1375</v>
      </c>
      <c r="F791" s="152">
        <v>1378018</v>
      </c>
      <c r="G791" s="41">
        <v>100</v>
      </c>
      <c r="H791" s="50">
        <f t="shared" si="179"/>
        <v>1378018</v>
      </c>
      <c r="I791" s="50">
        <f t="shared" si="178"/>
        <v>0</v>
      </c>
      <c r="J791" s="50">
        <f t="shared" si="182"/>
        <v>1002.1949090909091</v>
      </c>
      <c r="K791" s="50">
        <f t="shared" si="180"/>
        <v>2002.700795026529</v>
      </c>
      <c r="L791" s="50">
        <f t="shared" si="181"/>
        <v>2413025.0428904467</v>
      </c>
      <c r="M791" s="50"/>
      <c r="N791" s="50">
        <f t="shared" si="175"/>
        <v>2413025.0428904467</v>
      </c>
      <c r="O791" s="96"/>
      <c r="P791" s="96"/>
      <c r="Q791" s="33"/>
      <c r="R791" s="33"/>
    </row>
    <row r="792" spans="1:18" s="31" customFormat="1" x14ac:dyDescent="0.25">
      <c r="A792" s="35"/>
      <c r="B792" s="51" t="s">
        <v>547</v>
      </c>
      <c r="C792" s="35">
        <v>4</v>
      </c>
      <c r="D792" s="55">
        <v>36.037700000000001</v>
      </c>
      <c r="E792" s="100">
        <v>1257</v>
      </c>
      <c r="F792" s="152">
        <v>911865</v>
      </c>
      <c r="G792" s="41">
        <v>100</v>
      </c>
      <c r="H792" s="50">
        <f t="shared" si="179"/>
        <v>911865</v>
      </c>
      <c r="I792" s="50">
        <f t="shared" si="178"/>
        <v>0</v>
      </c>
      <c r="J792" s="50">
        <f t="shared" si="182"/>
        <v>725.42959427207643</v>
      </c>
      <c r="K792" s="50">
        <f t="shared" si="180"/>
        <v>2279.4661098453616</v>
      </c>
      <c r="L792" s="50">
        <f t="shared" si="181"/>
        <v>2568722.3916004412</v>
      </c>
      <c r="M792" s="50"/>
      <c r="N792" s="50">
        <f t="shared" si="175"/>
        <v>2568722.3916004412</v>
      </c>
      <c r="O792" s="96"/>
      <c r="P792" s="96"/>
      <c r="Q792" s="33"/>
      <c r="R792" s="33"/>
    </row>
    <row r="793" spans="1:18" s="31" customFormat="1" x14ac:dyDescent="0.25">
      <c r="A793" s="35"/>
      <c r="B793" s="51" t="s">
        <v>548</v>
      </c>
      <c r="C793" s="35">
        <v>4</v>
      </c>
      <c r="D793" s="55">
        <v>42.591999999999999</v>
      </c>
      <c r="E793" s="100">
        <v>1843</v>
      </c>
      <c r="F793" s="152">
        <v>1861655</v>
      </c>
      <c r="G793" s="41">
        <v>100</v>
      </c>
      <c r="H793" s="50">
        <f t="shared" si="179"/>
        <v>1861655</v>
      </c>
      <c r="I793" s="50">
        <f t="shared" si="178"/>
        <v>0</v>
      </c>
      <c r="J793" s="50">
        <f t="shared" si="182"/>
        <v>1010.122083559414</v>
      </c>
      <c r="K793" s="50">
        <f t="shared" si="180"/>
        <v>1994.773620558024</v>
      </c>
      <c r="L793" s="50">
        <f t="shared" si="181"/>
        <v>2606365.5292990762</v>
      </c>
      <c r="M793" s="50"/>
      <c r="N793" s="50">
        <f t="shared" si="175"/>
        <v>2606365.5292990762</v>
      </c>
      <c r="O793" s="96"/>
      <c r="P793" s="96"/>
      <c r="Q793" s="33"/>
      <c r="R793" s="33"/>
    </row>
    <row r="794" spans="1:18" s="31" customFormat="1" x14ac:dyDescent="0.25">
      <c r="A794" s="35"/>
      <c r="B794" s="51" t="s">
        <v>549</v>
      </c>
      <c r="C794" s="35">
        <v>4</v>
      </c>
      <c r="D794" s="55">
        <v>34.957999999999998</v>
      </c>
      <c r="E794" s="100">
        <v>1458</v>
      </c>
      <c r="F794" s="152">
        <v>1052580</v>
      </c>
      <c r="G794" s="41">
        <v>100</v>
      </c>
      <c r="H794" s="50">
        <f t="shared" si="179"/>
        <v>1052580</v>
      </c>
      <c r="I794" s="50">
        <f t="shared" si="178"/>
        <v>0</v>
      </c>
      <c r="J794" s="50">
        <f t="shared" si="182"/>
        <v>721.93415637860085</v>
      </c>
      <c r="K794" s="50">
        <f t="shared" si="180"/>
        <v>2282.961547738837</v>
      </c>
      <c r="L794" s="50">
        <f t="shared" si="181"/>
        <v>2638922.5920667644</v>
      </c>
      <c r="M794" s="50"/>
      <c r="N794" s="50">
        <f t="shared" si="175"/>
        <v>2638922.5920667644</v>
      </c>
      <c r="O794" s="96"/>
      <c r="P794" s="96"/>
      <c r="Q794" s="33"/>
      <c r="R794" s="33"/>
    </row>
    <row r="795" spans="1:18" s="31" customFormat="1" x14ac:dyDescent="0.25">
      <c r="A795" s="35"/>
      <c r="B795" s="51" t="s">
        <v>821</v>
      </c>
      <c r="C795" s="35">
        <v>4</v>
      </c>
      <c r="D795" s="55">
        <v>35.174499999999995</v>
      </c>
      <c r="E795" s="100">
        <v>1792</v>
      </c>
      <c r="F795" s="152">
        <v>1796924</v>
      </c>
      <c r="G795" s="41">
        <v>100</v>
      </c>
      <c r="H795" s="50">
        <f t="shared" si="179"/>
        <v>1796924</v>
      </c>
      <c r="I795" s="50">
        <f t="shared" si="178"/>
        <v>0</v>
      </c>
      <c r="J795" s="50">
        <f t="shared" si="182"/>
        <v>1002.7477678571429</v>
      </c>
      <c r="K795" s="50">
        <f t="shared" si="180"/>
        <v>2002.1479362602952</v>
      </c>
      <c r="L795" s="50">
        <f t="shared" si="181"/>
        <v>2539296.4483449617</v>
      </c>
      <c r="M795" s="50"/>
      <c r="N795" s="50">
        <f t="shared" si="175"/>
        <v>2539296.4483449617</v>
      </c>
      <c r="O795" s="96"/>
      <c r="P795" s="96"/>
      <c r="Q795" s="33"/>
      <c r="R795" s="33"/>
    </row>
    <row r="796" spans="1:18" s="31" customFormat="1" x14ac:dyDescent="0.25">
      <c r="A796" s="35"/>
      <c r="B796" s="51" t="s">
        <v>550</v>
      </c>
      <c r="C796" s="35">
        <v>4</v>
      </c>
      <c r="D796" s="55">
        <v>48.100899999999996</v>
      </c>
      <c r="E796" s="100">
        <v>1874</v>
      </c>
      <c r="F796" s="152">
        <v>1111708</v>
      </c>
      <c r="G796" s="41">
        <v>100</v>
      </c>
      <c r="H796" s="50">
        <f t="shared" si="179"/>
        <v>1111708</v>
      </c>
      <c r="I796" s="50">
        <f t="shared" si="178"/>
        <v>0</v>
      </c>
      <c r="J796" s="50">
        <f t="shared" si="182"/>
        <v>593.22732123799358</v>
      </c>
      <c r="K796" s="50">
        <f t="shared" si="180"/>
        <v>2411.6683828794444</v>
      </c>
      <c r="L796" s="50">
        <f t="shared" si="181"/>
        <v>2993851.6378179537</v>
      </c>
      <c r="M796" s="50"/>
      <c r="N796" s="50">
        <f t="shared" si="175"/>
        <v>2993851.6378179537</v>
      </c>
      <c r="O796" s="96"/>
      <c r="P796" s="96"/>
      <c r="Q796" s="33"/>
      <c r="R796" s="33"/>
    </row>
    <row r="797" spans="1:18" s="31" customFormat="1" x14ac:dyDescent="0.25">
      <c r="A797" s="35"/>
      <c r="B797" s="51" t="s">
        <v>551</v>
      </c>
      <c r="C797" s="35">
        <v>4</v>
      </c>
      <c r="D797" s="55">
        <v>32.626199999999997</v>
      </c>
      <c r="E797" s="100">
        <v>1156</v>
      </c>
      <c r="F797" s="152">
        <v>704610</v>
      </c>
      <c r="G797" s="41">
        <v>100</v>
      </c>
      <c r="H797" s="50">
        <f t="shared" si="179"/>
        <v>704610</v>
      </c>
      <c r="I797" s="50">
        <f t="shared" si="178"/>
        <v>0</v>
      </c>
      <c r="J797" s="50">
        <f t="shared" si="182"/>
        <v>609.52422145328717</v>
      </c>
      <c r="K797" s="50">
        <f t="shared" si="180"/>
        <v>2395.3714826641508</v>
      </c>
      <c r="L797" s="50">
        <f t="shared" si="181"/>
        <v>2599488.7701663515</v>
      </c>
      <c r="M797" s="50"/>
      <c r="N797" s="50">
        <f t="shared" si="175"/>
        <v>2599488.7701663515</v>
      </c>
      <c r="O797" s="96"/>
      <c r="P797" s="96"/>
      <c r="Q797" s="33"/>
      <c r="R797" s="33"/>
    </row>
    <row r="798" spans="1:18" s="31" customFormat="1" x14ac:dyDescent="0.25">
      <c r="A798" s="35"/>
      <c r="B798" s="51" t="s">
        <v>300</v>
      </c>
      <c r="C798" s="35">
        <v>4</v>
      </c>
      <c r="D798" s="55">
        <v>23.6755</v>
      </c>
      <c r="E798" s="100">
        <v>514</v>
      </c>
      <c r="F798" s="152">
        <v>496714</v>
      </c>
      <c r="G798" s="41">
        <v>100</v>
      </c>
      <c r="H798" s="50">
        <f t="shared" si="179"/>
        <v>496714</v>
      </c>
      <c r="I798" s="50">
        <f t="shared" si="178"/>
        <v>0</v>
      </c>
      <c r="J798" s="50">
        <f t="shared" si="182"/>
        <v>966.36964980544747</v>
      </c>
      <c r="K798" s="50">
        <f t="shared" si="180"/>
        <v>2038.5260543119907</v>
      </c>
      <c r="L798" s="50">
        <f t="shared" si="181"/>
        <v>2006662.9461228112</v>
      </c>
      <c r="M798" s="50"/>
      <c r="N798" s="50">
        <f t="shared" si="175"/>
        <v>2006662.9461228112</v>
      </c>
      <c r="O798" s="96"/>
      <c r="P798" s="96"/>
      <c r="Q798" s="33"/>
      <c r="R798" s="33"/>
    </row>
    <row r="799" spans="1:18" s="31" customFormat="1" x14ac:dyDescent="0.25">
      <c r="A799" s="35"/>
      <c r="B799" s="51" t="s">
        <v>552</v>
      </c>
      <c r="C799" s="35">
        <v>4</v>
      </c>
      <c r="D799" s="55">
        <v>47.437800000000003</v>
      </c>
      <c r="E799" s="100">
        <v>3962</v>
      </c>
      <c r="F799" s="152">
        <v>3507029</v>
      </c>
      <c r="G799" s="41">
        <v>100</v>
      </c>
      <c r="H799" s="50">
        <f t="shared" si="179"/>
        <v>3507029</v>
      </c>
      <c r="I799" s="50">
        <f t="shared" si="178"/>
        <v>0</v>
      </c>
      <c r="J799" s="50">
        <f t="shared" si="182"/>
        <v>885.16633013629485</v>
      </c>
      <c r="K799" s="50">
        <f t="shared" si="180"/>
        <v>2119.729373981143</v>
      </c>
      <c r="L799" s="50">
        <f t="shared" si="181"/>
        <v>3535381.121257979</v>
      </c>
      <c r="M799" s="50"/>
      <c r="N799" s="50">
        <f t="shared" si="175"/>
        <v>3535381.121257979</v>
      </c>
      <c r="O799" s="96"/>
      <c r="P799" s="96"/>
      <c r="Q799" s="33"/>
      <c r="R799" s="33"/>
    </row>
    <row r="800" spans="1:18" s="31" customFormat="1" x14ac:dyDescent="0.25">
      <c r="A800" s="35"/>
      <c r="B800" s="51" t="s">
        <v>553</v>
      </c>
      <c r="C800" s="35">
        <v>4</v>
      </c>
      <c r="D800" s="55">
        <v>51.628</v>
      </c>
      <c r="E800" s="100">
        <v>2098</v>
      </c>
      <c r="F800" s="152">
        <v>1464641</v>
      </c>
      <c r="G800" s="41">
        <v>100</v>
      </c>
      <c r="H800" s="50">
        <f t="shared" si="179"/>
        <v>1464641</v>
      </c>
      <c r="I800" s="50">
        <f t="shared" si="178"/>
        <v>0</v>
      </c>
      <c r="J800" s="50">
        <f t="shared" si="182"/>
        <v>698.1129647283127</v>
      </c>
      <c r="K800" s="50">
        <f t="shared" si="180"/>
        <v>2306.7827393891253</v>
      </c>
      <c r="L800" s="50">
        <f t="shared" si="181"/>
        <v>3018840.9174279412</v>
      </c>
      <c r="M800" s="50"/>
      <c r="N800" s="50">
        <f t="shared" si="175"/>
        <v>3018840.9174279412</v>
      </c>
      <c r="O800" s="96"/>
      <c r="P800" s="96"/>
      <c r="Q800" s="33"/>
      <c r="R800" s="33"/>
    </row>
    <row r="801" spans="1:18" s="31" customFormat="1" x14ac:dyDescent="0.25">
      <c r="A801" s="35"/>
      <c r="B801" s="51" t="s">
        <v>554</v>
      </c>
      <c r="C801" s="35">
        <v>4</v>
      </c>
      <c r="D801" s="55">
        <v>40.825899999999997</v>
      </c>
      <c r="E801" s="100">
        <v>3307</v>
      </c>
      <c r="F801" s="152">
        <v>2485281</v>
      </c>
      <c r="G801" s="41">
        <v>100</v>
      </c>
      <c r="H801" s="50">
        <f t="shared" si="179"/>
        <v>2485281</v>
      </c>
      <c r="I801" s="50">
        <f t="shared" si="178"/>
        <v>0</v>
      </c>
      <c r="J801" s="50">
        <f t="shared" si="182"/>
        <v>751.52131841548226</v>
      </c>
      <c r="K801" s="50">
        <f t="shared" si="180"/>
        <v>2253.3743857019558</v>
      </c>
      <c r="L801" s="50">
        <f t="shared" si="181"/>
        <v>3349814.0793485348</v>
      </c>
      <c r="M801" s="50"/>
      <c r="N801" s="50">
        <f t="shared" si="175"/>
        <v>3349814.0793485348</v>
      </c>
      <c r="O801" s="96"/>
      <c r="P801" s="96"/>
      <c r="Q801" s="33"/>
      <c r="R801" s="33"/>
    </row>
    <row r="802" spans="1:18" s="31" customFormat="1" x14ac:dyDescent="0.25">
      <c r="A802" s="35"/>
      <c r="B802" s="51" t="s">
        <v>534</v>
      </c>
      <c r="C802" s="35">
        <v>3</v>
      </c>
      <c r="D802" s="55">
        <v>82.852499999999992</v>
      </c>
      <c r="E802" s="100">
        <v>9954</v>
      </c>
      <c r="F802" s="152">
        <v>39114920</v>
      </c>
      <c r="G802" s="41">
        <v>50</v>
      </c>
      <c r="H802" s="50">
        <f t="shared" si="179"/>
        <v>19557460</v>
      </c>
      <c r="I802" s="50">
        <f t="shared" si="178"/>
        <v>19557460</v>
      </c>
      <c r="J802" s="50">
        <f t="shared" si="182"/>
        <v>3929.5680128591521</v>
      </c>
      <c r="K802" s="50">
        <f t="shared" si="180"/>
        <v>-924.67230874171401</v>
      </c>
      <c r="L802" s="50">
        <f t="shared" si="181"/>
        <v>4328010.2783473432</v>
      </c>
      <c r="M802" s="50"/>
      <c r="N802" s="50">
        <f t="shared" si="175"/>
        <v>4328010.2783473432</v>
      </c>
      <c r="O802" s="96"/>
      <c r="P802" s="96"/>
      <c r="Q802" s="33"/>
      <c r="R802" s="33"/>
    </row>
    <row r="803" spans="1:18" s="31" customFormat="1" x14ac:dyDescent="0.25">
      <c r="A803" s="35"/>
      <c r="B803" s="51" t="s">
        <v>555</v>
      </c>
      <c r="C803" s="35">
        <v>4</v>
      </c>
      <c r="D803" s="55">
        <v>39.7181</v>
      </c>
      <c r="E803" s="100">
        <v>3233</v>
      </c>
      <c r="F803" s="152">
        <v>3063828</v>
      </c>
      <c r="G803" s="41">
        <v>100</v>
      </c>
      <c r="H803" s="50">
        <f t="shared" si="179"/>
        <v>3063828</v>
      </c>
      <c r="I803" s="50">
        <f t="shared" si="178"/>
        <v>0</v>
      </c>
      <c r="J803" s="50">
        <f t="shared" si="182"/>
        <v>947.67336838849371</v>
      </c>
      <c r="K803" s="50">
        <f t="shared" si="180"/>
        <v>2057.2223357289445</v>
      </c>
      <c r="L803" s="50">
        <f t="shared" si="181"/>
        <v>3156049.6447054525</v>
      </c>
      <c r="M803" s="50"/>
      <c r="N803" s="50">
        <f t="shared" si="175"/>
        <v>3156049.6447054525</v>
      </c>
      <c r="O803" s="96"/>
      <c r="P803" s="96"/>
      <c r="Q803" s="33"/>
      <c r="R803" s="33"/>
    </row>
    <row r="804" spans="1:18" s="31" customFormat="1" x14ac:dyDescent="0.25">
      <c r="A804" s="35"/>
      <c r="B804" s="51" t="s">
        <v>822</v>
      </c>
      <c r="C804" s="35">
        <v>4</v>
      </c>
      <c r="D804" s="55">
        <v>28.17</v>
      </c>
      <c r="E804" s="100">
        <v>1134</v>
      </c>
      <c r="F804" s="152">
        <v>1710720</v>
      </c>
      <c r="G804" s="41">
        <v>100</v>
      </c>
      <c r="H804" s="50">
        <f t="shared" si="179"/>
        <v>1710720</v>
      </c>
      <c r="I804" s="50">
        <f t="shared" si="178"/>
        <v>0</v>
      </c>
      <c r="J804" s="50">
        <f t="shared" si="182"/>
        <v>1508.5714285714287</v>
      </c>
      <c r="K804" s="50">
        <f t="shared" si="180"/>
        <v>1496.3242755460094</v>
      </c>
      <c r="L804" s="50">
        <f t="shared" si="181"/>
        <v>1834617.6007019258</v>
      </c>
      <c r="M804" s="50"/>
      <c r="N804" s="50">
        <f t="shared" si="175"/>
        <v>1834617.6007019258</v>
      </c>
      <c r="O804" s="96"/>
      <c r="P804" s="96"/>
      <c r="Q804" s="33"/>
      <c r="R804" s="33"/>
    </row>
    <row r="805" spans="1:18" s="31" customFormat="1" x14ac:dyDescent="0.25">
      <c r="A805" s="35"/>
      <c r="B805" s="51" t="s">
        <v>823</v>
      </c>
      <c r="C805" s="35">
        <v>4</v>
      </c>
      <c r="D805" s="55">
        <v>24.711599999999997</v>
      </c>
      <c r="E805" s="100">
        <v>456</v>
      </c>
      <c r="F805" s="152">
        <v>183466</v>
      </c>
      <c r="G805" s="41">
        <v>100</v>
      </c>
      <c r="H805" s="50">
        <f t="shared" si="179"/>
        <v>183466</v>
      </c>
      <c r="I805" s="50">
        <f t="shared" si="178"/>
        <v>0</v>
      </c>
      <c r="J805" s="50">
        <f t="shared" si="182"/>
        <v>402.33771929824559</v>
      </c>
      <c r="K805" s="50">
        <f t="shared" si="180"/>
        <v>2602.5579848191924</v>
      </c>
      <c r="L805" s="50">
        <f t="shared" si="181"/>
        <v>2446851.2856134819</v>
      </c>
      <c r="M805" s="50"/>
      <c r="N805" s="50">
        <f t="shared" si="175"/>
        <v>2446851.2856134819</v>
      </c>
      <c r="O805" s="96"/>
      <c r="P805" s="96"/>
      <c r="Q805" s="33"/>
      <c r="R805" s="33"/>
    </row>
    <row r="806" spans="1:18" s="31" customFormat="1" x14ac:dyDescent="0.25">
      <c r="A806" s="35"/>
      <c r="B806" s="4"/>
      <c r="C806" s="4"/>
      <c r="D806" s="55">
        <v>0</v>
      </c>
      <c r="E806" s="102"/>
      <c r="F806" s="42"/>
      <c r="G806" s="41"/>
      <c r="H806" s="42"/>
      <c r="I806" s="32"/>
      <c r="J806" s="32"/>
      <c r="K806" s="50"/>
      <c r="L806" s="50"/>
      <c r="M806" s="50"/>
      <c r="N806" s="50"/>
      <c r="O806" s="96"/>
      <c r="P806" s="96"/>
      <c r="Q806" s="33"/>
      <c r="R806" s="33"/>
    </row>
    <row r="807" spans="1:18" s="31" customFormat="1" x14ac:dyDescent="0.25">
      <c r="A807" s="30" t="s">
        <v>556</v>
      </c>
      <c r="B807" s="43" t="s">
        <v>2</v>
      </c>
      <c r="C807" s="44"/>
      <c r="D807" s="3">
        <v>1042.992</v>
      </c>
      <c r="E807" s="103">
        <f>E808</f>
        <v>58609</v>
      </c>
      <c r="F807" s="37">
        <f t="shared" ref="F807" si="183">F809</f>
        <v>0</v>
      </c>
      <c r="G807" s="37"/>
      <c r="H807" s="37">
        <f>H809</f>
        <v>25948882.25</v>
      </c>
      <c r="I807" s="37">
        <f>I809</f>
        <v>-25948882.25</v>
      </c>
      <c r="J807" s="37"/>
      <c r="K807" s="50"/>
      <c r="L807" s="50"/>
      <c r="M807" s="46">
        <f>M809</f>
        <v>33355659.55509273</v>
      </c>
      <c r="N807" s="37">
        <f t="shared" si="175"/>
        <v>33355659.55509273</v>
      </c>
      <c r="O807" s="96"/>
      <c r="P807" s="96"/>
      <c r="Q807" s="33"/>
      <c r="R807" s="33"/>
    </row>
    <row r="808" spans="1:18" s="31" customFormat="1" x14ac:dyDescent="0.25">
      <c r="A808" s="30" t="s">
        <v>556</v>
      </c>
      <c r="B808" s="43" t="s">
        <v>3</v>
      </c>
      <c r="C808" s="44"/>
      <c r="D808" s="3">
        <v>1042.992</v>
      </c>
      <c r="E808" s="103">
        <f>SUM(E810:E844)</f>
        <v>58609</v>
      </c>
      <c r="F808" s="37">
        <f t="shared" ref="F808" si="184">SUM(F810:F844)</f>
        <v>145603425</v>
      </c>
      <c r="G808" s="37"/>
      <c r="H808" s="37">
        <f>SUM(H810:H844)</f>
        <v>93705660.5</v>
      </c>
      <c r="I808" s="37">
        <f>SUM(I810:I844)</f>
        <v>51897764.5</v>
      </c>
      <c r="J808" s="37"/>
      <c r="K808" s="50"/>
      <c r="L808" s="37">
        <f>SUM(L810:L844)</f>
        <v>82184331.971658617</v>
      </c>
      <c r="M808" s="50"/>
      <c r="N808" s="37">
        <f t="shared" si="175"/>
        <v>82184331.971658617</v>
      </c>
      <c r="O808" s="96"/>
      <c r="P808" s="96"/>
      <c r="Q808" s="33"/>
      <c r="R808" s="33"/>
    </row>
    <row r="809" spans="1:18" s="31" customFormat="1" x14ac:dyDescent="0.25">
      <c r="A809" s="35"/>
      <c r="B809" s="51" t="s">
        <v>26</v>
      </c>
      <c r="C809" s="35">
        <v>2</v>
      </c>
      <c r="D809" s="55">
        <v>0</v>
      </c>
      <c r="E809" s="106"/>
      <c r="F809" s="50"/>
      <c r="G809" s="41">
        <v>25</v>
      </c>
      <c r="H809" s="50">
        <f>F834*G809/100</f>
        <v>25948882.25</v>
      </c>
      <c r="I809" s="50">
        <f t="shared" ref="I809:I844" si="185">F809-H809</f>
        <v>-25948882.25</v>
      </c>
      <c r="J809" s="50"/>
      <c r="K809" s="50"/>
      <c r="L809" s="50"/>
      <c r="M809" s="50">
        <f>($L$7*$L$8*E807/$L$10)+($L$7*$L$9*D807/$L$11)</f>
        <v>33355659.55509273</v>
      </c>
      <c r="N809" s="50">
        <f t="shared" si="175"/>
        <v>33355659.55509273</v>
      </c>
      <c r="O809" s="96"/>
      <c r="P809" s="96"/>
      <c r="Q809" s="33"/>
      <c r="R809" s="33"/>
    </row>
    <row r="810" spans="1:18" s="31" customFormat="1" x14ac:dyDescent="0.25">
      <c r="A810" s="35"/>
      <c r="B810" s="51" t="s">
        <v>824</v>
      </c>
      <c r="C810" s="35">
        <v>4</v>
      </c>
      <c r="D810" s="55">
        <v>25.906500000000001</v>
      </c>
      <c r="E810" s="100">
        <v>522</v>
      </c>
      <c r="F810" s="153">
        <v>540894</v>
      </c>
      <c r="G810" s="41">
        <v>100</v>
      </c>
      <c r="H810" s="50">
        <f t="shared" ref="H810:H844" si="186">F810*G810/100</f>
        <v>540894</v>
      </c>
      <c r="I810" s="50">
        <f t="shared" si="185"/>
        <v>0</v>
      </c>
      <c r="J810" s="50">
        <f t="shared" si="182"/>
        <v>1036.1954022988505</v>
      </c>
      <c r="K810" s="50">
        <f t="shared" ref="K810:K844" si="187">$J$11*$J$19-J810</f>
        <v>1968.7003018185876</v>
      </c>
      <c r="L810" s="50">
        <f t="shared" ref="L810:L844" si="188">IF(K810&gt;0,$J$7*$J$8*(K810/$K$19),0)+$J$7*$J$9*(E810/$E$19)+$J$7*$J$10*(D810/$D$19)</f>
        <v>1969625.9400300079</v>
      </c>
      <c r="M810" s="50"/>
      <c r="N810" s="50">
        <f t="shared" si="175"/>
        <v>1969625.9400300079</v>
      </c>
      <c r="O810" s="96"/>
      <c r="P810" s="96"/>
      <c r="Q810" s="33"/>
      <c r="R810" s="33"/>
    </row>
    <row r="811" spans="1:18" s="31" customFormat="1" x14ac:dyDescent="0.25">
      <c r="A811" s="35"/>
      <c r="B811" s="51" t="s">
        <v>557</v>
      </c>
      <c r="C811" s="35">
        <v>4</v>
      </c>
      <c r="D811" s="55">
        <v>48.301099999999991</v>
      </c>
      <c r="E811" s="100">
        <v>2003</v>
      </c>
      <c r="F811" s="153">
        <v>4268599</v>
      </c>
      <c r="G811" s="41">
        <v>100</v>
      </c>
      <c r="H811" s="50">
        <f t="shared" si="186"/>
        <v>4268599</v>
      </c>
      <c r="I811" s="50">
        <f t="shared" si="185"/>
        <v>0</v>
      </c>
      <c r="J811" s="50">
        <f t="shared" si="182"/>
        <v>2131.1028457314028</v>
      </c>
      <c r="K811" s="50">
        <f t="shared" si="187"/>
        <v>873.79285838603528</v>
      </c>
      <c r="L811" s="50">
        <f t="shared" si="188"/>
        <v>1804728.8887107521</v>
      </c>
      <c r="M811" s="50"/>
      <c r="N811" s="50">
        <f t="shared" si="175"/>
        <v>1804728.8887107521</v>
      </c>
      <c r="O811" s="96"/>
      <c r="P811" s="96"/>
      <c r="Q811" s="33"/>
      <c r="R811" s="33"/>
    </row>
    <row r="812" spans="1:18" s="31" customFormat="1" x14ac:dyDescent="0.25">
      <c r="A812" s="35"/>
      <c r="B812" s="51" t="s">
        <v>558</v>
      </c>
      <c r="C812" s="35">
        <v>4</v>
      </c>
      <c r="D812" s="55">
        <v>31.988000000000003</v>
      </c>
      <c r="E812" s="100">
        <v>1177</v>
      </c>
      <c r="F812" s="153">
        <v>603247</v>
      </c>
      <c r="G812" s="41">
        <v>100</v>
      </c>
      <c r="H812" s="50">
        <f t="shared" si="186"/>
        <v>603247</v>
      </c>
      <c r="I812" s="50">
        <f t="shared" si="185"/>
        <v>0</v>
      </c>
      <c r="J812" s="50">
        <f t="shared" si="182"/>
        <v>512.52931180968562</v>
      </c>
      <c r="K812" s="50">
        <f t="shared" si="187"/>
        <v>2492.3663923077524</v>
      </c>
      <c r="L812" s="50">
        <f t="shared" si="188"/>
        <v>2680845.5482566222</v>
      </c>
      <c r="M812" s="50"/>
      <c r="N812" s="50">
        <f t="shared" si="175"/>
        <v>2680845.5482566222</v>
      </c>
      <c r="O812" s="96"/>
      <c r="P812" s="96"/>
      <c r="Q812" s="33"/>
      <c r="R812" s="33"/>
    </row>
    <row r="813" spans="1:18" s="31" customFormat="1" x14ac:dyDescent="0.25">
      <c r="A813" s="35"/>
      <c r="B813" s="51" t="s">
        <v>559</v>
      </c>
      <c r="C813" s="35">
        <v>4</v>
      </c>
      <c r="D813" s="55">
        <v>65.251899999999992</v>
      </c>
      <c r="E813" s="100">
        <v>1742</v>
      </c>
      <c r="F813" s="153">
        <v>1624909</v>
      </c>
      <c r="G813" s="41">
        <v>100</v>
      </c>
      <c r="H813" s="50">
        <f t="shared" si="186"/>
        <v>1624909</v>
      </c>
      <c r="I813" s="50">
        <f t="shared" si="185"/>
        <v>0</v>
      </c>
      <c r="J813" s="50">
        <f t="shared" si="182"/>
        <v>932.78358208955228</v>
      </c>
      <c r="K813" s="50">
        <f t="shared" si="187"/>
        <v>2072.1121220278856</v>
      </c>
      <c r="L813" s="50">
        <f t="shared" si="188"/>
        <v>2795586.4662391115</v>
      </c>
      <c r="M813" s="50"/>
      <c r="N813" s="50">
        <f t="shared" si="175"/>
        <v>2795586.4662391115</v>
      </c>
      <c r="O813" s="96"/>
      <c r="P813" s="96"/>
      <c r="Q813" s="33"/>
      <c r="R813" s="33"/>
    </row>
    <row r="814" spans="1:18" s="31" customFormat="1" x14ac:dyDescent="0.25">
      <c r="A814" s="35"/>
      <c r="B814" s="51" t="s">
        <v>825</v>
      </c>
      <c r="C814" s="35">
        <v>4</v>
      </c>
      <c r="D814" s="55">
        <v>54.275099999999995</v>
      </c>
      <c r="E814" s="100">
        <v>2180</v>
      </c>
      <c r="F814" s="153">
        <v>3744020</v>
      </c>
      <c r="G814" s="41">
        <v>100</v>
      </c>
      <c r="H814" s="50">
        <f t="shared" si="186"/>
        <v>3744020</v>
      </c>
      <c r="I814" s="50">
        <f t="shared" si="185"/>
        <v>0</v>
      </c>
      <c r="J814" s="50">
        <f t="shared" si="182"/>
        <v>1717.440366972477</v>
      </c>
      <c r="K814" s="50">
        <f t="shared" si="187"/>
        <v>1287.455337144961</v>
      </c>
      <c r="L814" s="50">
        <f t="shared" si="188"/>
        <v>2247639.1146142073</v>
      </c>
      <c r="M814" s="50"/>
      <c r="N814" s="50">
        <f t="shared" si="175"/>
        <v>2247639.1146142073</v>
      </c>
      <c r="O814" s="96"/>
      <c r="P814" s="96"/>
      <c r="Q814" s="33"/>
      <c r="R814" s="33"/>
    </row>
    <row r="815" spans="1:18" s="31" customFormat="1" x14ac:dyDescent="0.25">
      <c r="A815" s="35"/>
      <c r="B815" s="51" t="s">
        <v>560</v>
      </c>
      <c r="C815" s="35">
        <v>4</v>
      </c>
      <c r="D815" s="55">
        <v>29.217499999999998</v>
      </c>
      <c r="E815" s="100">
        <v>579</v>
      </c>
      <c r="F815" s="153">
        <v>667375</v>
      </c>
      <c r="G815" s="41">
        <v>100</v>
      </c>
      <c r="H815" s="50">
        <f t="shared" si="186"/>
        <v>667375</v>
      </c>
      <c r="I815" s="50">
        <f t="shared" si="185"/>
        <v>0</v>
      </c>
      <c r="J815" s="50">
        <f t="shared" si="182"/>
        <v>1152.6338514680483</v>
      </c>
      <c r="K815" s="50">
        <f t="shared" si="187"/>
        <v>1852.2618526493898</v>
      </c>
      <c r="L815" s="50">
        <f t="shared" si="188"/>
        <v>1921230.6158267884</v>
      </c>
      <c r="M815" s="50"/>
      <c r="N815" s="50">
        <f t="shared" si="175"/>
        <v>1921230.6158267884</v>
      </c>
      <c r="O815" s="96"/>
      <c r="P815" s="96"/>
      <c r="Q815" s="33"/>
      <c r="R815" s="33"/>
    </row>
    <row r="816" spans="1:18" s="31" customFormat="1" x14ac:dyDescent="0.25">
      <c r="A816" s="35"/>
      <c r="B816" s="51" t="s">
        <v>561</v>
      </c>
      <c r="C816" s="35">
        <v>4</v>
      </c>
      <c r="D816" s="55">
        <v>30.398</v>
      </c>
      <c r="E816" s="100">
        <v>941</v>
      </c>
      <c r="F816" s="153">
        <v>606683</v>
      </c>
      <c r="G816" s="41">
        <v>100</v>
      </c>
      <c r="H816" s="50">
        <f t="shared" si="186"/>
        <v>606683</v>
      </c>
      <c r="I816" s="50">
        <f t="shared" si="185"/>
        <v>0</v>
      </c>
      <c r="J816" s="50">
        <f t="shared" si="182"/>
        <v>644.72157279489909</v>
      </c>
      <c r="K816" s="50">
        <f t="shared" si="187"/>
        <v>2360.1741313225389</v>
      </c>
      <c r="L816" s="50">
        <f t="shared" si="188"/>
        <v>2474464.0672601112</v>
      </c>
      <c r="M816" s="50"/>
      <c r="N816" s="50">
        <f t="shared" si="175"/>
        <v>2474464.0672601112</v>
      </c>
      <c r="O816" s="96"/>
      <c r="P816" s="96"/>
      <c r="Q816" s="33"/>
      <c r="R816" s="33"/>
    </row>
    <row r="817" spans="1:18" s="31" customFormat="1" x14ac:dyDescent="0.25">
      <c r="A817" s="35"/>
      <c r="B817" s="51" t="s">
        <v>562</v>
      </c>
      <c r="C817" s="35">
        <v>4</v>
      </c>
      <c r="D817" s="55">
        <v>20.7653</v>
      </c>
      <c r="E817" s="100">
        <v>442</v>
      </c>
      <c r="F817" s="153">
        <v>490397</v>
      </c>
      <c r="G817" s="41">
        <v>100</v>
      </c>
      <c r="H817" s="50">
        <f t="shared" si="186"/>
        <v>490397</v>
      </c>
      <c r="I817" s="50">
        <f t="shared" si="185"/>
        <v>0</v>
      </c>
      <c r="J817" s="50">
        <f t="shared" si="182"/>
        <v>1109.4954751131222</v>
      </c>
      <c r="K817" s="50">
        <f t="shared" si="187"/>
        <v>1895.4002290043159</v>
      </c>
      <c r="L817" s="50">
        <f t="shared" si="188"/>
        <v>1843260.965316765</v>
      </c>
      <c r="M817" s="50"/>
      <c r="N817" s="50">
        <f t="shared" si="175"/>
        <v>1843260.965316765</v>
      </c>
      <c r="O817" s="96"/>
      <c r="P817" s="96"/>
      <c r="Q817" s="33"/>
      <c r="R817" s="33"/>
    </row>
    <row r="818" spans="1:18" s="31" customFormat="1" x14ac:dyDescent="0.25">
      <c r="A818" s="35"/>
      <c r="B818" s="51" t="s">
        <v>563</v>
      </c>
      <c r="C818" s="35">
        <v>4</v>
      </c>
      <c r="D818" s="55">
        <v>20.0947</v>
      </c>
      <c r="E818" s="100">
        <v>667</v>
      </c>
      <c r="F818" s="153">
        <v>491037</v>
      </c>
      <c r="G818" s="41">
        <v>100</v>
      </c>
      <c r="H818" s="50">
        <f t="shared" si="186"/>
        <v>491037</v>
      </c>
      <c r="I818" s="50">
        <f t="shared" si="185"/>
        <v>0</v>
      </c>
      <c r="J818" s="50">
        <f t="shared" si="182"/>
        <v>736.18740629685158</v>
      </c>
      <c r="K818" s="50">
        <f t="shared" si="187"/>
        <v>2268.7082978205863</v>
      </c>
      <c r="L818" s="50">
        <f t="shared" si="188"/>
        <v>2223327.0409400174</v>
      </c>
      <c r="M818" s="50"/>
      <c r="N818" s="50">
        <f t="shared" si="175"/>
        <v>2223327.0409400174</v>
      </c>
      <c r="O818" s="96"/>
      <c r="P818" s="96"/>
      <c r="Q818" s="33"/>
      <c r="R818" s="33"/>
    </row>
    <row r="819" spans="1:18" s="31" customFormat="1" x14ac:dyDescent="0.25">
      <c r="A819" s="35"/>
      <c r="B819" s="51" t="s">
        <v>564</v>
      </c>
      <c r="C819" s="35">
        <v>4</v>
      </c>
      <c r="D819" s="55">
        <v>32.6556</v>
      </c>
      <c r="E819" s="100">
        <v>788</v>
      </c>
      <c r="F819" s="153">
        <v>587819</v>
      </c>
      <c r="G819" s="41">
        <v>100</v>
      </c>
      <c r="H819" s="50">
        <f t="shared" si="186"/>
        <v>587819</v>
      </c>
      <c r="I819" s="50">
        <f t="shared" si="185"/>
        <v>0</v>
      </c>
      <c r="J819" s="50">
        <f t="shared" si="182"/>
        <v>745.9631979695431</v>
      </c>
      <c r="K819" s="50">
        <f t="shared" si="187"/>
        <v>2258.9325061478949</v>
      </c>
      <c r="L819" s="50">
        <f t="shared" si="188"/>
        <v>2352051.4650601125</v>
      </c>
      <c r="M819" s="50"/>
      <c r="N819" s="50">
        <f t="shared" si="175"/>
        <v>2352051.4650601125</v>
      </c>
      <c r="O819" s="96"/>
      <c r="P819" s="96"/>
      <c r="Q819" s="33"/>
      <c r="R819" s="33"/>
    </row>
    <row r="820" spans="1:18" s="31" customFormat="1" x14ac:dyDescent="0.25">
      <c r="A820" s="35"/>
      <c r="B820" s="51" t="s">
        <v>565</v>
      </c>
      <c r="C820" s="35">
        <v>4</v>
      </c>
      <c r="D820" s="55">
        <v>20.333000000000002</v>
      </c>
      <c r="E820" s="100">
        <v>671</v>
      </c>
      <c r="F820" s="153">
        <v>416641</v>
      </c>
      <c r="G820" s="41">
        <v>100</v>
      </c>
      <c r="H820" s="50">
        <f t="shared" si="186"/>
        <v>416641</v>
      </c>
      <c r="I820" s="50">
        <f t="shared" si="185"/>
        <v>0</v>
      </c>
      <c r="J820" s="50">
        <f t="shared" si="182"/>
        <v>620.92548435171386</v>
      </c>
      <c r="K820" s="50">
        <f t="shared" si="187"/>
        <v>2383.9702197657243</v>
      </c>
      <c r="L820" s="50">
        <f t="shared" si="188"/>
        <v>2319407.7295344067</v>
      </c>
      <c r="M820" s="50"/>
      <c r="N820" s="50">
        <f t="shared" si="175"/>
        <v>2319407.7295344067</v>
      </c>
      <c r="O820" s="96"/>
      <c r="P820" s="96"/>
      <c r="Q820" s="33"/>
      <c r="R820" s="33"/>
    </row>
    <row r="821" spans="1:18" s="31" customFormat="1" x14ac:dyDescent="0.25">
      <c r="A821" s="35"/>
      <c r="B821" s="51" t="s">
        <v>566</v>
      </c>
      <c r="C821" s="35">
        <v>4</v>
      </c>
      <c r="D821" s="55">
        <v>26.998699999999999</v>
      </c>
      <c r="E821" s="100">
        <v>540</v>
      </c>
      <c r="F821" s="153">
        <v>365024</v>
      </c>
      <c r="G821" s="41">
        <v>100</v>
      </c>
      <c r="H821" s="50">
        <f t="shared" si="186"/>
        <v>365024</v>
      </c>
      <c r="I821" s="50">
        <f t="shared" si="185"/>
        <v>0</v>
      </c>
      <c r="J821" s="50">
        <f t="shared" si="182"/>
        <v>675.97037037037035</v>
      </c>
      <c r="K821" s="50">
        <f t="shared" si="187"/>
        <v>2328.9253337470677</v>
      </c>
      <c r="L821" s="50">
        <f t="shared" si="188"/>
        <v>2274488.3045841036</v>
      </c>
      <c r="M821" s="50"/>
      <c r="N821" s="50">
        <f t="shared" si="175"/>
        <v>2274488.3045841036</v>
      </c>
      <c r="O821" s="96"/>
      <c r="P821" s="96"/>
      <c r="Q821" s="33"/>
      <c r="R821" s="33"/>
    </row>
    <row r="822" spans="1:18" s="31" customFormat="1" x14ac:dyDescent="0.25">
      <c r="A822" s="35"/>
      <c r="B822" s="51" t="s">
        <v>567</v>
      </c>
      <c r="C822" s="35">
        <v>4</v>
      </c>
      <c r="D822" s="55">
        <v>43.112399999999994</v>
      </c>
      <c r="E822" s="100">
        <v>2023</v>
      </c>
      <c r="F822" s="153">
        <v>1343885</v>
      </c>
      <c r="G822" s="41">
        <v>100</v>
      </c>
      <c r="H822" s="50">
        <f t="shared" si="186"/>
        <v>1343885</v>
      </c>
      <c r="I822" s="50">
        <f t="shared" si="185"/>
        <v>0</v>
      </c>
      <c r="J822" s="50">
        <f t="shared" si="182"/>
        <v>664.30301532377655</v>
      </c>
      <c r="K822" s="50">
        <f t="shared" si="187"/>
        <v>2340.5926887936616</v>
      </c>
      <c r="L822" s="50">
        <f t="shared" si="188"/>
        <v>2956101.9544081255</v>
      </c>
      <c r="M822" s="50"/>
      <c r="N822" s="50">
        <f t="shared" si="175"/>
        <v>2956101.9544081255</v>
      </c>
      <c r="O822" s="96"/>
      <c r="P822" s="96"/>
      <c r="Q822" s="33"/>
      <c r="R822" s="33"/>
    </row>
    <row r="823" spans="1:18" s="31" customFormat="1" x14ac:dyDescent="0.25">
      <c r="A823" s="35"/>
      <c r="B823" s="51" t="s">
        <v>568</v>
      </c>
      <c r="C823" s="35">
        <v>4</v>
      </c>
      <c r="D823" s="55">
        <v>13.8256</v>
      </c>
      <c r="E823" s="100">
        <v>360</v>
      </c>
      <c r="F823" s="153">
        <v>444949</v>
      </c>
      <c r="G823" s="41">
        <v>100</v>
      </c>
      <c r="H823" s="50">
        <f t="shared" si="186"/>
        <v>444949</v>
      </c>
      <c r="I823" s="50">
        <f t="shared" si="185"/>
        <v>0</v>
      </c>
      <c r="J823" s="50">
        <f t="shared" si="182"/>
        <v>1235.9694444444444</v>
      </c>
      <c r="K823" s="50">
        <f t="shared" si="187"/>
        <v>1768.9262596729936</v>
      </c>
      <c r="L823" s="50">
        <f t="shared" si="188"/>
        <v>1660238.2874560382</v>
      </c>
      <c r="M823" s="50"/>
      <c r="N823" s="50">
        <f t="shared" si="175"/>
        <v>1660238.2874560382</v>
      </c>
      <c r="O823" s="96"/>
      <c r="P823" s="96"/>
      <c r="Q823" s="33"/>
      <c r="R823" s="33"/>
    </row>
    <row r="824" spans="1:18" s="31" customFormat="1" x14ac:dyDescent="0.25">
      <c r="A824" s="35"/>
      <c r="B824" s="51" t="s">
        <v>569</v>
      </c>
      <c r="C824" s="35">
        <v>4</v>
      </c>
      <c r="D824" s="55">
        <v>29.2425</v>
      </c>
      <c r="E824" s="100">
        <v>1241</v>
      </c>
      <c r="F824" s="153">
        <v>600071</v>
      </c>
      <c r="G824" s="41">
        <v>100</v>
      </c>
      <c r="H824" s="50">
        <f t="shared" si="186"/>
        <v>600071</v>
      </c>
      <c r="I824" s="50">
        <f t="shared" si="185"/>
        <v>0</v>
      </c>
      <c r="J824" s="50">
        <f t="shared" si="182"/>
        <v>483.5382755842063</v>
      </c>
      <c r="K824" s="50">
        <f t="shared" si="187"/>
        <v>2521.3574285332315</v>
      </c>
      <c r="L824" s="50">
        <f t="shared" si="188"/>
        <v>2708196.5368732465</v>
      </c>
      <c r="M824" s="50"/>
      <c r="N824" s="50">
        <f t="shared" si="175"/>
        <v>2708196.5368732465</v>
      </c>
      <c r="O824" s="96"/>
      <c r="P824" s="96"/>
      <c r="Q824" s="33"/>
      <c r="R824" s="33"/>
    </row>
    <row r="825" spans="1:18" s="31" customFormat="1" x14ac:dyDescent="0.25">
      <c r="A825" s="35"/>
      <c r="B825" s="51" t="s">
        <v>570</v>
      </c>
      <c r="C825" s="35">
        <v>4</v>
      </c>
      <c r="D825" s="55">
        <v>34.03</v>
      </c>
      <c r="E825" s="100">
        <v>1004</v>
      </c>
      <c r="F825" s="153">
        <v>757950</v>
      </c>
      <c r="G825" s="41">
        <v>100</v>
      </c>
      <c r="H825" s="50">
        <f t="shared" si="186"/>
        <v>757950</v>
      </c>
      <c r="I825" s="50">
        <f t="shared" si="185"/>
        <v>0</v>
      </c>
      <c r="J825" s="50">
        <f t="shared" si="182"/>
        <v>754.93027888446215</v>
      </c>
      <c r="K825" s="50">
        <f t="shared" si="187"/>
        <v>2249.965425232976</v>
      </c>
      <c r="L825" s="50">
        <f t="shared" si="188"/>
        <v>2435666.4538618913</v>
      </c>
      <c r="M825" s="50"/>
      <c r="N825" s="50">
        <f t="shared" si="175"/>
        <v>2435666.4538618913</v>
      </c>
      <c r="O825" s="96"/>
      <c r="P825" s="96"/>
      <c r="Q825" s="33"/>
      <c r="R825" s="33"/>
    </row>
    <row r="826" spans="1:18" s="31" customFormat="1" x14ac:dyDescent="0.25">
      <c r="A826" s="35"/>
      <c r="B826" s="51" t="s">
        <v>826</v>
      </c>
      <c r="C826" s="35">
        <v>4</v>
      </c>
      <c r="D826" s="55">
        <v>19.790199999999999</v>
      </c>
      <c r="E826" s="100">
        <v>464</v>
      </c>
      <c r="F826" s="153">
        <v>657068</v>
      </c>
      <c r="G826" s="41">
        <v>100</v>
      </c>
      <c r="H826" s="50">
        <f t="shared" si="186"/>
        <v>657068</v>
      </c>
      <c r="I826" s="50">
        <f t="shared" si="185"/>
        <v>0</v>
      </c>
      <c r="J826" s="50">
        <f t="shared" si="182"/>
        <v>1416.094827586207</v>
      </c>
      <c r="K826" s="50">
        <f t="shared" si="187"/>
        <v>1588.8008765312311</v>
      </c>
      <c r="L826" s="50">
        <f t="shared" si="188"/>
        <v>1597420.6990892817</v>
      </c>
      <c r="M826" s="50"/>
      <c r="N826" s="50">
        <f t="shared" si="175"/>
        <v>1597420.6990892817</v>
      </c>
      <c r="O826" s="96"/>
      <c r="P826" s="96"/>
      <c r="Q826" s="33"/>
      <c r="R826" s="33"/>
    </row>
    <row r="827" spans="1:18" s="31" customFormat="1" x14ac:dyDescent="0.25">
      <c r="A827" s="35"/>
      <c r="B827" s="51" t="s">
        <v>571</v>
      </c>
      <c r="C827" s="35">
        <v>4</v>
      </c>
      <c r="D827" s="55">
        <v>35.491299999999995</v>
      </c>
      <c r="E827" s="100">
        <v>1762</v>
      </c>
      <c r="F827" s="153">
        <v>1603583</v>
      </c>
      <c r="G827" s="41">
        <v>100</v>
      </c>
      <c r="H827" s="50">
        <f t="shared" si="186"/>
        <v>1603583</v>
      </c>
      <c r="I827" s="50">
        <f t="shared" si="185"/>
        <v>0</v>
      </c>
      <c r="J827" s="50">
        <f t="shared" si="182"/>
        <v>910.0925085130533</v>
      </c>
      <c r="K827" s="50">
        <f t="shared" si="187"/>
        <v>2094.8031956043847</v>
      </c>
      <c r="L827" s="50">
        <f t="shared" si="188"/>
        <v>2605010.5949331382</v>
      </c>
      <c r="M827" s="50"/>
      <c r="N827" s="50">
        <f t="shared" si="175"/>
        <v>2605010.5949331382</v>
      </c>
      <c r="O827" s="96"/>
      <c r="P827" s="96"/>
      <c r="Q827" s="33"/>
      <c r="R827" s="33"/>
    </row>
    <row r="828" spans="1:18" s="31" customFormat="1" x14ac:dyDescent="0.25">
      <c r="A828" s="35"/>
      <c r="B828" s="51" t="s">
        <v>572</v>
      </c>
      <c r="C828" s="35">
        <v>4</v>
      </c>
      <c r="D828" s="55">
        <v>14.1394</v>
      </c>
      <c r="E828" s="100">
        <v>391</v>
      </c>
      <c r="F828" s="153">
        <v>709990</v>
      </c>
      <c r="G828" s="41">
        <v>100</v>
      </c>
      <c r="H828" s="50">
        <f t="shared" si="186"/>
        <v>709990</v>
      </c>
      <c r="I828" s="50">
        <f t="shared" si="185"/>
        <v>0</v>
      </c>
      <c r="J828" s="50">
        <f t="shared" si="182"/>
        <v>1815.8312020460357</v>
      </c>
      <c r="K828" s="50">
        <f t="shared" si="187"/>
        <v>1189.0645020714023</v>
      </c>
      <c r="L828" s="50">
        <f t="shared" si="188"/>
        <v>1207004.9439403443</v>
      </c>
      <c r="M828" s="50"/>
      <c r="N828" s="50">
        <f t="shared" si="175"/>
        <v>1207004.9439403443</v>
      </c>
      <c r="O828" s="96"/>
      <c r="P828" s="96"/>
      <c r="Q828" s="33"/>
      <c r="R828" s="33"/>
    </row>
    <row r="829" spans="1:18" s="31" customFormat="1" x14ac:dyDescent="0.25">
      <c r="A829" s="35"/>
      <c r="B829" s="51" t="s">
        <v>827</v>
      </c>
      <c r="C829" s="35">
        <v>4</v>
      </c>
      <c r="D829" s="55">
        <v>16.197300000000002</v>
      </c>
      <c r="E829" s="100">
        <v>542</v>
      </c>
      <c r="F829" s="153">
        <v>290616</v>
      </c>
      <c r="G829" s="41">
        <v>100</v>
      </c>
      <c r="H829" s="50">
        <f t="shared" si="186"/>
        <v>290616</v>
      </c>
      <c r="I829" s="50">
        <f t="shared" si="185"/>
        <v>0</v>
      </c>
      <c r="J829" s="50">
        <f t="shared" si="182"/>
        <v>536.19188191881915</v>
      </c>
      <c r="K829" s="50">
        <f t="shared" si="187"/>
        <v>2468.703822198619</v>
      </c>
      <c r="L829" s="50">
        <f t="shared" si="188"/>
        <v>2309318.4349646787</v>
      </c>
      <c r="M829" s="50"/>
      <c r="N829" s="50">
        <f t="shared" ref="N829:N892" si="189">L829+M829</f>
        <v>2309318.4349646787</v>
      </c>
      <c r="O829" s="96"/>
      <c r="P829" s="96"/>
      <c r="Q829" s="33"/>
      <c r="R829" s="33"/>
    </row>
    <row r="830" spans="1:18" s="31" customFormat="1" x14ac:dyDescent="0.25">
      <c r="A830" s="35"/>
      <c r="B830" s="51" t="s">
        <v>573</v>
      </c>
      <c r="C830" s="35">
        <v>4</v>
      </c>
      <c r="D830" s="55">
        <v>31.064299999999999</v>
      </c>
      <c r="E830" s="100">
        <v>2342</v>
      </c>
      <c r="F830" s="153">
        <v>2327906</v>
      </c>
      <c r="G830" s="41">
        <v>100</v>
      </c>
      <c r="H830" s="50">
        <f t="shared" si="186"/>
        <v>2327906</v>
      </c>
      <c r="I830" s="50">
        <f t="shared" si="185"/>
        <v>0</v>
      </c>
      <c r="J830" s="50">
        <f t="shared" si="182"/>
        <v>993.98206660973528</v>
      </c>
      <c r="K830" s="50">
        <f t="shared" si="187"/>
        <v>2010.9136375077028</v>
      </c>
      <c r="L830" s="50">
        <f t="shared" si="188"/>
        <v>2722341.036452746</v>
      </c>
      <c r="M830" s="50"/>
      <c r="N830" s="50">
        <f t="shared" si="189"/>
        <v>2722341.036452746</v>
      </c>
      <c r="O830" s="96"/>
      <c r="P830" s="96"/>
      <c r="Q830" s="33"/>
      <c r="R830" s="33"/>
    </row>
    <row r="831" spans="1:18" s="31" customFormat="1" x14ac:dyDescent="0.25">
      <c r="A831" s="35"/>
      <c r="B831" s="51" t="s">
        <v>574</v>
      </c>
      <c r="C831" s="35">
        <v>4</v>
      </c>
      <c r="D831" s="55">
        <v>30.640700000000002</v>
      </c>
      <c r="E831" s="100">
        <v>783</v>
      </c>
      <c r="F831" s="153">
        <v>1035243</v>
      </c>
      <c r="G831" s="41">
        <v>100</v>
      </c>
      <c r="H831" s="50">
        <f t="shared" si="186"/>
        <v>1035243</v>
      </c>
      <c r="I831" s="50">
        <f t="shared" si="185"/>
        <v>0</v>
      </c>
      <c r="J831" s="50">
        <f t="shared" si="182"/>
        <v>1322.1494252873563</v>
      </c>
      <c r="K831" s="50">
        <f t="shared" si="187"/>
        <v>1682.7462788300818</v>
      </c>
      <c r="L831" s="50">
        <f t="shared" si="188"/>
        <v>1871376.2251252921</v>
      </c>
      <c r="M831" s="50"/>
      <c r="N831" s="50">
        <f t="shared" si="189"/>
        <v>1871376.2251252921</v>
      </c>
      <c r="O831" s="96"/>
      <c r="P831" s="96"/>
      <c r="Q831" s="33"/>
      <c r="R831" s="33"/>
    </row>
    <row r="832" spans="1:18" s="31" customFormat="1" x14ac:dyDescent="0.25">
      <c r="A832" s="35"/>
      <c r="B832" s="51" t="s">
        <v>575</v>
      </c>
      <c r="C832" s="35">
        <v>4</v>
      </c>
      <c r="D832" s="55">
        <v>22.068200000000001</v>
      </c>
      <c r="E832" s="100">
        <v>957</v>
      </c>
      <c r="F832" s="153">
        <v>679478</v>
      </c>
      <c r="G832" s="41">
        <v>100</v>
      </c>
      <c r="H832" s="50">
        <f t="shared" si="186"/>
        <v>679478</v>
      </c>
      <c r="I832" s="50">
        <f t="shared" si="185"/>
        <v>0</v>
      </c>
      <c r="J832" s="50">
        <f t="shared" si="182"/>
        <v>710.00835945663528</v>
      </c>
      <c r="K832" s="50">
        <f t="shared" si="187"/>
        <v>2294.8873446608027</v>
      </c>
      <c r="L832" s="50">
        <f t="shared" si="188"/>
        <v>2367307.4490827201</v>
      </c>
      <c r="M832" s="50"/>
      <c r="N832" s="50">
        <f t="shared" si="189"/>
        <v>2367307.4490827201</v>
      </c>
      <c r="O832" s="96"/>
      <c r="P832" s="96"/>
      <c r="Q832" s="33"/>
      <c r="R832" s="33"/>
    </row>
    <row r="833" spans="1:18" s="31" customFormat="1" x14ac:dyDescent="0.25">
      <c r="A833" s="35"/>
      <c r="B833" s="51" t="s">
        <v>828</v>
      </c>
      <c r="C833" s="35">
        <v>4</v>
      </c>
      <c r="D833" s="55">
        <v>28.941500000000001</v>
      </c>
      <c r="E833" s="100">
        <v>831</v>
      </c>
      <c r="F833" s="153">
        <v>1218944</v>
      </c>
      <c r="G833" s="41">
        <v>100</v>
      </c>
      <c r="H833" s="50">
        <f t="shared" si="186"/>
        <v>1218944</v>
      </c>
      <c r="I833" s="50">
        <f t="shared" si="185"/>
        <v>0</v>
      </c>
      <c r="J833" s="50">
        <f t="shared" si="182"/>
        <v>1466.8399518652227</v>
      </c>
      <c r="K833" s="50">
        <f t="shared" si="187"/>
        <v>1538.0557522522154</v>
      </c>
      <c r="L833" s="50">
        <f t="shared" si="188"/>
        <v>1760432.2883423266</v>
      </c>
      <c r="M833" s="50"/>
      <c r="N833" s="50">
        <f t="shared" si="189"/>
        <v>1760432.2883423266</v>
      </c>
      <c r="O833" s="96"/>
      <c r="P833" s="96"/>
      <c r="Q833" s="33"/>
      <c r="R833" s="33"/>
    </row>
    <row r="834" spans="1:18" s="31" customFormat="1" x14ac:dyDescent="0.25">
      <c r="A834" s="35"/>
      <c r="B834" s="51" t="s">
        <v>879</v>
      </c>
      <c r="C834" s="35">
        <v>3</v>
      </c>
      <c r="D834" s="55">
        <v>13.119700000000002</v>
      </c>
      <c r="E834" s="100">
        <v>21135</v>
      </c>
      <c r="F834" s="153">
        <v>103795529</v>
      </c>
      <c r="G834" s="41">
        <v>50</v>
      </c>
      <c r="H834" s="50">
        <f t="shared" si="186"/>
        <v>51897764.5</v>
      </c>
      <c r="I834" s="50">
        <f t="shared" si="185"/>
        <v>51897764.5</v>
      </c>
      <c r="J834" s="50">
        <f t="shared" si="182"/>
        <v>4911.0730541755383</v>
      </c>
      <c r="K834" s="50">
        <f t="shared" si="187"/>
        <v>-1906.1773500581003</v>
      </c>
      <c r="L834" s="50">
        <f t="shared" si="188"/>
        <v>8006079.8880422525</v>
      </c>
      <c r="M834" s="50"/>
      <c r="N834" s="50">
        <f t="shared" si="189"/>
        <v>8006079.8880422525</v>
      </c>
      <c r="O834" s="96"/>
      <c r="P834" s="96"/>
      <c r="Q834" s="33"/>
      <c r="R834" s="33"/>
    </row>
    <row r="835" spans="1:18" s="31" customFormat="1" x14ac:dyDescent="0.25">
      <c r="A835" s="35"/>
      <c r="B835" s="51" t="s">
        <v>829</v>
      </c>
      <c r="C835" s="35">
        <v>4</v>
      </c>
      <c r="D835" s="55">
        <v>19.7392</v>
      </c>
      <c r="E835" s="100">
        <v>958</v>
      </c>
      <c r="F835" s="153">
        <v>1978408</v>
      </c>
      <c r="G835" s="41">
        <v>100</v>
      </c>
      <c r="H835" s="50">
        <f t="shared" si="186"/>
        <v>1978408</v>
      </c>
      <c r="I835" s="50">
        <f t="shared" si="185"/>
        <v>0</v>
      </c>
      <c r="J835" s="50">
        <f t="shared" si="182"/>
        <v>2065.144050104384</v>
      </c>
      <c r="K835" s="50">
        <f t="shared" si="187"/>
        <v>939.75165401305412</v>
      </c>
      <c r="L835" s="50">
        <f t="shared" si="188"/>
        <v>1259098.5515102108</v>
      </c>
      <c r="M835" s="50"/>
      <c r="N835" s="50">
        <f t="shared" si="189"/>
        <v>1259098.5515102108</v>
      </c>
      <c r="O835" s="96"/>
      <c r="P835" s="96"/>
      <c r="Q835" s="33"/>
      <c r="R835" s="33"/>
    </row>
    <row r="836" spans="1:18" s="31" customFormat="1" x14ac:dyDescent="0.25">
      <c r="A836" s="35"/>
      <c r="B836" s="51" t="s">
        <v>576</v>
      </c>
      <c r="C836" s="35">
        <v>4</v>
      </c>
      <c r="D836" s="55">
        <v>15.2705</v>
      </c>
      <c r="E836" s="100">
        <v>691</v>
      </c>
      <c r="F836" s="153">
        <v>954912</v>
      </c>
      <c r="G836" s="41">
        <v>100</v>
      </c>
      <c r="H836" s="50">
        <f t="shared" si="186"/>
        <v>954912</v>
      </c>
      <c r="I836" s="50">
        <f t="shared" si="185"/>
        <v>0</v>
      </c>
      <c r="J836" s="50">
        <f t="shared" si="182"/>
        <v>1381.9276410998552</v>
      </c>
      <c r="K836" s="50">
        <f t="shared" si="187"/>
        <v>1622.9680630175828</v>
      </c>
      <c r="L836" s="50">
        <f t="shared" si="188"/>
        <v>1677054.0549287731</v>
      </c>
      <c r="M836" s="50"/>
      <c r="N836" s="50">
        <f t="shared" si="189"/>
        <v>1677054.0549287731</v>
      </c>
      <c r="O836" s="96"/>
      <c r="P836" s="96"/>
      <c r="Q836" s="33"/>
      <c r="R836" s="33"/>
    </row>
    <row r="837" spans="1:18" s="31" customFormat="1" x14ac:dyDescent="0.25">
      <c r="A837" s="35"/>
      <c r="B837" s="51" t="s">
        <v>830</v>
      </c>
      <c r="C837" s="35">
        <v>4</v>
      </c>
      <c r="D837" s="55">
        <v>44.109200000000001</v>
      </c>
      <c r="E837" s="100">
        <v>1205</v>
      </c>
      <c r="F837" s="153">
        <v>962928</v>
      </c>
      <c r="G837" s="41">
        <v>100</v>
      </c>
      <c r="H837" s="50">
        <f t="shared" si="186"/>
        <v>962928</v>
      </c>
      <c r="I837" s="50">
        <f t="shared" si="185"/>
        <v>0</v>
      </c>
      <c r="J837" s="50">
        <f t="shared" si="182"/>
        <v>799.11037344398335</v>
      </c>
      <c r="K837" s="50">
        <f t="shared" si="187"/>
        <v>2205.7853306734546</v>
      </c>
      <c r="L837" s="50">
        <f t="shared" si="188"/>
        <v>2548579.0309683052</v>
      </c>
      <c r="M837" s="50"/>
      <c r="N837" s="50">
        <f t="shared" si="189"/>
        <v>2548579.0309683052</v>
      </c>
      <c r="O837" s="96"/>
      <c r="P837" s="96"/>
      <c r="Q837" s="33"/>
      <c r="R837" s="33"/>
    </row>
    <row r="838" spans="1:18" s="31" customFormat="1" x14ac:dyDescent="0.25">
      <c r="A838" s="35"/>
      <c r="B838" s="51" t="s">
        <v>577</v>
      </c>
      <c r="C838" s="35">
        <v>4</v>
      </c>
      <c r="D838" s="55">
        <v>12.614799999999999</v>
      </c>
      <c r="E838" s="100">
        <v>630</v>
      </c>
      <c r="F838" s="153">
        <v>653214</v>
      </c>
      <c r="G838" s="41">
        <v>100</v>
      </c>
      <c r="H838" s="50">
        <f t="shared" si="186"/>
        <v>653214</v>
      </c>
      <c r="I838" s="50">
        <f t="shared" si="185"/>
        <v>0</v>
      </c>
      <c r="J838" s="50">
        <f t="shared" si="182"/>
        <v>1036.847619047619</v>
      </c>
      <c r="K838" s="50">
        <f t="shared" si="187"/>
        <v>1968.0480850698191</v>
      </c>
      <c r="L838" s="50">
        <f t="shared" si="188"/>
        <v>1912901.9673971341</v>
      </c>
      <c r="M838" s="50"/>
      <c r="N838" s="50">
        <f t="shared" si="189"/>
        <v>1912901.9673971341</v>
      </c>
      <c r="O838" s="96"/>
      <c r="P838" s="96"/>
      <c r="Q838" s="33"/>
      <c r="R838" s="33"/>
    </row>
    <row r="839" spans="1:18" s="31" customFormat="1" x14ac:dyDescent="0.25">
      <c r="A839" s="35"/>
      <c r="B839" s="51" t="s">
        <v>578</v>
      </c>
      <c r="C839" s="35">
        <v>4</v>
      </c>
      <c r="D839" s="55">
        <v>34.076799999999999</v>
      </c>
      <c r="E839" s="100">
        <v>1638</v>
      </c>
      <c r="F839" s="153">
        <v>3080709</v>
      </c>
      <c r="G839" s="41">
        <v>100</v>
      </c>
      <c r="H839" s="50">
        <f t="shared" si="186"/>
        <v>3080709</v>
      </c>
      <c r="I839" s="50">
        <f t="shared" si="185"/>
        <v>0</v>
      </c>
      <c r="J839" s="50">
        <f t="shared" si="182"/>
        <v>1880.7747252747254</v>
      </c>
      <c r="K839" s="50">
        <f t="shared" si="187"/>
        <v>1124.1209788427127</v>
      </c>
      <c r="L839" s="50">
        <f t="shared" si="188"/>
        <v>1766365.8611177534</v>
      </c>
      <c r="M839" s="50"/>
      <c r="N839" s="50">
        <f t="shared" si="189"/>
        <v>1766365.8611177534</v>
      </c>
      <c r="O839" s="96"/>
      <c r="P839" s="96"/>
      <c r="Q839" s="33"/>
      <c r="R839" s="33"/>
    </row>
    <row r="840" spans="1:18" s="31" customFormat="1" x14ac:dyDescent="0.25">
      <c r="A840" s="35"/>
      <c r="B840" s="51" t="s">
        <v>579</v>
      </c>
      <c r="C840" s="35">
        <v>4</v>
      </c>
      <c r="D840" s="55">
        <v>44.233499999999999</v>
      </c>
      <c r="E840" s="100">
        <v>1194</v>
      </c>
      <c r="F840" s="153">
        <v>843034</v>
      </c>
      <c r="G840" s="41">
        <v>100</v>
      </c>
      <c r="H840" s="50">
        <f t="shared" si="186"/>
        <v>843034</v>
      </c>
      <c r="I840" s="50">
        <f t="shared" si="185"/>
        <v>0</v>
      </c>
      <c r="J840" s="50">
        <f t="shared" si="182"/>
        <v>706.05862646566163</v>
      </c>
      <c r="K840" s="50">
        <f t="shared" si="187"/>
        <v>2298.8370776517763</v>
      </c>
      <c r="L840" s="50">
        <f t="shared" si="188"/>
        <v>2620324.8102003876</v>
      </c>
      <c r="M840" s="50"/>
      <c r="N840" s="50">
        <f t="shared" si="189"/>
        <v>2620324.8102003876</v>
      </c>
      <c r="O840" s="96"/>
      <c r="P840" s="96"/>
      <c r="Q840" s="33"/>
      <c r="R840" s="33"/>
    </row>
    <row r="841" spans="1:18" s="31" customFormat="1" x14ac:dyDescent="0.25">
      <c r="A841" s="35"/>
      <c r="B841" s="51" t="s">
        <v>580</v>
      </c>
      <c r="C841" s="35">
        <v>4</v>
      </c>
      <c r="D841" s="55">
        <v>59.642499999999998</v>
      </c>
      <c r="E841" s="100">
        <v>2135</v>
      </c>
      <c r="F841" s="153">
        <v>3071610</v>
      </c>
      <c r="G841" s="41">
        <v>100</v>
      </c>
      <c r="H841" s="50">
        <f t="shared" si="186"/>
        <v>3071610</v>
      </c>
      <c r="I841" s="50">
        <f t="shared" si="185"/>
        <v>0</v>
      </c>
      <c r="J841" s="50">
        <f t="shared" si="182"/>
        <v>1438.6932084309133</v>
      </c>
      <c r="K841" s="50">
        <f t="shared" si="187"/>
        <v>1566.2024956865248</v>
      </c>
      <c r="L841" s="50">
        <f t="shared" si="188"/>
        <v>2494363.073816285</v>
      </c>
      <c r="M841" s="50"/>
      <c r="N841" s="50">
        <f t="shared" si="189"/>
        <v>2494363.073816285</v>
      </c>
      <c r="O841" s="96"/>
      <c r="P841" s="96"/>
      <c r="Q841" s="33"/>
      <c r="R841" s="33"/>
    </row>
    <row r="842" spans="1:18" s="31" customFormat="1" x14ac:dyDescent="0.25">
      <c r="A842" s="35"/>
      <c r="B842" s="51" t="s">
        <v>581</v>
      </c>
      <c r="C842" s="35">
        <v>4</v>
      </c>
      <c r="D842" s="55">
        <v>41.119700000000002</v>
      </c>
      <c r="E842" s="100">
        <v>1165</v>
      </c>
      <c r="F842" s="153">
        <v>1553074</v>
      </c>
      <c r="G842" s="41">
        <v>100</v>
      </c>
      <c r="H842" s="50">
        <f t="shared" si="186"/>
        <v>1553074</v>
      </c>
      <c r="I842" s="50">
        <f t="shared" si="185"/>
        <v>0</v>
      </c>
      <c r="J842" s="50">
        <f t="shared" si="182"/>
        <v>1333.1107296137338</v>
      </c>
      <c r="K842" s="50">
        <f t="shared" si="187"/>
        <v>1671.7849745037042</v>
      </c>
      <c r="L842" s="50">
        <f t="shared" si="188"/>
        <v>2081702.3146649117</v>
      </c>
      <c r="M842" s="50"/>
      <c r="N842" s="50">
        <f t="shared" si="189"/>
        <v>2081702.3146649117</v>
      </c>
      <c r="O842" s="96"/>
      <c r="P842" s="96"/>
      <c r="Q842" s="33"/>
      <c r="R842" s="33"/>
    </row>
    <row r="843" spans="1:18" s="31" customFormat="1" x14ac:dyDescent="0.25">
      <c r="A843" s="35"/>
      <c r="B843" s="51" t="s">
        <v>582</v>
      </c>
      <c r="C843" s="35">
        <v>4</v>
      </c>
      <c r="D843" s="55">
        <v>15.3706</v>
      </c>
      <c r="E843" s="100">
        <v>1399</v>
      </c>
      <c r="F843" s="153">
        <v>1453374</v>
      </c>
      <c r="G843" s="41">
        <v>100</v>
      </c>
      <c r="H843" s="50">
        <f t="shared" si="186"/>
        <v>1453374</v>
      </c>
      <c r="I843" s="50">
        <f t="shared" si="185"/>
        <v>0</v>
      </c>
      <c r="J843" s="50">
        <f t="shared" si="182"/>
        <v>1038.8663330950678</v>
      </c>
      <c r="K843" s="50">
        <f t="shared" si="187"/>
        <v>1966.0293710223702</v>
      </c>
      <c r="L843" s="50">
        <f t="shared" si="188"/>
        <v>2219140.9375917674</v>
      </c>
      <c r="M843" s="50"/>
      <c r="N843" s="50">
        <f t="shared" si="189"/>
        <v>2219140.9375917674</v>
      </c>
      <c r="O843" s="96"/>
      <c r="P843" s="96"/>
      <c r="Q843" s="33"/>
      <c r="R843" s="33"/>
    </row>
    <row r="844" spans="1:18" s="31" customFormat="1" x14ac:dyDescent="0.25">
      <c r="A844" s="35"/>
      <c r="B844" s="51" t="s">
        <v>831</v>
      </c>
      <c r="C844" s="35">
        <v>4</v>
      </c>
      <c r="D844" s="55">
        <v>18.966699999999999</v>
      </c>
      <c r="E844" s="100">
        <v>1507</v>
      </c>
      <c r="F844" s="153">
        <v>1180305</v>
      </c>
      <c r="G844" s="41">
        <v>100</v>
      </c>
      <c r="H844" s="50">
        <f t="shared" si="186"/>
        <v>1180305</v>
      </c>
      <c r="I844" s="50">
        <f t="shared" si="185"/>
        <v>0</v>
      </c>
      <c r="J844" s="50">
        <f t="shared" si="182"/>
        <v>783.21499668214994</v>
      </c>
      <c r="K844" s="50">
        <f t="shared" si="187"/>
        <v>2221.6807074352882</v>
      </c>
      <c r="L844" s="50">
        <f t="shared" si="188"/>
        <v>2491650.4305180167</v>
      </c>
      <c r="M844" s="50"/>
      <c r="N844" s="50">
        <f t="shared" si="189"/>
        <v>2491650.4305180167</v>
      </c>
      <c r="O844" s="96"/>
      <c r="P844" s="96"/>
      <c r="Q844" s="33"/>
      <c r="R844" s="33"/>
    </row>
    <row r="845" spans="1:18" s="31" customFormat="1" x14ac:dyDescent="0.25">
      <c r="A845" s="35"/>
      <c r="B845" s="4"/>
      <c r="C845" s="4"/>
      <c r="D845" s="55">
        <v>0</v>
      </c>
      <c r="E845" s="102"/>
      <c r="F845" s="42"/>
      <c r="G845" s="41"/>
      <c r="H845" s="42"/>
      <c r="I845" s="32"/>
      <c r="J845" s="32"/>
      <c r="K845" s="50"/>
      <c r="L845" s="50"/>
      <c r="M845" s="50"/>
      <c r="N845" s="50"/>
      <c r="O845" s="96"/>
      <c r="P845" s="96"/>
      <c r="Q845" s="33"/>
      <c r="R845" s="33"/>
    </row>
    <row r="846" spans="1:18" s="31" customFormat="1" x14ac:dyDescent="0.25">
      <c r="A846" s="30" t="s">
        <v>583</v>
      </c>
      <c r="B846" s="43" t="s">
        <v>2</v>
      </c>
      <c r="C846" s="44"/>
      <c r="D846" s="3">
        <v>729.1185999999999</v>
      </c>
      <c r="E846" s="103">
        <f>E847</f>
        <v>61362</v>
      </c>
      <c r="F846" s="37">
        <f t="shared" ref="F846" si="190">F848</f>
        <v>0</v>
      </c>
      <c r="G846" s="37"/>
      <c r="H846" s="37">
        <f>H848</f>
        <v>18901887.5</v>
      </c>
      <c r="I846" s="37">
        <f>I848</f>
        <v>-18901887.5</v>
      </c>
      <c r="J846" s="37"/>
      <c r="K846" s="50"/>
      <c r="L846" s="50"/>
      <c r="M846" s="46">
        <f>M848</f>
        <v>30408830.679695647</v>
      </c>
      <c r="N846" s="37">
        <f t="shared" si="189"/>
        <v>30408830.679695647</v>
      </c>
      <c r="O846" s="96"/>
      <c r="P846" s="96"/>
      <c r="Q846" s="33"/>
      <c r="R846" s="33"/>
    </row>
    <row r="847" spans="1:18" s="31" customFormat="1" x14ac:dyDescent="0.25">
      <c r="A847" s="30" t="s">
        <v>583</v>
      </c>
      <c r="B847" s="43" t="s">
        <v>3</v>
      </c>
      <c r="C847" s="44"/>
      <c r="D847" s="3">
        <v>729.1185999999999</v>
      </c>
      <c r="E847" s="103">
        <f>SUM(E849:E875)</f>
        <v>61362</v>
      </c>
      <c r="F847" s="37">
        <f t="shared" ref="F847" si="191">SUM(F849:F875)</f>
        <v>141927992</v>
      </c>
      <c r="G847" s="37"/>
      <c r="H847" s="37">
        <f>SUM(H849:H875)</f>
        <v>104124217</v>
      </c>
      <c r="I847" s="37">
        <f>SUM(I849:I875)</f>
        <v>37803775</v>
      </c>
      <c r="J847" s="37"/>
      <c r="K847" s="50"/>
      <c r="L847" s="37">
        <f>SUM(L849:L875)</f>
        <v>64611104.33415404</v>
      </c>
      <c r="M847" s="50"/>
      <c r="N847" s="37">
        <f t="shared" si="189"/>
        <v>64611104.33415404</v>
      </c>
      <c r="O847" s="96"/>
      <c r="P847" s="96"/>
      <c r="Q847" s="33"/>
      <c r="R847" s="33"/>
    </row>
    <row r="848" spans="1:18" s="31" customFormat="1" x14ac:dyDescent="0.25">
      <c r="A848" s="35"/>
      <c r="B848" s="51" t="s">
        <v>26</v>
      </c>
      <c r="C848" s="35">
        <v>2</v>
      </c>
      <c r="D848" s="55">
        <v>0</v>
      </c>
      <c r="E848" s="106"/>
      <c r="F848" s="50"/>
      <c r="G848" s="41">
        <v>25</v>
      </c>
      <c r="H848" s="50">
        <f>F869*G848/100</f>
        <v>18901887.5</v>
      </c>
      <c r="I848" s="50">
        <f t="shared" ref="I848:I875" si="192">F848-H848</f>
        <v>-18901887.5</v>
      </c>
      <c r="J848" s="50"/>
      <c r="K848" s="50"/>
      <c r="L848" s="50"/>
      <c r="M848" s="50">
        <f>($L$7*$L$8*E846/$L$10)+($L$7*$L$9*D846/$L$11)</f>
        <v>30408830.679695647</v>
      </c>
      <c r="N848" s="50">
        <f t="shared" si="189"/>
        <v>30408830.679695647</v>
      </c>
      <c r="O848" s="96"/>
      <c r="P848" s="96"/>
      <c r="Q848" s="33"/>
      <c r="R848" s="33"/>
    </row>
    <row r="849" spans="1:18" s="31" customFormat="1" x14ac:dyDescent="0.25">
      <c r="A849" s="35"/>
      <c r="B849" s="51" t="s">
        <v>584</v>
      </c>
      <c r="C849" s="35">
        <v>4</v>
      </c>
      <c r="D849" s="55">
        <v>6.8285999999999998</v>
      </c>
      <c r="E849" s="100">
        <v>1064</v>
      </c>
      <c r="F849" s="154">
        <v>2062175</v>
      </c>
      <c r="G849" s="41">
        <v>100</v>
      </c>
      <c r="H849" s="50">
        <f t="shared" ref="H849:H875" si="193">F849*G849/100</f>
        <v>2062175</v>
      </c>
      <c r="I849" s="50">
        <f t="shared" si="192"/>
        <v>0</v>
      </c>
      <c r="J849" s="50">
        <f t="shared" ref="J849:J912" si="194">F849/E849</f>
        <v>1938.1343984962407</v>
      </c>
      <c r="K849" s="50">
        <f t="shared" ref="K849:K875" si="195">$J$11*$J$19-J849</f>
        <v>1066.7613056211974</v>
      </c>
      <c r="L849" s="50">
        <f t="shared" ref="L849:L875" si="196">IF(K849&gt;0,$J$7*$J$8*(K849/$K$19),0)+$J$7*$J$9*(E849/$E$19)+$J$7*$J$10*(D849/$D$19)</f>
        <v>1307236.5586259635</v>
      </c>
      <c r="M849" s="50"/>
      <c r="N849" s="50">
        <f t="shared" si="189"/>
        <v>1307236.5586259635</v>
      </c>
      <c r="O849" s="96"/>
      <c r="P849" s="96"/>
      <c r="Q849" s="33"/>
      <c r="R849" s="33"/>
    </row>
    <row r="850" spans="1:18" s="31" customFormat="1" x14ac:dyDescent="0.25">
      <c r="A850" s="35"/>
      <c r="B850" s="51" t="s">
        <v>585</v>
      </c>
      <c r="C850" s="35">
        <v>4</v>
      </c>
      <c r="D850" s="55">
        <v>62.403199999999998</v>
      </c>
      <c r="E850" s="100">
        <v>1560</v>
      </c>
      <c r="F850" s="154">
        <v>2047572</v>
      </c>
      <c r="G850" s="41">
        <v>100</v>
      </c>
      <c r="H850" s="50">
        <f t="shared" si="193"/>
        <v>2047572</v>
      </c>
      <c r="I850" s="50">
        <f t="shared" si="192"/>
        <v>0</v>
      </c>
      <c r="J850" s="50">
        <f t="shared" si="194"/>
        <v>1312.5461538461539</v>
      </c>
      <c r="K850" s="50">
        <f t="shared" si="195"/>
        <v>1692.3495502712842</v>
      </c>
      <c r="L850" s="50">
        <f t="shared" si="196"/>
        <v>2400832.3967134194</v>
      </c>
      <c r="M850" s="50"/>
      <c r="N850" s="50">
        <f t="shared" si="189"/>
        <v>2400832.3967134194</v>
      </c>
      <c r="O850" s="96"/>
      <c r="P850" s="96"/>
      <c r="Q850" s="33"/>
      <c r="R850" s="33"/>
    </row>
    <row r="851" spans="1:18" s="31" customFormat="1" x14ac:dyDescent="0.25">
      <c r="A851" s="35"/>
      <c r="B851" s="51" t="s">
        <v>586</v>
      </c>
      <c r="C851" s="35">
        <v>4</v>
      </c>
      <c r="D851" s="55">
        <v>7.9661999999999997</v>
      </c>
      <c r="E851" s="100">
        <v>660</v>
      </c>
      <c r="F851" s="154">
        <v>194795</v>
      </c>
      <c r="G851" s="41">
        <v>100</v>
      </c>
      <c r="H851" s="50">
        <f t="shared" si="193"/>
        <v>194795</v>
      </c>
      <c r="I851" s="50">
        <f t="shared" si="192"/>
        <v>0</v>
      </c>
      <c r="J851" s="50">
        <f t="shared" si="194"/>
        <v>295.14393939393938</v>
      </c>
      <c r="K851" s="50">
        <f t="shared" si="195"/>
        <v>2709.7517647234986</v>
      </c>
      <c r="L851" s="50">
        <f t="shared" si="196"/>
        <v>2487830.5121718585</v>
      </c>
      <c r="M851" s="50"/>
      <c r="N851" s="50">
        <f t="shared" si="189"/>
        <v>2487830.5121718585</v>
      </c>
      <c r="O851" s="96"/>
      <c r="P851" s="96"/>
      <c r="Q851" s="33"/>
      <c r="R851" s="33"/>
    </row>
    <row r="852" spans="1:18" s="31" customFormat="1" x14ac:dyDescent="0.25">
      <c r="A852" s="35"/>
      <c r="B852" s="51" t="s">
        <v>587</v>
      </c>
      <c r="C852" s="35">
        <v>4</v>
      </c>
      <c r="D852" s="55">
        <v>47.315699999999993</v>
      </c>
      <c r="E852" s="100">
        <v>1765</v>
      </c>
      <c r="F852" s="154">
        <v>1342211</v>
      </c>
      <c r="G852" s="41">
        <v>100</v>
      </c>
      <c r="H852" s="50">
        <f t="shared" si="193"/>
        <v>1342211</v>
      </c>
      <c r="I852" s="50">
        <f t="shared" si="192"/>
        <v>0</v>
      </c>
      <c r="J852" s="50">
        <f t="shared" si="194"/>
        <v>760.45949008498587</v>
      </c>
      <c r="K852" s="50">
        <f t="shared" si="195"/>
        <v>2244.436214032452</v>
      </c>
      <c r="L852" s="50">
        <f t="shared" si="196"/>
        <v>2812628.9130766895</v>
      </c>
      <c r="M852" s="50"/>
      <c r="N852" s="50">
        <f t="shared" si="189"/>
        <v>2812628.9130766895</v>
      </c>
      <c r="O852" s="96"/>
      <c r="P852" s="96"/>
      <c r="Q852" s="33"/>
      <c r="R852" s="33"/>
    </row>
    <row r="853" spans="1:18" s="31" customFormat="1" x14ac:dyDescent="0.25">
      <c r="A853" s="35"/>
      <c r="B853" s="51" t="s">
        <v>832</v>
      </c>
      <c r="C853" s="35">
        <v>4</v>
      </c>
      <c r="D853" s="55">
        <v>29.9498</v>
      </c>
      <c r="E853" s="100">
        <v>5235</v>
      </c>
      <c r="F853" s="154">
        <v>15978104</v>
      </c>
      <c r="G853" s="41">
        <v>100</v>
      </c>
      <c r="H853" s="50">
        <f t="shared" si="193"/>
        <v>15978104</v>
      </c>
      <c r="I853" s="50">
        <f t="shared" si="192"/>
        <v>0</v>
      </c>
      <c r="J853" s="50">
        <f t="shared" si="194"/>
        <v>3052.1688634192933</v>
      </c>
      <c r="K853" s="50">
        <f t="shared" si="195"/>
        <v>-47.27315930185523</v>
      </c>
      <c r="L853" s="50">
        <f t="shared" si="196"/>
        <v>2177146.4322644635</v>
      </c>
      <c r="M853" s="50"/>
      <c r="N853" s="50">
        <f t="shared" si="189"/>
        <v>2177146.4322644635</v>
      </c>
      <c r="O853" s="96"/>
      <c r="P853" s="96"/>
      <c r="Q853" s="33"/>
      <c r="R853" s="33"/>
    </row>
    <row r="854" spans="1:18" s="31" customFormat="1" x14ac:dyDescent="0.25">
      <c r="A854" s="35"/>
      <c r="B854" s="51" t="s">
        <v>588</v>
      </c>
      <c r="C854" s="35">
        <v>4</v>
      </c>
      <c r="D854" s="55">
        <v>18.782299999999999</v>
      </c>
      <c r="E854" s="100">
        <v>699</v>
      </c>
      <c r="F854" s="154">
        <v>861036</v>
      </c>
      <c r="G854" s="41">
        <v>100</v>
      </c>
      <c r="H854" s="50">
        <f t="shared" si="193"/>
        <v>861036</v>
      </c>
      <c r="I854" s="50">
        <f t="shared" si="192"/>
        <v>0</v>
      </c>
      <c r="J854" s="50">
        <f t="shared" si="194"/>
        <v>1231.8111587982833</v>
      </c>
      <c r="K854" s="50">
        <f t="shared" si="195"/>
        <v>1773.0845453191548</v>
      </c>
      <c r="L854" s="50">
        <f t="shared" si="196"/>
        <v>1826505.9063455029</v>
      </c>
      <c r="M854" s="50"/>
      <c r="N854" s="50">
        <f t="shared" si="189"/>
        <v>1826505.9063455029</v>
      </c>
      <c r="O854" s="96"/>
      <c r="P854" s="96"/>
      <c r="Q854" s="33"/>
      <c r="R854" s="33"/>
    </row>
    <row r="855" spans="1:18" s="31" customFormat="1" x14ac:dyDescent="0.25">
      <c r="A855" s="35"/>
      <c r="B855" s="51" t="s">
        <v>589</v>
      </c>
      <c r="C855" s="35">
        <v>4</v>
      </c>
      <c r="D855" s="55">
        <v>19.1768</v>
      </c>
      <c r="E855" s="100">
        <v>1673</v>
      </c>
      <c r="F855" s="154">
        <v>932268</v>
      </c>
      <c r="G855" s="41">
        <v>100</v>
      </c>
      <c r="H855" s="50">
        <f t="shared" si="193"/>
        <v>932268</v>
      </c>
      <c r="I855" s="50">
        <f t="shared" si="192"/>
        <v>0</v>
      </c>
      <c r="J855" s="50">
        <f t="shared" si="194"/>
        <v>557.24327555289904</v>
      </c>
      <c r="K855" s="50">
        <f t="shared" si="195"/>
        <v>2447.6524285645392</v>
      </c>
      <c r="L855" s="50">
        <f t="shared" si="196"/>
        <v>2737345.9621487586</v>
      </c>
      <c r="M855" s="50"/>
      <c r="N855" s="50">
        <f t="shared" si="189"/>
        <v>2737345.9621487586</v>
      </c>
      <c r="O855" s="96"/>
      <c r="P855" s="96"/>
      <c r="Q855" s="33"/>
      <c r="R855" s="33"/>
    </row>
    <row r="856" spans="1:18" s="31" customFormat="1" x14ac:dyDescent="0.25">
      <c r="A856" s="35"/>
      <c r="B856" s="51" t="s">
        <v>590</v>
      </c>
      <c r="C856" s="35">
        <v>4</v>
      </c>
      <c r="D856" s="55">
        <v>12.482899999999999</v>
      </c>
      <c r="E856" s="100">
        <v>810</v>
      </c>
      <c r="F856" s="154">
        <v>505296</v>
      </c>
      <c r="G856" s="41">
        <v>100</v>
      </c>
      <c r="H856" s="50">
        <f t="shared" si="193"/>
        <v>505296</v>
      </c>
      <c r="I856" s="50">
        <f t="shared" si="192"/>
        <v>0</v>
      </c>
      <c r="J856" s="50">
        <f t="shared" si="194"/>
        <v>623.82222222222219</v>
      </c>
      <c r="K856" s="50">
        <f t="shared" si="195"/>
        <v>2381.073481895216</v>
      </c>
      <c r="L856" s="50">
        <f t="shared" si="196"/>
        <v>2312035.7914104052</v>
      </c>
      <c r="M856" s="50"/>
      <c r="N856" s="50">
        <f t="shared" si="189"/>
        <v>2312035.7914104052</v>
      </c>
      <c r="O856" s="96"/>
      <c r="P856" s="96"/>
      <c r="Q856" s="33"/>
      <c r="R856" s="33"/>
    </row>
    <row r="857" spans="1:18" s="31" customFormat="1" x14ac:dyDescent="0.25">
      <c r="A857" s="35"/>
      <c r="B857" s="51" t="s">
        <v>591</v>
      </c>
      <c r="C857" s="35">
        <v>4</v>
      </c>
      <c r="D857" s="55">
        <v>7.8385999999999996</v>
      </c>
      <c r="E857" s="100">
        <v>536</v>
      </c>
      <c r="F857" s="154">
        <v>932120</v>
      </c>
      <c r="G857" s="41">
        <v>100</v>
      </c>
      <c r="H857" s="50">
        <f t="shared" si="193"/>
        <v>932120</v>
      </c>
      <c r="I857" s="50">
        <f t="shared" si="192"/>
        <v>0</v>
      </c>
      <c r="J857" s="50">
        <f t="shared" si="194"/>
        <v>1739.0298507462687</v>
      </c>
      <c r="K857" s="50">
        <f t="shared" si="195"/>
        <v>1265.8658533711694</v>
      </c>
      <c r="L857" s="50">
        <f t="shared" si="196"/>
        <v>1277343.3764264479</v>
      </c>
      <c r="M857" s="50"/>
      <c r="N857" s="50">
        <f t="shared" si="189"/>
        <v>1277343.3764264479</v>
      </c>
      <c r="O857" s="96"/>
      <c r="P857" s="96"/>
      <c r="Q857" s="33"/>
      <c r="R857" s="33"/>
    </row>
    <row r="858" spans="1:18" s="31" customFormat="1" x14ac:dyDescent="0.25">
      <c r="A858" s="35"/>
      <c r="B858" s="51" t="s">
        <v>592</v>
      </c>
      <c r="C858" s="35">
        <v>4</v>
      </c>
      <c r="D858" s="55">
        <v>92.682900000000004</v>
      </c>
      <c r="E858" s="100">
        <v>3857</v>
      </c>
      <c r="F858" s="154">
        <v>5519840</v>
      </c>
      <c r="G858" s="41">
        <v>100</v>
      </c>
      <c r="H858" s="50">
        <f t="shared" si="193"/>
        <v>5519840</v>
      </c>
      <c r="I858" s="50">
        <f t="shared" si="192"/>
        <v>0</v>
      </c>
      <c r="J858" s="50">
        <f t="shared" si="194"/>
        <v>1431.122634171636</v>
      </c>
      <c r="K858" s="50">
        <f t="shared" si="195"/>
        <v>1573.773069945802</v>
      </c>
      <c r="L858" s="50">
        <f t="shared" si="196"/>
        <v>3385179.3219314809</v>
      </c>
      <c r="M858" s="50"/>
      <c r="N858" s="50">
        <f t="shared" si="189"/>
        <v>3385179.3219314809</v>
      </c>
      <c r="O858" s="96"/>
      <c r="P858" s="96"/>
      <c r="Q858" s="33"/>
      <c r="R858" s="33"/>
    </row>
    <row r="859" spans="1:18" s="31" customFormat="1" x14ac:dyDescent="0.25">
      <c r="A859" s="35"/>
      <c r="B859" s="51" t="s">
        <v>593</v>
      </c>
      <c r="C859" s="35">
        <v>4</v>
      </c>
      <c r="D859" s="55">
        <v>22.4682</v>
      </c>
      <c r="E859" s="100">
        <v>2302</v>
      </c>
      <c r="F859" s="154">
        <v>4235809</v>
      </c>
      <c r="G859" s="41">
        <v>100</v>
      </c>
      <c r="H859" s="50">
        <f t="shared" si="193"/>
        <v>4235809</v>
      </c>
      <c r="I859" s="50">
        <f t="shared" si="192"/>
        <v>0</v>
      </c>
      <c r="J859" s="50">
        <f t="shared" si="194"/>
        <v>1840.0560382276281</v>
      </c>
      <c r="K859" s="50">
        <f t="shared" si="195"/>
        <v>1164.83966588981</v>
      </c>
      <c r="L859" s="50">
        <f t="shared" si="196"/>
        <v>1963311.588234579</v>
      </c>
      <c r="M859" s="50"/>
      <c r="N859" s="50">
        <f t="shared" si="189"/>
        <v>1963311.588234579</v>
      </c>
      <c r="O859" s="96"/>
      <c r="P859" s="96"/>
      <c r="Q859" s="33"/>
      <c r="R859" s="33"/>
    </row>
    <row r="860" spans="1:18" s="31" customFormat="1" x14ac:dyDescent="0.25">
      <c r="A860" s="35"/>
      <c r="B860" s="51" t="s">
        <v>594</v>
      </c>
      <c r="C860" s="35">
        <v>4</v>
      </c>
      <c r="D860" s="55">
        <v>20.2746</v>
      </c>
      <c r="E860" s="100">
        <v>1465</v>
      </c>
      <c r="F860" s="154">
        <v>1059734</v>
      </c>
      <c r="G860" s="41">
        <v>100</v>
      </c>
      <c r="H860" s="50">
        <f t="shared" si="193"/>
        <v>1059734</v>
      </c>
      <c r="I860" s="50">
        <f t="shared" si="192"/>
        <v>0</v>
      </c>
      <c r="J860" s="50">
        <f t="shared" si="194"/>
        <v>723.36791808873716</v>
      </c>
      <c r="K860" s="50">
        <f t="shared" si="195"/>
        <v>2281.527786028701</v>
      </c>
      <c r="L860" s="50">
        <f t="shared" si="196"/>
        <v>2533648.5303208148</v>
      </c>
      <c r="M860" s="50"/>
      <c r="N860" s="50">
        <f t="shared" si="189"/>
        <v>2533648.5303208148</v>
      </c>
      <c r="O860" s="96"/>
      <c r="P860" s="96"/>
      <c r="Q860" s="33"/>
      <c r="R860" s="33"/>
    </row>
    <row r="861" spans="1:18" s="31" customFormat="1" x14ac:dyDescent="0.25">
      <c r="A861" s="35"/>
      <c r="B861" s="51" t="s">
        <v>595</v>
      </c>
      <c r="C861" s="35">
        <v>4</v>
      </c>
      <c r="D861" s="55">
        <v>10.432699999999999</v>
      </c>
      <c r="E861" s="100">
        <v>1136</v>
      </c>
      <c r="F861" s="154">
        <v>1772680</v>
      </c>
      <c r="G861" s="41">
        <v>100</v>
      </c>
      <c r="H861" s="50">
        <f t="shared" si="193"/>
        <v>1772680</v>
      </c>
      <c r="I861" s="50">
        <f t="shared" si="192"/>
        <v>0</v>
      </c>
      <c r="J861" s="50">
        <f t="shared" si="194"/>
        <v>1560.4577464788733</v>
      </c>
      <c r="K861" s="50">
        <f t="shared" si="195"/>
        <v>1444.4379576385647</v>
      </c>
      <c r="L861" s="50">
        <f t="shared" si="196"/>
        <v>1664629.2031996977</v>
      </c>
      <c r="M861" s="50"/>
      <c r="N861" s="50">
        <f t="shared" si="189"/>
        <v>1664629.2031996977</v>
      </c>
      <c r="O861" s="96"/>
      <c r="P861" s="96"/>
      <c r="Q861" s="33"/>
      <c r="R861" s="33"/>
    </row>
    <row r="862" spans="1:18" s="31" customFormat="1" x14ac:dyDescent="0.25">
      <c r="A862" s="35"/>
      <c r="B862" s="51" t="s">
        <v>389</v>
      </c>
      <c r="C862" s="35">
        <v>4</v>
      </c>
      <c r="D862" s="55">
        <v>14.2333</v>
      </c>
      <c r="E862" s="100">
        <v>532</v>
      </c>
      <c r="F862" s="154">
        <v>1285841</v>
      </c>
      <c r="G862" s="41">
        <v>100</v>
      </c>
      <c r="H862" s="50">
        <f t="shared" si="193"/>
        <v>1285841</v>
      </c>
      <c r="I862" s="50">
        <f t="shared" si="192"/>
        <v>0</v>
      </c>
      <c r="J862" s="50">
        <f t="shared" si="194"/>
        <v>2416.9943609022557</v>
      </c>
      <c r="K862" s="50">
        <f t="shared" si="195"/>
        <v>587.90134321518235</v>
      </c>
      <c r="L862" s="50">
        <f t="shared" si="196"/>
        <v>776185.7173685485</v>
      </c>
      <c r="M862" s="50"/>
      <c r="N862" s="50">
        <f t="shared" si="189"/>
        <v>776185.7173685485</v>
      </c>
      <c r="O862" s="96"/>
      <c r="P862" s="96"/>
      <c r="Q862" s="33"/>
      <c r="R862" s="33"/>
    </row>
    <row r="863" spans="1:18" s="31" customFormat="1" x14ac:dyDescent="0.25">
      <c r="A863" s="35"/>
      <c r="B863" s="51" t="s">
        <v>596</v>
      </c>
      <c r="C863" s="35">
        <v>4</v>
      </c>
      <c r="D863" s="55">
        <v>18.4329</v>
      </c>
      <c r="E863" s="100">
        <v>2327</v>
      </c>
      <c r="F863" s="154">
        <v>3804022</v>
      </c>
      <c r="G863" s="41">
        <v>100</v>
      </c>
      <c r="H863" s="50">
        <f t="shared" si="193"/>
        <v>3804022</v>
      </c>
      <c r="I863" s="50">
        <f t="shared" si="192"/>
        <v>0</v>
      </c>
      <c r="J863" s="50">
        <f t="shared" si="194"/>
        <v>1634.7322733132789</v>
      </c>
      <c r="K863" s="50">
        <f t="shared" si="195"/>
        <v>1370.1634308041591</v>
      </c>
      <c r="L863" s="50">
        <f t="shared" si="196"/>
        <v>2108736.9209133899</v>
      </c>
      <c r="M863" s="50"/>
      <c r="N863" s="50">
        <f t="shared" si="189"/>
        <v>2108736.9209133899</v>
      </c>
      <c r="O863" s="96"/>
      <c r="P863" s="96"/>
      <c r="Q863" s="33"/>
      <c r="R863" s="33"/>
    </row>
    <row r="864" spans="1:18" s="31" customFormat="1" x14ac:dyDescent="0.25">
      <c r="A864" s="35"/>
      <c r="B864" s="51" t="s">
        <v>140</v>
      </c>
      <c r="C864" s="35">
        <v>4</v>
      </c>
      <c r="D864" s="55">
        <v>42.294499999999999</v>
      </c>
      <c r="E864" s="100">
        <v>1935</v>
      </c>
      <c r="F864" s="154">
        <v>2981514</v>
      </c>
      <c r="G864" s="41">
        <v>100</v>
      </c>
      <c r="H864" s="50">
        <f t="shared" si="193"/>
        <v>2981514</v>
      </c>
      <c r="I864" s="50">
        <f t="shared" si="192"/>
        <v>0</v>
      </c>
      <c r="J864" s="50">
        <f t="shared" si="194"/>
        <v>1540.8341085271318</v>
      </c>
      <c r="K864" s="50">
        <f t="shared" si="195"/>
        <v>1464.0615955903063</v>
      </c>
      <c r="L864" s="50">
        <f t="shared" si="196"/>
        <v>2211113.7742722211</v>
      </c>
      <c r="M864" s="50"/>
      <c r="N864" s="50">
        <f t="shared" si="189"/>
        <v>2211113.7742722211</v>
      </c>
      <c r="O864" s="96"/>
      <c r="P864" s="96"/>
      <c r="Q864" s="33"/>
      <c r="R864" s="33"/>
    </row>
    <row r="865" spans="1:18" s="31" customFormat="1" x14ac:dyDescent="0.25">
      <c r="A865" s="35"/>
      <c r="B865" s="51" t="s">
        <v>528</v>
      </c>
      <c r="C865" s="35">
        <v>4</v>
      </c>
      <c r="D865" s="55">
        <v>26.699400000000001</v>
      </c>
      <c r="E865" s="100">
        <v>1483</v>
      </c>
      <c r="F865" s="154">
        <v>1198479</v>
      </c>
      <c r="G865" s="41">
        <v>100</v>
      </c>
      <c r="H865" s="50">
        <f t="shared" si="193"/>
        <v>1198479</v>
      </c>
      <c r="I865" s="50">
        <f t="shared" si="192"/>
        <v>0</v>
      </c>
      <c r="J865" s="50">
        <f t="shared" si="194"/>
        <v>808.1449763991908</v>
      </c>
      <c r="K865" s="50">
        <f t="shared" si="195"/>
        <v>2196.7507277182472</v>
      </c>
      <c r="L865" s="50">
        <f t="shared" si="196"/>
        <v>2518796.4868450779</v>
      </c>
      <c r="M865" s="50"/>
      <c r="N865" s="50">
        <f t="shared" si="189"/>
        <v>2518796.4868450779</v>
      </c>
      <c r="O865" s="96"/>
      <c r="P865" s="96"/>
      <c r="Q865" s="33"/>
      <c r="R865" s="33"/>
    </row>
    <row r="866" spans="1:18" s="31" customFormat="1" x14ac:dyDescent="0.25">
      <c r="A866" s="35"/>
      <c r="B866" s="51" t="s">
        <v>833</v>
      </c>
      <c r="C866" s="35">
        <v>4</v>
      </c>
      <c r="D866" s="55">
        <v>8.2538999999999998</v>
      </c>
      <c r="E866" s="100">
        <v>972</v>
      </c>
      <c r="F866" s="154">
        <v>1920844</v>
      </c>
      <c r="G866" s="41">
        <v>100</v>
      </c>
      <c r="H866" s="50">
        <f t="shared" si="193"/>
        <v>1920844</v>
      </c>
      <c r="I866" s="50">
        <f t="shared" si="192"/>
        <v>0</v>
      </c>
      <c r="J866" s="50">
        <f t="shared" si="194"/>
        <v>1976.1769547325102</v>
      </c>
      <c r="K866" s="50">
        <f t="shared" si="195"/>
        <v>1028.7187493849278</v>
      </c>
      <c r="L866" s="50">
        <f t="shared" si="196"/>
        <v>1252516.6972513122</v>
      </c>
      <c r="M866" s="50"/>
      <c r="N866" s="50">
        <f t="shared" si="189"/>
        <v>1252516.6972513122</v>
      </c>
      <c r="O866" s="96"/>
      <c r="P866" s="96"/>
      <c r="Q866" s="33"/>
      <c r="R866" s="33"/>
    </row>
    <row r="867" spans="1:18" s="31" customFormat="1" x14ac:dyDescent="0.25">
      <c r="A867" s="35"/>
      <c r="B867" s="51" t="s">
        <v>42</v>
      </c>
      <c r="C867" s="35">
        <v>4</v>
      </c>
      <c r="D867" s="55">
        <v>11.6883</v>
      </c>
      <c r="E867" s="100">
        <v>1254</v>
      </c>
      <c r="F867" s="154">
        <v>933807</v>
      </c>
      <c r="G867" s="41">
        <v>100</v>
      </c>
      <c r="H867" s="50">
        <f t="shared" si="193"/>
        <v>933807</v>
      </c>
      <c r="I867" s="50">
        <f t="shared" si="192"/>
        <v>0</v>
      </c>
      <c r="J867" s="50">
        <f t="shared" si="194"/>
        <v>744.66267942583727</v>
      </c>
      <c r="K867" s="50">
        <f t="shared" si="195"/>
        <v>2260.2330246916008</v>
      </c>
      <c r="L867" s="50">
        <f t="shared" si="196"/>
        <v>2375101.0658698459</v>
      </c>
      <c r="M867" s="50"/>
      <c r="N867" s="50">
        <f t="shared" si="189"/>
        <v>2375101.0658698459</v>
      </c>
      <c r="O867" s="96"/>
      <c r="P867" s="96"/>
      <c r="Q867" s="33"/>
      <c r="R867" s="33"/>
    </row>
    <row r="868" spans="1:18" s="31" customFormat="1" x14ac:dyDescent="0.25">
      <c r="A868" s="35"/>
      <c r="B868" s="51" t="s">
        <v>597</v>
      </c>
      <c r="C868" s="35">
        <v>4</v>
      </c>
      <c r="D868" s="55">
        <v>63.86</v>
      </c>
      <c r="E868" s="100">
        <v>2658</v>
      </c>
      <c r="F868" s="154">
        <v>1991510</v>
      </c>
      <c r="G868" s="41">
        <v>100</v>
      </c>
      <c r="H868" s="50">
        <f t="shared" si="193"/>
        <v>1991510</v>
      </c>
      <c r="I868" s="50">
        <f t="shared" si="192"/>
        <v>0</v>
      </c>
      <c r="J868" s="50">
        <f t="shared" si="194"/>
        <v>749.25131677953345</v>
      </c>
      <c r="K868" s="50">
        <f t="shared" si="195"/>
        <v>2255.6443873379048</v>
      </c>
      <c r="L868" s="50">
        <f t="shared" si="196"/>
        <v>3276169.2767829793</v>
      </c>
      <c r="M868" s="50"/>
      <c r="N868" s="50">
        <f t="shared" si="189"/>
        <v>3276169.2767829793</v>
      </c>
      <c r="O868" s="96"/>
      <c r="P868" s="96"/>
      <c r="Q868" s="33"/>
      <c r="R868" s="33"/>
    </row>
    <row r="869" spans="1:18" s="31" customFormat="1" x14ac:dyDescent="0.25">
      <c r="A869" s="35"/>
      <c r="B869" s="51" t="s">
        <v>880</v>
      </c>
      <c r="C869" s="35">
        <v>3</v>
      </c>
      <c r="D869" s="55">
        <v>60.826599999999999</v>
      </c>
      <c r="E869" s="100">
        <v>14497</v>
      </c>
      <c r="F869" s="154">
        <v>75607550</v>
      </c>
      <c r="G869" s="41">
        <v>50</v>
      </c>
      <c r="H869" s="50">
        <f>F869*G869/100</f>
        <v>37803775</v>
      </c>
      <c r="I869" s="50">
        <f t="shared" si="192"/>
        <v>37803775</v>
      </c>
      <c r="J869" s="50">
        <f t="shared" si="194"/>
        <v>5215.3928398979097</v>
      </c>
      <c r="K869" s="50">
        <f t="shared" si="195"/>
        <v>-2210.4971357804716</v>
      </c>
      <c r="L869" s="50">
        <f t="shared" si="196"/>
        <v>5868314.3105695015</v>
      </c>
      <c r="M869" s="50"/>
      <c r="N869" s="50">
        <f t="shared" si="189"/>
        <v>5868314.3105695015</v>
      </c>
      <c r="O869" s="96"/>
      <c r="P869" s="96"/>
      <c r="Q869" s="33"/>
      <c r="R869" s="33"/>
    </row>
    <row r="870" spans="1:18" s="31" customFormat="1" x14ac:dyDescent="0.25">
      <c r="A870" s="35"/>
      <c r="B870" s="51" t="s">
        <v>834</v>
      </c>
      <c r="C870" s="35">
        <v>4</v>
      </c>
      <c r="D870" s="55">
        <v>27.288999999999998</v>
      </c>
      <c r="E870" s="100">
        <v>4824</v>
      </c>
      <c r="F870" s="154">
        <v>4696814</v>
      </c>
      <c r="G870" s="41">
        <v>100</v>
      </c>
      <c r="H870" s="50">
        <f>F870*G870/100</f>
        <v>4696814</v>
      </c>
      <c r="I870" s="50">
        <f t="shared" si="192"/>
        <v>0</v>
      </c>
      <c r="J870" s="50">
        <f t="shared" si="194"/>
        <v>973.63474295190713</v>
      </c>
      <c r="K870" s="50">
        <f t="shared" si="195"/>
        <v>2031.2609611655309</v>
      </c>
      <c r="L870" s="50">
        <f t="shared" si="196"/>
        <v>3640286.3036543666</v>
      </c>
      <c r="M870" s="50"/>
      <c r="N870" s="50">
        <f t="shared" si="189"/>
        <v>3640286.3036543666</v>
      </c>
      <c r="O870" s="96"/>
      <c r="P870" s="96"/>
      <c r="Q870" s="33"/>
      <c r="R870" s="33"/>
    </row>
    <row r="871" spans="1:18" s="31" customFormat="1" x14ac:dyDescent="0.25">
      <c r="A871" s="35"/>
      <c r="B871" s="51" t="s">
        <v>100</v>
      </c>
      <c r="C871" s="35">
        <v>4</v>
      </c>
      <c r="D871" s="55">
        <v>14.374500000000001</v>
      </c>
      <c r="E871" s="100">
        <v>985</v>
      </c>
      <c r="F871" s="154">
        <v>712539</v>
      </c>
      <c r="G871" s="41">
        <v>100</v>
      </c>
      <c r="H871" s="50">
        <f>F871*G871/100</f>
        <v>712539</v>
      </c>
      <c r="I871" s="50">
        <f t="shared" si="192"/>
        <v>0</v>
      </c>
      <c r="J871" s="50">
        <f t="shared" si="194"/>
        <v>723.3898477157361</v>
      </c>
      <c r="K871" s="50">
        <f t="shared" si="195"/>
        <v>2281.5058564017017</v>
      </c>
      <c r="L871" s="50">
        <f t="shared" si="196"/>
        <v>2311079.6144244634</v>
      </c>
      <c r="M871" s="50"/>
      <c r="N871" s="50">
        <f t="shared" si="189"/>
        <v>2311079.6144244634</v>
      </c>
      <c r="O871" s="96"/>
      <c r="P871" s="96"/>
      <c r="Q871" s="33"/>
      <c r="R871" s="33"/>
    </row>
    <row r="872" spans="1:18" s="31" customFormat="1" x14ac:dyDescent="0.25">
      <c r="A872" s="35"/>
      <c r="B872" s="51" t="s">
        <v>598</v>
      </c>
      <c r="C872" s="35">
        <v>4</v>
      </c>
      <c r="D872" s="55">
        <v>10.2719</v>
      </c>
      <c r="E872" s="100">
        <v>982</v>
      </c>
      <c r="F872" s="154">
        <v>778169</v>
      </c>
      <c r="G872" s="41">
        <v>100</v>
      </c>
      <c r="H872" s="50">
        <f>F872*G872/100</f>
        <v>778169</v>
      </c>
      <c r="I872" s="50">
        <f t="shared" si="192"/>
        <v>0</v>
      </c>
      <c r="J872" s="50">
        <f t="shared" si="194"/>
        <v>792.4327902240326</v>
      </c>
      <c r="K872" s="50">
        <f t="shared" si="195"/>
        <v>2212.4629138934056</v>
      </c>
      <c r="L872" s="50">
        <f t="shared" si="196"/>
        <v>2224514.6694617192</v>
      </c>
      <c r="M872" s="50"/>
      <c r="N872" s="50">
        <f t="shared" si="189"/>
        <v>2224514.6694617192</v>
      </c>
      <c r="O872" s="96"/>
      <c r="P872" s="96"/>
      <c r="Q872" s="33"/>
      <c r="R872" s="33"/>
    </row>
    <row r="873" spans="1:18" s="31" customFormat="1" x14ac:dyDescent="0.25">
      <c r="A873" s="35"/>
      <c r="B873" s="51" t="s">
        <v>599</v>
      </c>
      <c r="C873" s="35">
        <v>4</v>
      </c>
      <c r="D873" s="55">
        <v>15.514700000000001</v>
      </c>
      <c r="E873" s="100">
        <v>985</v>
      </c>
      <c r="F873" s="154">
        <v>704486</v>
      </c>
      <c r="G873" s="41">
        <v>100</v>
      </c>
      <c r="H873" s="50">
        <f t="shared" si="193"/>
        <v>704486</v>
      </c>
      <c r="I873" s="50">
        <f t="shared" si="192"/>
        <v>0</v>
      </c>
      <c r="J873" s="50">
        <f t="shared" si="194"/>
        <v>715.21421319796957</v>
      </c>
      <c r="K873" s="50">
        <f t="shared" si="195"/>
        <v>2289.6814909194686</v>
      </c>
      <c r="L873" s="50">
        <f t="shared" si="196"/>
        <v>2325954.1776740211</v>
      </c>
      <c r="M873" s="50"/>
      <c r="N873" s="50">
        <f t="shared" si="189"/>
        <v>2325954.1776740211</v>
      </c>
      <c r="O873" s="96"/>
      <c r="P873" s="96"/>
      <c r="Q873" s="33"/>
      <c r="R873" s="33"/>
    </row>
    <row r="874" spans="1:18" s="31" customFormat="1" x14ac:dyDescent="0.25">
      <c r="A874" s="35"/>
      <c r="B874" s="51" t="s">
        <v>600</v>
      </c>
      <c r="C874" s="35">
        <v>4</v>
      </c>
      <c r="D874" s="55">
        <v>32.592500000000001</v>
      </c>
      <c r="E874" s="100">
        <v>3073</v>
      </c>
      <c r="F874" s="154">
        <v>5520628</v>
      </c>
      <c r="G874" s="41">
        <v>100</v>
      </c>
      <c r="H874" s="50">
        <f t="shared" si="193"/>
        <v>5520628</v>
      </c>
      <c r="I874" s="50">
        <f t="shared" si="192"/>
        <v>0</v>
      </c>
      <c r="J874" s="50">
        <f t="shared" si="194"/>
        <v>1796.4946306540839</v>
      </c>
      <c r="K874" s="50">
        <f t="shared" si="195"/>
        <v>1208.4010734633541</v>
      </c>
      <c r="L874" s="50">
        <f t="shared" si="196"/>
        <v>2360581.3803862617</v>
      </c>
      <c r="M874" s="50"/>
      <c r="N874" s="50">
        <f t="shared" si="189"/>
        <v>2360581.3803862617</v>
      </c>
      <c r="O874" s="96"/>
      <c r="P874" s="96"/>
      <c r="Q874" s="33"/>
      <c r="R874" s="33"/>
    </row>
    <row r="875" spans="1:18" s="31" customFormat="1" x14ac:dyDescent="0.25">
      <c r="A875" s="35"/>
      <c r="B875" s="51" t="s">
        <v>601</v>
      </c>
      <c r="C875" s="35">
        <v>4</v>
      </c>
      <c r="D875" s="55">
        <v>24.1846</v>
      </c>
      <c r="E875" s="100">
        <v>2093</v>
      </c>
      <c r="F875" s="154">
        <v>2348149</v>
      </c>
      <c r="G875" s="41">
        <v>100</v>
      </c>
      <c r="H875" s="50">
        <f t="shared" si="193"/>
        <v>2348149</v>
      </c>
      <c r="I875" s="50">
        <f t="shared" si="192"/>
        <v>0</v>
      </c>
      <c r="J875" s="50">
        <f t="shared" si="194"/>
        <v>1121.9058767319636</v>
      </c>
      <c r="K875" s="50">
        <f t="shared" si="195"/>
        <v>1882.9898273854744</v>
      </c>
      <c r="L875" s="50">
        <f t="shared" si="196"/>
        <v>2476079.4458102426</v>
      </c>
      <c r="M875" s="50"/>
      <c r="N875" s="50">
        <f t="shared" si="189"/>
        <v>2476079.4458102426</v>
      </c>
      <c r="O875" s="96"/>
      <c r="P875" s="96"/>
      <c r="Q875" s="33"/>
      <c r="R875" s="33"/>
    </row>
    <row r="876" spans="1:18" s="31" customFormat="1" x14ac:dyDescent="0.25">
      <c r="A876" s="35"/>
      <c r="B876" s="4"/>
      <c r="C876" s="4"/>
      <c r="D876" s="55">
        <v>0</v>
      </c>
      <c r="E876" s="102"/>
      <c r="F876" s="42"/>
      <c r="G876" s="41"/>
      <c r="H876" s="42"/>
      <c r="I876" s="32"/>
      <c r="J876" s="32"/>
      <c r="K876" s="50"/>
      <c r="L876" s="50"/>
      <c r="M876" s="50"/>
      <c r="N876" s="50"/>
      <c r="O876" s="96"/>
      <c r="P876" s="96"/>
      <c r="Q876" s="33"/>
      <c r="R876" s="33"/>
    </row>
    <row r="877" spans="1:18" s="31" customFormat="1" x14ac:dyDescent="0.25">
      <c r="A877" s="30" t="s">
        <v>602</v>
      </c>
      <c r="B877" s="43" t="s">
        <v>2</v>
      </c>
      <c r="C877" s="44"/>
      <c r="D877" s="3">
        <v>598.36670000000004</v>
      </c>
      <c r="E877" s="103">
        <f>E878</f>
        <v>25394</v>
      </c>
      <c r="F877" s="37">
        <f t="shared" ref="F877" si="197">F879</f>
        <v>0</v>
      </c>
      <c r="G877" s="37"/>
      <c r="H877" s="37">
        <f>H879</f>
        <v>6295626</v>
      </c>
      <c r="I877" s="37">
        <f>I879</f>
        <v>-6295626</v>
      </c>
      <c r="J877" s="37"/>
      <c r="K877" s="50"/>
      <c r="L877" s="50"/>
      <c r="M877" s="46">
        <f>M879</f>
        <v>16274084.318862623</v>
      </c>
      <c r="N877" s="37">
        <f t="shared" si="189"/>
        <v>16274084.318862623</v>
      </c>
      <c r="O877" s="96"/>
      <c r="P877" s="96"/>
      <c r="Q877" s="33"/>
      <c r="R877" s="33"/>
    </row>
    <row r="878" spans="1:18" s="31" customFormat="1" x14ac:dyDescent="0.25">
      <c r="A878" s="30" t="s">
        <v>602</v>
      </c>
      <c r="B878" s="43" t="s">
        <v>3</v>
      </c>
      <c r="C878" s="44"/>
      <c r="D878" s="3">
        <v>598.36670000000004</v>
      </c>
      <c r="E878" s="103">
        <f>SUM(E880:E902)</f>
        <v>25394</v>
      </c>
      <c r="F878" s="37">
        <f t="shared" ref="F878" si="198">SUM(F880:F902)</f>
        <v>46634693</v>
      </c>
      <c r="G878" s="37"/>
      <c r="H878" s="37">
        <f>SUM(H880:H902)</f>
        <v>34043441</v>
      </c>
      <c r="I878" s="37">
        <f>SUM(I880:I902)</f>
        <v>12591252</v>
      </c>
      <c r="J878" s="37"/>
      <c r="K878" s="50"/>
      <c r="L878" s="37">
        <f>SUM(L880:L902)</f>
        <v>48346741.781640254</v>
      </c>
      <c r="M878" s="50"/>
      <c r="N878" s="37">
        <f t="shared" si="189"/>
        <v>48346741.781640254</v>
      </c>
      <c r="O878" s="96"/>
      <c r="P878" s="96"/>
      <c r="Q878" s="33"/>
      <c r="R878" s="33"/>
    </row>
    <row r="879" spans="1:18" s="31" customFormat="1" x14ac:dyDescent="0.25">
      <c r="A879" s="35"/>
      <c r="B879" s="51" t="s">
        <v>26</v>
      </c>
      <c r="C879" s="35">
        <v>2</v>
      </c>
      <c r="D879" s="55">
        <v>0</v>
      </c>
      <c r="E879" s="106"/>
      <c r="F879" s="50"/>
      <c r="G879" s="41">
        <v>25</v>
      </c>
      <c r="H879" s="50">
        <f>F901*G879/100</f>
        <v>6295626</v>
      </c>
      <c r="I879" s="50">
        <f t="shared" ref="I879:I902" si="199">F879-H879</f>
        <v>-6295626</v>
      </c>
      <c r="J879" s="50"/>
      <c r="K879" s="50"/>
      <c r="L879" s="50"/>
      <c r="M879" s="50">
        <f>($L$7*$L$8*E877/$L$10)+($L$7*$L$9*D877/$L$11)</f>
        <v>16274084.318862623</v>
      </c>
      <c r="N879" s="50">
        <f t="shared" si="189"/>
        <v>16274084.318862623</v>
      </c>
      <c r="O879" s="96"/>
      <c r="P879" s="96"/>
      <c r="Q879" s="33"/>
      <c r="R879" s="33"/>
    </row>
    <row r="880" spans="1:18" s="31" customFormat="1" x14ac:dyDescent="0.25">
      <c r="A880" s="35"/>
      <c r="B880" s="51" t="s">
        <v>603</v>
      </c>
      <c r="C880" s="35">
        <v>4</v>
      </c>
      <c r="D880" s="55">
        <v>26.591699999999999</v>
      </c>
      <c r="E880" s="100">
        <v>803</v>
      </c>
      <c r="F880" s="155">
        <v>1246414</v>
      </c>
      <c r="G880" s="41">
        <v>100</v>
      </c>
      <c r="H880" s="50">
        <f t="shared" ref="H880:H902" si="200">F880*G880/100</f>
        <v>1246414</v>
      </c>
      <c r="I880" s="50">
        <f t="shared" si="199"/>
        <v>0</v>
      </c>
      <c r="J880" s="50">
        <f t="shared" si="194"/>
        <v>1552.1967621419676</v>
      </c>
      <c r="K880" s="50">
        <f t="shared" ref="K880:K902" si="201">$J$11*$J$19-J880</f>
        <v>1452.6989419754705</v>
      </c>
      <c r="L880" s="50">
        <f t="shared" ref="L880:L902" si="202">IF(K880&gt;0,$J$7*$J$8*(K880/$K$19),0)+$J$7*$J$9*(E880/$E$19)+$J$7*$J$10*(D880/$D$19)</f>
        <v>1664109.8313593564</v>
      </c>
      <c r="M880" s="50"/>
      <c r="N880" s="50">
        <f t="shared" si="189"/>
        <v>1664109.8313593564</v>
      </c>
      <c r="O880" s="96"/>
      <c r="P880" s="96"/>
      <c r="Q880" s="33"/>
      <c r="R880" s="33"/>
    </row>
    <row r="881" spans="1:18" s="31" customFormat="1" x14ac:dyDescent="0.25">
      <c r="A881" s="35"/>
      <c r="B881" s="51" t="s">
        <v>604</v>
      </c>
      <c r="C881" s="35">
        <v>4</v>
      </c>
      <c r="D881" s="55">
        <v>21.4466</v>
      </c>
      <c r="E881" s="100">
        <v>776</v>
      </c>
      <c r="F881" s="155">
        <v>567946</v>
      </c>
      <c r="G881" s="41">
        <v>100</v>
      </c>
      <c r="H881" s="50">
        <f t="shared" si="200"/>
        <v>567946</v>
      </c>
      <c r="I881" s="50">
        <f t="shared" si="199"/>
        <v>0</v>
      </c>
      <c r="J881" s="50">
        <f t="shared" si="194"/>
        <v>731.88917525773195</v>
      </c>
      <c r="K881" s="50">
        <f t="shared" si="201"/>
        <v>2273.0065288597061</v>
      </c>
      <c r="L881" s="50">
        <f t="shared" si="202"/>
        <v>2277415.0893844417</v>
      </c>
      <c r="M881" s="50"/>
      <c r="N881" s="50">
        <f t="shared" si="189"/>
        <v>2277415.0893844417</v>
      </c>
      <c r="O881" s="96"/>
      <c r="P881" s="96"/>
      <c r="Q881" s="33"/>
      <c r="R881" s="33"/>
    </row>
    <row r="882" spans="1:18" s="31" customFormat="1" x14ac:dyDescent="0.25">
      <c r="A882" s="35"/>
      <c r="B882" s="51" t="s">
        <v>835</v>
      </c>
      <c r="C882" s="35">
        <v>4</v>
      </c>
      <c r="D882" s="55">
        <v>20.6798</v>
      </c>
      <c r="E882" s="100">
        <v>901</v>
      </c>
      <c r="F882" s="155">
        <v>2224574</v>
      </c>
      <c r="G882" s="41">
        <v>100</v>
      </c>
      <c r="H882" s="50">
        <f t="shared" si="200"/>
        <v>2224574</v>
      </c>
      <c r="I882" s="50">
        <f t="shared" si="199"/>
        <v>0</v>
      </c>
      <c r="J882" s="50">
        <f t="shared" si="194"/>
        <v>2469.005549389567</v>
      </c>
      <c r="K882" s="50">
        <f t="shared" si="201"/>
        <v>535.89015472787105</v>
      </c>
      <c r="L882" s="50">
        <f t="shared" si="202"/>
        <v>919263.79180534102</v>
      </c>
      <c r="M882" s="50"/>
      <c r="N882" s="50">
        <f t="shared" si="189"/>
        <v>919263.79180534102</v>
      </c>
      <c r="O882" s="96"/>
      <c r="P882" s="96"/>
      <c r="Q882" s="33"/>
      <c r="R882" s="33"/>
    </row>
    <row r="883" spans="1:18" s="31" customFormat="1" x14ac:dyDescent="0.25">
      <c r="A883" s="35"/>
      <c r="B883" s="51" t="s">
        <v>836</v>
      </c>
      <c r="C883" s="35">
        <v>4</v>
      </c>
      <c r="D883" s="55">
        <v>48.986699999999999</v>
      </c>
      <c r="E883" s="100">
        <v>1514</v>
      </c>
      <c r="F883" s="155">
        <v>923045</v>
      </c>
      <c r="G883" s="41">
        <v>100</v>
      </c>
      <c r="H883" s="50">
        <f t="shared" si="200"/>
        <v>923045</v>
      </c>
      <c r="I883" s="50">
        <f t="shared" si="199"/>
        <v>0</v>
      </c>
      <c r="J883" s="50">
        <f t="shared" si="194"/>
        <v>609.67305151915457</v>
      </c>
      <c r="K883" s="50">
        <f t="shared" si="201"/>
        <v>2395.2226525982833</v>
      </c>
      <c r="L883" s="50">
        <f t="shared" si="202"/>
        <v>2852296.7978232987</v>
      </c>
      <c r="M883" s="50"/>
      <c r="N883" s="50">
        <f t="shared" si="189"/>
        <v>2852296.7978232987</v>
      </c>
      <c r="O883" s="96"/>
      <c r="P883" s="96"/>
      <c r="Q883" s="33"/>
      <c r="R883" s="33"/>
    </row>
    <row r="884" spans="1:18" s="31" customFormat="1" x14ac:dyDescent="0.25">
      <c r="A884" s="35"/>
      <c r="B884" s="51" t="s">
        <v>605</v>
      </c>
      <c r="C884" s="35">
        <v>4</v>
      </c>
      <c r="D884" s="55">
        <v>62.897199999999998</v>
      </c>
      <c r="E884" s="100">
        <v>2169</v>
      </c>
      <c r="F884" s="155">
        <v>2849997</v>
      </c>
      <c r="G884" s="41">
        <v>100</v>
      </c>
      <c r="H884" s="50">
        <f t="shared" si="200"/>
        <v>2849997</v>
      </c>
      <c r="I884" s="50">
        <f t="shared" si="199"/>
        <v>0</v>
      </c>
      <c r="J884" s="50">
        <f t="shared" si="194"/>
        <v>1313.9681881051176</v>
      </c>
      <c r="K884" s="50">
        <f t="shared" si="201"/>
        <v>1690.9275160123204</v>
      </c>
      <c r="L884" s="50">
        <f t="shared" si="202"/>
        <v>2631223.0901791523</v>
      </c>
      <c r="M884" s="50"/>
      <c r="N884" s="50">
        <f t="shared" si="189"/>
        <v>2631223.0901791523</v>
      </c>
      <c r="O884" s="96"/>
      <c r="P884" s="96"/>
      <c r="Q884" s="33"/>
      <c r="R884" s="33"/>
    </row>
    <row r="885" spans="1:18" s="31" customFormat="1" x14ac:dyDescent="0.25">
      <c r="A885" s="35"/>
      <c r="B885" s="51" t="s">
        <v>606</v>
      </c>
      <c r="C885" s="35">
        <v>4</v>
      </c>
      <c r="D885" s="55">
        <v>33.687600000000003</v>
      </c>
      <c r="E885" s="100">
        <v>1359</v>
      </c>
      <c r="F885" s="155">
        <v>998611</v>
      </c>
      <c r="G885" s="41">
        <v>100</v>
      </c>
      <c r="H885" s="50">
        <f t="shared" si="200"/>
        <v>998611</v>
      </c>
      <c r="I885" s="50">
        <f t="shared" si="199"/>
        <v>0</v>
      </c>
      <c r="J885" s="50">
        <f t="shared" si="194"/>
        <v>734.81309786607801</v>
      </c>
      <c r="K885" s="50">
        <f t="shared" si="201"/>
        <v>2270.0826062513602</v>
      </c>
      <c r="L885" s="50">
        <f t="shared" si="202"/>
        <v>2582257.6009987844</v>
      </c>
      <c r="M885" s="50"/>
      <c r="N885" s="50">
        <f t="shared" si="189"/>
        <v>2582257.6009987844</v>
      </c>
      <c r="O885" s="96"/>
      <c r="P885" s="96"/>
      <c r="Q885" s="33"/>
      <c r="R885" s="33"/>
    </row>
    <row r="886" spans="1:18" s="31" customFormat="1" x14ac:dyDescent="0.25">
      <c r="A886" s="35"/>
      <c r="B886" s="51" t="s">
        <v>607</v>
      </c>
      <c r="C886" s="35">
        <v>4</v>
      </c>
      <c r="D886" s="55">
        <v>36.413200000000003</v>
      </c>
      <c r="E886" s="100">
        <v>881</v>
      </c>
      <c r="F886" s="155">
        <v>705139</v>
      </c>
      <c r="G886" s="41">
        <v>100</v>
      </c>
      <c r="H886" s="50">
        <f t="shared" si="200"/>
        <v>705139</v>
      </c>
      <c r="I886" s="50">
        <f t="shared" si="199"/>
        <v>0</v>
      </c>
      <c r="J886" s="50">
        <f t="shared" si="194"/>
        <v>800.38479001135079</v>
      </c>
      <c r="K886" s="50">
        <f t="shared" si="201"/>
        <v>2204.5109141060875</v>
      </c>
      <c r="L886" s="50">
        <f t="shared" si="202"/>
        <v>2370335.9784287945</v>
      </c>
      <c r="M886" s="50"/>
      <c r="N886" s="50">
        <f t="shared" si="189"/>
        <v>2370335.9784287945</v>
      </c>
      <c r="O886" s="96"/>
      <c r="P886" s="96"/>
      <c r="Q886" s="33"/>
      <c r="R886" s="33"/>
    </row>
    <row r="887" spans="1:18" s="31" customFormat="1" x14ac:dyDescent="0.25">
      <c r="A887" s="35"/>
      <c r="B887" s="51" t="s">
        <v>608</v>
      </c>
      <c r="C887" s="35">
        <v>4</v>
      </c>
      <c r="D887" s="55">
        <v>17.424600000000002</v>
      </c>
      <c r="E887" s="100">
        <v>464</v>
      </c>
      <c r="F887" s="155">
        <v>224494</v>
      </c>
      <c r="G887" s="41">
        <v>100</v>
      </c>
      <c r="H887" s="50">
        <f t="shared" si="200"/>
        <v>224494</v>
      </c>
      <c r="I887" s="50">
        <f t="shared" si="199"/>
        <v>0</v>
      </c>
      <c r="J887" s="50">
        <f t="shared" si="194"/>
        <v>483.82327586206895</v>
      </c>
      <c r="K887" s="50">
        <f t="shared" si="201"/>
        <v>2521.0724282553692</v>
      </c>
      <c r="L887" s="50">
        <f t="shared" si="202"/>
        <v>2331231.6201340035</v>
      </c>
      <c r="M887" s="50"/>
      <c r="N887" s="50">
        <f t="shared" si="189"/>
        <v>2331231.6201340035</v>
      </c>
      <c r="O887" s="96"/>
      <c r="P887" s="96"/>
      <c r="Q887" s="33"/>
      <c r="R887" s="33"/>
    </row>
    <row r="888" spans="1:18" s="31" customFormat="1" x14ac:dyDescent="0.25">
      <c r="A888" s="35"/>
      <c r="B888" s="51" t="s">
        <v>609</v>
      </c>
      <c r="C888" s="35">
        <v>4</v>
      </c>
      <c r="D888" s="55">
        <v>18.459800000000001</v>
      </c>
      <c r="E888" s="100">
        <v>908</v>
      </c>
      <c r="F888" s="155">
        <v>492650</v>
      </c>
      <c r="G888" s="41">
        <v>100</v>
      </c>
      <c r="H888" s="50">
        <f t="shared" si="200"/>
        <v>492650</v>
      </c>
      <c r="I888" s="50">
        <f t="shared" si="199"/>
        <v>0</v>
      </c>
      <c r="J888" s="50">
        <f t="shared" si="194"/>
        <v>542.56607929515417</v>
      </c>
      <c r="K888" s="50">
        <f t="shared" si="201"/>
        <v>2462.3296248222841</v>
      </c>
      <c r="L888" s="50">
        <f t="shared" si="202"/>
        <v>2457622.2266076743</v>
      </c>
      <c r="M888" s="50"/>
      <c r="N888" s="50">
        <f t="shared" si="189"/>
        <v>2457622.2266076743</v>
      </c>
      <c r="O888" s="96"/>
      <c r="P888" s="96"/>
      <c r="Q888" s="33"/>
      <c r="R888" s="33"/>
    </row>
    <row r="889" spans="1:18" s="31" customFormat="1" x14ac:dyDescent="0.25">
      <c r="A889" s="35"/>
      <c r="B889" s="51" t="s">
        <v>295</v>
      </c>
      <c r="C889" s="35">
        <v>4</v>
      </c>
      <c r="D889" s="55">
        <v>17.335699999999999</v>
      </c>
      <c r="E889" s="100">
        <v>507</v>
      </c>
      <c r="F889" s="155">
        <v>388641</v>
      </c>
      <c r="G889" s="41">
        <v>100</v>
      </c>
      <c r="H889" s="50">
        <f t="shared" si="200"/>
        <v>388641</v>
      </c>
      <c r="I889" s="50">
        <f t="shared" si="199"/>
        <v>0</v>
      </c>
      <c r="J889" s="50">
        <f t="shared" si="194"/>
        <v>766.5502958579882</v>
      </c>
      <c r="K889" s="50">
        <f t="shared" si="201"/>
        <v>2238.3454082594499</v>
      </c>
      <c r="L889" s="50">
        <f t="shared" si="202"/>
        <v>2118924.4187658392</v>
      </c>
      <c r="M889" s="50"/>
      <c r="N889" s="50">
        <f t="shared" si="189"/>
        <v>2118924.4187658392</v>
      </c>
      <c r="O889" s="96"/>
      <c r="P889" s="96"/>
      <c r="Q889" s="33"/>
      <c r="R889" s="33"/>
    </row>
    <row r="890" spans="1:18" s="31" customFormat="1" x14ac:dyDescent="0.25">
      <c r="A890" s="35"/>
      <c r="B890" s="51" t="s">
        <v>610</v>
      </c>
      <c r="C890" s="35">
        <v>4</v>
      </c>
      <c r="D890" s="55">
        <v>9.4989999999999988</v>
      </c>
      <c r="E890" s="100">
        <v>348</v>
      </c>
      <c r="F890" s="155">
        <v>224605</v>
      </c>
      <c r="G890" s="41">
        <v>100</v>
      </c>
      <c r="H890" s="50">
        <f t="shared" si="200"/>
        <v>224605</v>
      </c>
      <c r="I890" s="50">
        <f t="shared" si="199"/>
        <v>0</v>
      </c>
      <c r="J890" s="50">
        <f t="shared" si="194"/>
        <v>645.41666666666663</v>
      </c>
      <c r="K890" s="50">
        <f t="shared" si="201"/>
        <v>2359.4790374507716</v>
      </c>
      <c r="L890" s="50">
        <f t="shared" si="202"/>
        <v>2100025.0106062423</v>
      </c>
      <c r="M890" s="50"/>
      <c r="N890" s="50">
        <f t="shared" si="189"/>
        <v>2100025.0106062423</v>
      </c>
      <c r="O890" s="96"/>
      <c r="P890" s="96"/>
      <c r="Q890" s="33"/>
      <c r="R890" s="33"/>
    </row>
    <row r="891" spans="1:18" s="31" customFormat="1" x14ac:dyDescent="0.25">
      <c r="A891" s="35"/>
      <c r="B891" s="51" t="s">
        <v>611</v>
      </c>
      <c r="C891" s="35">
        <v>4</v>
      </c>
      <c r="D891" s="55">
        <v>50.374799999999993</v>
      </c>
      <c r="E891" s="100">
        <v>1691</v>
      </c>
      <c r="F891" s="155">
        <v>2029988</v>
      </c>
      <c r="G891" s="41">
        <v>100</v>
      </c>
      <c r="H891" s="50">
        <f t="shared" si="200"/>
        <v>2029988</v>
      </c>
      <c r="I891" s="50">
        <f t="shared" si="199"/>
        <v>0</v>
      </c>
      <c r="J891" s="50">
        <f t="shared" si="194"/>
        <v>1200.4659964518037</v>
      </c>
      <c r="K891" s="50">
        <f t="shared" si="201"/>
        <v>1804.4297076656344</v>
      </c>
      <c r="L891" s="50">
        <f t="shared" si="202"/>
        <v>2452714.0903841173</v>
      </c>
      <c r="M891" s="50"/>
      <c r="N891" s="50">
        <f t="shared" si="189"/>
        <v>2452714.0903841173</v>
      </c>
      <c r="O891" s="96"/>
      <c r="P891" s="96"/>
      <c r="Q891" s="33"/>
      <c r="R891" s="33"/>
    </row>
    <row r="892" spans="1:18" s="31" customFormat="1" x14ac:dyDescent="0.25">
      <c r="A892" s="35"/>
      <c r="B892" s="51" t="s">
        <v>570</v>
      </c>
      <c r="C892" s="35">
        <v>4</v>
      </c>
      <c r="D892" s="55">
        <v>12.6898</v>
      </c>
      <c r="E892" s="100">
        <v>541</v>
      </c>
      <c r="F892" s="155">
        <v>380293</v>
      </c>
      <c r="G892" s="41">
        <v>100</v>
      </c>
      <c r="H892" s="50">
        <f t="shared" si="200"/>
        <v>380293</v>
      </c>
      <c r="I892" s="50">
        <f t="shared" si="199"/>
        <v>0</v>
      </c>
      <c r="J892" s="50">
        <f t="shared" si="194"/>
        <v>702.94454713493531</v>
      </c>
      <c r="K892" s="50">
        <f t="shared" si="201"/>
        <v>2301.9511569825027</v>
      </c>
      <c r="L892" s="50">
        <f t="shared" si="202"/>
        <v>2149116.3385051009</v>
      </c>
      <c r="M892" s="50"/>
      <c r="N892" s="50">
        <f t="shared" si="189"/>
        <v>2149116.3385051009</v>
      </c>
      <c r="O892" s="96"/>
      <c r="P892" s="96"/>
      <c r="Q892" s="33"/>
      <c r="R892" s="33"/>
    </row>
    <row r="893" spans="1:18" s="31" customFormat="1" x14ac:dyDescent="0.25">
      <c r="A893" s="35"/>
      <c r="B893" s="51" t="s">
        <v>612</v>
      </c>
      <c r="C893" s="35">
        <v>4</v>
      </c>
      <c r="D893" s="55">
        <v>34.032299999999999</v>
      </c>
      <c r="E893" s="100">
        <v>1123</v>
      </c>
      <c r="F893" s="155">
        <v>1074165</v>
      </c>
      <c r="G893" s="41">
        <v>100</v>
      </c>
      <c r="H893" s="50">
        <f t="shared" si="200"/>
        <v>1074165</v>
      </c>
      <c r="I893" s="50">
        <f t="shared" si="199"/>
        <v>0</v>
      </c>
      <c r="J893" s="50">
        <f t="shared" si="194"/>
        <v>956.51380231522705</v>
      </c>
      <c r="K893" s="50">
        <f t="shared" si="201"/>
        <v>2048.3819018022109</v>
      </c>
      <c r="L893" s="50">
        <f t="shared" si="202"/>
        <v>2317835.115132235</v>
      </c>
      <c r="M893" s="50"/>
      <c r="N893" s="50">
        <f t="shared" ref="N893:N956" si="203">L893+M893</f>
        <v>2317835.115132235</v>
      </c>
      <c r="O893" s="96"/>
      <c r="P893" s="96"/>
      <c r="Q893" s="33"/>
      <c r="R893" s="33"/>
    </row>
    <row r="894" spans="1:18" s="31" customFormat="1" x14ac:dyDescent="0.25">
      <c r="A894" s="35"/>
      <c r="B894" s="51" t="s">
        <v>613</v>
      </c>
      <c r="C894" s="35">
        <v>4</v>
      </c>
      <c r="D894" s="55">
        <v>17.230599999999999</v>
      </c>
      <c r="E894" s="100">
        <v>528</v>
      </c>
      <c r="F894" s="155">
        <v>541054</v>
      </c>
      <c r="G894" s="41">
        <v>100</v>
      </c>
      <c r="H894" s="50">
        <f t="shared" si="200"/>
        <v>541054</v>
      </c>
      <c r="I894" s="50">
        <f t="shared" si="199"/>
        <v>0</v>
      </c>
      <c r="J894" s="50">
        <f t="shared" si="194"/>
        <v>1024.7234848484848</v>
      </c>
      <c r="K894" s="50">
        <f t="shared" si="201"/>
        <v>1980.1722192689533</v>
      </c>
      <c r="L894" s="50">
        <f t="shared" si="202"/>
        <v>1918044.7412556743</v>
      </c>
      <c r="M894" s="50"/>
      <c r="N894" s="50">
        <f t="shared" si="203"/>
        <v>1918044.7412556743</v>
      </c>
      <c r="O894" s="96"/>
      <c r="P894" s="96"/>
      <c r="Q894" s="33"/>
      <c r="R894" s="33"/>
    </row>
    <row r="895" spans="1:18" s="31" customFormat="1" x14ac:dyDescent="0.25">
      <c r="A895" s="35"/>
      <c r="B895" s="51" t="s">
        <v>614</v>
      </c>
      <c r="C895" s="35">
        <v>4</v>
      </c>
      <c r="D895" s="55">
        <v>31.044899999999998</v>
      </c>
      <c r="E895" s="100">
        <v>1823</v>
      </c>
      <c r="F895" s="155">
        <v>1417297</v>
      </c>
      <c r="G895" s="41">
        <v>100</v>
      </c>
      <c r="H895" s="50">
        <f t="shared" si="200"/>
        <v>1417297</v>
      </c>
      <c r="I895" s="50">
        <f t="shared" si="199"/>
        <v>0</v>
      </c>
      <c r="J895" s="50">
        <f t="shared" si="194"/>
        <v>777.45309928688971</v>
      </c>
      <c r="K895" s="50">
        <f t="shared" si="201"/>
        <v>2227.4426048305486</v>
      </c>
      <c r="L895" s="50">
        <f t="shared" si="202"/>
        <v>2702369.9485013541</v>
      </c>
      <c r="M895" s="50"/>
      <c r="N895" s="50">
        <f t="shared" si="203"/>
        <v>2702369.9485013541</v>
      </c>
      <c r="O895" s="96"/>
      <c r="P895" s="96"/>
      <c r="Q895" s="33"/>
      <c r="R895" s="33"/>
    </row>
    <row r="896" spans="1:18" s="31" customFormat="1" x14ac:dyDescent="0.25">
      <c r="A896" s="35"/>
      <c r="B896" s="51" t="s">
        <v>615</v>
      </c>
      <c r="C896" s="35">
        <v>4</v>
      </c>
      <c r="D896" s="55">
        <v>11.1501</v>
      </c>
      <c r="E896" s="100">
        <v>433</v>
      </c>
      <c r="F896" s="155">
        <v>976682</v>
      </c>
      <c r="G896" s="41">
        <v>100</v>
      </c>
      <c r="H896" s="50">
        <f t="shared" si="200"/>
        <v>976682</v>
      </c>
      <c r="I896" s="50">
        <f t="shared" si="199"/>
        <v>0</v>
      </c>
      <c r="J896" s="50">
        <f t="shared" si="194"/>
        <v>2255.6166281755195</v>
      </c>
      <c r="K896" s="50">
        <f t="shared" si="201"/>
        <v>749.27907594191856</v>
      </c>
      <c r="L896" s="50">
        <f t="shared" si="202"/>
        <v>846718.26004100672</v>
      </c>
      <c r="M896" s="50"/>
      <c r="N896" s="50">
        <f t="shared" si="203"/>
        <v>846718.26004100672</v>
      </c>
      <c r="O896" s="96"/>
      <c r="P896" s="96"/>
      <c r="Q896" s="33"/>
      <c r="R896" s="33"/>
    </row>
    <row r="897" spans="1:18" s="31" customFormat="1" x14ac:dyDescent="0.25">
      <c r="A897" s="35"/>
      <c r="B897" s="51" t="s">
        <v>616</v>
      </c>
      <c r="C897" s="35">
        <v>4</v>
      </c>
      <c r="D897" s="55">
        <v>10.266300000000001</v>
      </c>
      <c r="E897" s="100">
        <v>642</v>
      </c>
      <c r="F897" s="155">
        <v>560915</v>
      </c>
      <c r="G897" s="41">
        <v>100</v>
      </c>
      <c r="H897" s="50">
        <f t="shared" si="200"/>
        <v>560915</v>
      </c>
      <c r="I897" s="50">
        <f t="shared" si="199"/>
        <v>0</v>
      </c>
      <c r="J897" s="50">
        <f t="shared" si="194"/>
        <v>873.69937694704049</v>
      </c>
      <c r="K897" s="50">
        <f t="shared" si="201"/>
        <v>2131.1963271703976</v>
      </c>
      <c r="L897" s="50">
        <f t="shared" si="202"/>
        <v>2031748.2395462503</v>
      </c>
      <c r="M897" s="50"/>
      <c r="N897" s="50">
        <f t="shared" si="203"/>
        <v>2031748.2395462503</v>
      </c>
      <c r="O897" s="96"/>
      <c r="P897" s="96"/>
      <c r="Q897" s="33"/>
      <c r="R897" s="33"/>
    </row>
    <row r="898" spans="1:18" s="31" customFormat="1" x14ac:dyDescent="0.25">
      <c r="A898" s="35"/>
      <c r="B898" s="51" t="s">
        <v>617</v>
      </c>
      <c r="C898" s="35">
        <v>4</v>
      </c>
      <c r="D898" s="55">
        <v>27.482099999999999</v>
      </c>
      <c r="E898" s="100">
        <v>808</v>
      </c>
      <c r="F898" s="155">
        <v>620868</v>
      </c>
      <c r="G898" s="41">
        <v>100</v>
      </c>
      <c r="H898" s="50">
        <f t="shared" si="200"/>
        <v>620868</v>
      </c>
      <c r="I898" s="50">
        <f t="shared" si="199"/>
        <v>0</v>
      </c>
      <c r="J898" s="50">
        <f t="shared" si="194"/>
        <v>768.40099009900985</v>
      </c>
      <c r="K898" s="50">
        <f t="shared" si="201"/>
        <v>2236.4947140184281</v>
      </c>
      <c r="L898" s="50">
        <f t="shared" si="202"/>
        <v>2303854.0927341119</v>
      </c>
      <c r="M898" s="50"/>
      <c r="N898" s="50">
        <f t="shared" si="203"/>
        <v>2303854.0927341119</v>
      </c>
      <c r="O898" s="96"/>
      <c r="P898" s="96"/>
      <c r="Q898" s="33"/>
      <c r="R898" s="33"/>
    </row>
    <row r="899" spans="1:18" s="31" customFormat="1" x14ac:dyDescent="0.25">
      <c r="A899" s="35"/>
      <c r="B899" s="51" t="s">
        <v>837</v>
      </c>
      <c r="C899" s="35">
        <v>4</v>
      </c>
      <c r="D899" s="55">
        <v>24.450700000000005</v>
      </c>
      <c r="E899" s="100">
        <v>740</v>
      </c>
      <c r="F899" s="155">
        <v>1257558</v>
      </c>
      <c r="G899" s="41">
        <v>100</v>
      </c>
      <c r="H899" s="50">
        <f t="shared" si="200"/>
        <v>1257558</v>
      </c>
      <c r="I899" s="50">
        <f t="shared" si="199"/>
        <v>0</v>
      </c>
      <c r="J899" s="50">
        <f t="shared" si="194"/>
        <v>1699.4027027027028</v>
      </c>
      <c r="K899" s="50">
        <f t="shared" si="201"/>
        <v>1305.4930014147353</v>
      </c>
      <c r="L899" s="50">
        <f t="shared" si="202"/>
        <v>1506381.2941202547</v>
      </c>
      <c r="M899" s="50"/>
      <c r="N899" s="50">
        <f t="shared" si="203"/>
        <v>1506381.2941202547</v>
      </c>
      <c r="O899" s="96"/>
      <c r="P899" s="96"/>
      <c r="Q899" s="33"/>
      <c r="R899" s="33"/>
    </row>
    <row r="900" spans="1:18" s="31" customFormat="1" x14ac:dyDescent="0.25">
      <c r="A900" s="35"/>
      <c r="B900" s="51" t="s">
        <v>618</v>
      </c>
      <c r="C900" s="35">
        <v>4</v>
      </c>
      <c r="D900" s="55">
        <v>14.500899999999998</v>
      </c>
      <c r="E900" s="100">
        <v>491</v>
      </c>
      <c r="F900" s="155">
        <v>736279</v>
      </c>
      <c r="G900" s="41">
        <v>100</v>
      </c>
      <c r="H900" s="50">
        <f t="shared" si="200"/>
        <v>736279</v>
      </c>
      <c r="I900" s="50">
        <f t="shared" si="199"/>
        <v>0</v>
      </c>
      <c r="J900" s="50">
        <f t="shared" si="194"/>
        <v>1499.5498981670062</v>
      </c>
      <c r="K900" s="50">
        <f t="shared" si="201"/>
        <v>1505.3458059504319</v>
      </c>
      <c r="L900" s="50">
        <f t="shared" si="202"/>
        <v>1501848.076475743</v>
      </c>
      <c r="M900" s="50"/>
      <c r="N900" s="50">
        <f t="shared" si="203"/>
        <v>1501848.076475743</v>
      </c>
      <c r="O900" s="96"/>
      <c r="P900" s="96"/>
      <c r="Q900" s="33"/>
      <c r="R900" s="33"/>
    </row>
    <row r="901" spans="1:18" s="31" customFormat="1" x14ac:dyDescent="0.25">
      <c r="A901" s="35"/>
      <c r="B901" s="51" t="s">
        <v>602</v>
      </c>
      <c r="C901" s="35">
        <v>3</v>
      </c>
      <c r="D901" s="55">
        <v>19.206800000000001</v>
      </c>
      <c r="E901" s="100">
        <v>4797</v>
      </c>
      <c r="F901" s="155">
        <v>25182504</v>
      </c>
      <c r="G901" s="41">
        <v>50</v>
      </c>
      <c r="H901" s="50">
        <f t="shared" si="200"/>
        <v>12591252</v>
      </c>
      <c r="I901" s="50">
        <f t="shared" si="199"/>
        <v>12591252</v>
      </c>
      <c r="J901" s="50">
        <f t="shared" si="194"/>
        <v>5249.6360225140716</v>
      </c>
      <c r="K901" s="50">
        <f t="shared" si="201"/>
        <v>-2244.7403183966335</v>
      </c>
      <c r="L901" s="50">
        <f t="shared" si="202"/>
        <v>1935110.6859533691</v>
      </c>
      <c r="M901" s="50"/>
      <c r="N901" s="50">
        <f t="shared" si="203"/>
        <v>1935110.6859533691</v>
      </c>
      <c r="O901" s="96"/>
      <c r="P901" s="96"/>
      <c r="Q901" s="33"/>
      <c r="R901" s="33"/>
    </row>
    <row r="902" spans="1:18" s="31" customFormat="1" x14ac:dyDescent="0.25">
      <c r="A902" s="35"/>
      <c r="B902" s="51" t="s">
        <v>838</v>
      </c>
      <c r="C902" s="35">
        <v>4</v>
      </c>
      <c r="D902" s="55">
        <v>32.515500000000003</v>
      </c>
      <c r="E902" s="100">
        <v>1147</v>
      </c>
      <c r="F902" s="155">
        <v>1010974</v>
      </c>
      <c r="G902" s="41">
        <v>100</v>
      </c>
      <c r="H902" s="50">
        <f t="shared" si="200"/>
        <v>1010974</v>
      </c>
      <c r="I902" s="50">
        <f t="shared" si="199"/>
        <v>0</v>
      </c>
      <c r="J902" s="50">
        <f t="shared" si="194"/>
        <v>881.40714908456846</v>
      </c>
      <c r="K902" s="50">
        <f t="shared" si="201"/>
        <v>2123.4885550328695</v>
      </c>
      <c r="L902" s="50">
        <f t="shared" si="202"/>
        <v>2376295.4428981142</v>
      </c>
      <c r="M902" s="50"/>
      <c r="N902" s="50">
        <f t="shared" si="203"/>
        <v>2376295.4428981142</v>
      </c>
      <c r="O902" s="96"/>
      <c r="P902" s="96"/>
      <c r="Q902" s="33"/>
      <c r="R902" s="33"/>
    </row>
    <row r="903" spans="1:18" s="31" customFormat="1" x14ac:dyDescent="0.25">
      <c r="A903" s="35"/>
      <c r="B903" s="4"/>
      <c r="C903" s="4"/>
      <c r="D903" s="55">
        <v>0</v>
      </c>
      <c r="E903" s="102"/>
      <c r="F903" s="42"/>
      <c r="G903" s="41"/>
      <c r="H903" s="42"/>
      <c r="I903" s="32"/>
      <c r="J903" s="32"/>
      <c r="K903" s="50"/>
      <c r="L903" s="50"/>
      <c r="M903" s="50"/>
      <c r="N903" s="50"/>
      <c r="O903" s="96"/>
      <c r="P903" s="96"/>
      <c r="Q903" s="33"/>
      <c r="R903" s="33"/>
    </row>
    <row r="904" spans="1:18" s="31" customFormat="1" x14ac:dyDescent="0.25">
      <c r="A904" s="30" t="s">
        <v>619</v>
      </c>
      <c r="B904" s="43" t="s">
        <v>2</v>
      </c>
      <c r="C904" s="44"/>
      <c r="D904" s="3">
        <v>998.38089999999977</v>
      </c>
      <c r="E904" s="103">
        <f>E905</f>
        <v>42285</v>
      </c>
      <c r="F904" s="37">
        <f t="shared" ref="F904" si="204">F906</f>
        <v>0</v>
      </c>
      <c r="G904" s="37"/>
      <c r="H904" s="37">
        <f>H906</f>
        <v>10663518.25</v>
      </c>
      <c r="I904" s="37">
        <f>I906</f>
        <v>-10663518.25</v>
      </c>
      <c r="J904" s="37"/>
      <c r="K904" s="50"/>
      <c r="L904" s="50"/>
      <c r="M904" s="46">
        <f>M906</f>
        <v>27123863.813573293</v>
      </c>
      <c r="N904" s="37">
        <f t="shared" si="203"/>
        <v>27123863.813573293</v>
      </c>
      <c r="O904" s="96"/>
      <c r="P904" s="96"/>
      <c r="Q904" s="33"/>
      <c r="R904" s="33"/>
    </row>
    <row r="905" spans="1:18" s="31" customFormat="1" x14ac:dyDescent="0.25">
      <c r="A905" s="30" t="s">
        <v>619</v>
      </c>
      <c r="B905" s="43" t="s">
        <v>3</v>
      </c>
      <c r="C905" s="44"/>
      <c r="D905" s="3">
        <v>998.38089999999977</v>
      </c>
      <c r="E905" s="103">
        <f>SUM(E907:E929)</f>
        <v>42285</v>
      </c>
      <c r="F905" s="37">
        <f t="shared" ref="F905" si="205">SUM(F907:F929)</f>
        <v>97173805</v>
      </c>
      <c r="G905" s="37"/>
      <c r="H905" s="37">
        <f>SUM(H907:H929)</f>
        <v>75846768.5</v>
      </c>
      <c r="I905" s="37">
        <f>SUM(I907:I929)</f>
        <v>21327036.5</v>
      </c>
      <c r="J905" s="37"/>
      <c r="K905" s="50"/>
      <c r="L905" s="37">
        <f>SUM(L907:L929)</f>
        <v>49991705.802864835</v>
      </c>
      <c r="M905" s="50"/>
      <c r="N905" s="37">
        <f t="shared" si="203"/>
        <v>49991705.802864835</v>
      </c>
      <c r="O905" s="96"/>
      <c r="P905" s="96"/>
      <c r="Q905" s="33"/>
      <c r="R905" s="33"/>
    </row>
    <row r="906" spans="1:18" s="31" customFormat="1" x14ac:dyDescent="0.25">
      <c r="A906" s="35"/>
      <c r="B906" s="51" t="s">
        <v>26</v>
      </c>
      <c r="C906" s="35">
        <v>2</v>
      </c>
      <c r="D906" s="55">
        <v>0</v>
      </c>
      <c r="E906" s="106"/>
      <c r="F906" s="50"/>
      <c r="G906" s="41">
        <v>25</v>
      </c>
      <c r="H906" s="50">
        <f>F925*G906/100</f>
        <v>10663518.25</v>
      </c>
      <c r="I906" s="50">
        <f t="shared" ref="I906:I929" si="206">F906-H906</f>
        <v>-10663518.25</v>
      </c>
      <c r="J906" s="50"/>
      <c r="K906" s="50"/>
      <c r="L906" s="50"/>
      <c r="M906" s="50">
        <f>($L$7*$L$8*E904/$L$10)+($L$7*$L$9*D904/$L$11)</f>
        <v>27123863.813573293</v>
      </c>
      <c r="N906" s="50">
        <f t="shared" si="203"/>
        <v>27123863.813573293</v>
      </c>
      <c r="O906" s="96"/>
      <c r="P906" s="96"/>
      <c r="Q906" s="33"/>
      <c r="R906" s="33"/>
    </row>
    <row r="907" spans="1:18" s="31" customFormat="1" x14ac:dyDescent="0.25">
      <c r="A907" s="35"/>
      <c r="B907" s="51" t="s">
        <v>620</v>
      </c>
      <c r="C907" s="35">
        <v>4</v>
      </c>
      <c r="D907" s="55">
        <v>17.226600000000001</v>
      </c>
      <c r="E907" s="100">
        <v>307</v>
      </c>
      <c r="F907" s="156">
        <v>416764</v>
      </c>
      <c r="G907" s="41">
        <v>100</v>
      </c>
      <c r="H907" s="50">
        <f t="shared" ref="H907:H929" si="207">F907*G907/100</f>
        <v>416764</v>
      </c>
      <c r="I907" s="50">
        <f t="shared" si="206"/>
        <v>0</v>
      </c>
      <c r="J907" s="50">
        <f t="shared" si="194"/>
        <v>1357.5374592833875</v>
      </c>
      <c r="K907" s="50">
        <f t="shared" ref="K907:K929" si="208">$J$11*$J$19-J907</f>
        <v>1647.3582448340505</v>
      </c>
      <c r="L907" s="50">
        <f t="shared" ref="L907:L929" si="209">IF(K907&gt;0,$J$7*$J$8*(K907/$K$19),0)+$J$7*$J$9*(E907/$E$19)+$J$7*$J$10*(D907/$D$19)</f>
        <v>1567192.6354494423</v>
      </c>
      <c r="M907" s="50"/>
      <c r="N907" s="50">
        <f t="shared" si="203"/>
        <v>1567192.6354494423</v>
      </c>
      <c r="O907" s="96"/>
      <c r="P907" s="96"/>
      <c r="Q907" s="33"/>
      <c r="R907" s="33"/>
    </row>
    <row r="908" spans="1:18" s="31" customFormat="1" x14ac:dyDescent="0.25">
      <c r="A908" s="35"/>
      <c r="B908" s="51" t="s">
        <v>105</v>
      </c>
      <c r="C908" s="35">
        <v>4</v>
      </c>
      <c r="D908" s="55">
        <v>25.498499999999996</v>
      </c>
      <c r="E908" s="100">
        <v>1745</v>
      </c>
      <c r="F908" s="156">
        <v>1237376</v>
      </c>
      <c r="G908" s="41">
        <v>100</v>
      </c>
      <c r="H908" s="50">
        <f t="shared" si="207"/>
        <v>1237376</v>
      </c>
      <c r="I908" s="50">
        <f t="shared" si="206"/>
        <v>0</v>
      </c>
      <c r="J908" s="50">
        <f t="shared" si="194"/>
        <v>709.09799426934103</v>
      </c>
      <c r="K908" s="50">
        <f t="shared" si="208"/>
        <v>2295.7977098480969</v>
      </c>
      <c r="L908" s="50">
        <f t="shared" si="209"/>
        <v>2687920.7720314893</v>
      </c>
      <c r="M908" s="50"/>
      <c r="N908" s="50">
        <f t="shared" si="203"/>
        <v>2687920.7720314893</v>
      </c>
      <c r="O908" s="96"/>
      <c r="P908" s="96"/>
      <c r="Q908" s="33"/>
      <c r="R908" s="33"/>
    </row>
    <row r="909" spans="1:18" s="31" customFormat="1" x14ac:dyDescent="0.25">
      <c r="A909" s="35"/>
      <c r="B909" s="51" t="s">
        <v>621</v>
      </c>
      <c r="C909" s="35">
        <v>4</v>
      </c>
      <c r="D909" s="55">
        <v>35.809699999999999</v>
      </c>
      <c r="E909" s="100">
        <v>542</v>
      </c>
      <c r="F909" s="156">
        <v>741007</v>
      </c>
      <c r="G909" s="41">
        <v>100</v>
      </c>
      <c r="H909" s="50">
        <f t="shared" si="207"/>
        <v>741007</v>
      </c>
      <c r="I909" s="50">
        <f t="shared" si="206"/>
        <v>0</v>
      </c>
      <c r="J909" s="50">
        <f t="shared" si="194"/>
        <v>1367.1715867158671</v>
      </c>
      <c r="K909" s="50">
        <f t="shared" si="208"/>
        <v>1637.724117401571</v>
      </c>
      <c r="L909" s="50">
        <f t="shared" si="209"/>
        <v>1782478.3437962157</v>
      </c>
      <c r="M909" s="50"/>
      <c r="N909" s="50">
        <f t="shared" si="203"/>
        <v>1782478.3437962157</v>
      </c>
      <c r="O909" s="96"/>
      <c r="P909" s="96"/>
      <c r="Q909" s="33"/>
      <c r="R909" s="33"/>
    </row>
    <row r="910" spans="1:18" s="31" customFormat="1" x14ac:dyDescent="0.25">
      <c r="A910" s="35"/>
      <c r="B910" s="51" t="s">
        <v>839</v>
      </c>
      <c r="C910" s="35">
        <v>4</v>
      </c>
      <c r="D910" s="55">
        <v>39.009399999999999</v>
      </c>
      <c r="E910" s="100">
        <v>1609</v>
      </c>
      <c r="F910" s="156">
        <v>1577491</v>
      </c>
      <c r="G910" s="41">
        <v>100</v>
      </c>
      <c r="H910" s="50">
        <f t="shared" si="207"/>
        <v>1577491</v>
      </c>
      <c r="I910" s="50">
        <f t="shared" si="206"/>
        <v>0</v>
      </c>
      <c r="J910" s="50">
        <f t="shared" si="194"/>
        <v>980.41702921068986</v>
      </c>
      <c r="K910" s="50">
        <f t="shared" si="208"/>
        <v>2024.4786749067482</v>
      </c>
      <c r="L910" s="50">
        <f t="shared" si="209"/>
        <v>2516666.8432317367</v>
      </c>
      <c r="M910" s="50"/>
      <c r="N910" s="50">
        <f t="shared" si="203"/>
        <v>2516666.8432317367</v>
      </c>
      <c r="O910" s="96"/>
      <c r="P910" s="96"/>
      <c r="Q910" s="33"/>
      <c r="R910" s="33"/>
    </row>
    <row r="911" spans="1:18" s="31" customFormat="1" x14ac:dyDescent="0.25">
      <c r="A911" s="35"/>
      <c r="B911" s="51" t="s">
        <v>622</v>
      </c>
      <c r="C911" s="35">
        <v>4</v>
      </c>
      <c r="D911" s="55">
        <v>53.113700000000001</v>
      </c>
      <c r="E911" s="100">
        <v>1956</v>
      </c>
      <c r="F911" s="156">
        <v>1694405</v>
      </c>
      <c r="G911" s="41">
        <v>100</v>
      </c>
      <c r="H911" s="50">
        <f t="shared" si="207"/>
        <v>1694405</v>
      </c>
      <c r="I911" s="50">
        <f t="shared" si="206"/>
        <v>0</v>
      </c>
      <c r="J911" s="50">
        <f t="shared" si="194"/>
        <v>866.26022494887525</v>
      </c>
      <c r="K911" s="50">
        <f t="shared" si="208"/>
        <v>2138.6354791685626</v>
      </c>
      <c r="L911" s="50">
        <f t="shared" si="209"/>
        <v>2841037.3385517523</v>
      </c>
      <c r="M911" s="50"/>
      <c r="N911" s="50">
        <f t="shared" si="203"/>
        <v>2841037.3385517523</v>
      </c>
      <c r="O911" s="96"/>
      <c r="P911" s="96"/>
      <c r="Q911" s="33"/>
      <c r="R911" s="33"/>
    </row>
    <row r="912" spans="1:18" s="31" customFormat="1" x14ac:dyDescent="0.25">
      <c r="A912" s="35"/>
      <c r="B912" s="51" t="s">
        <v>623</v>
      </c>
      <c r="C912" s="35">
        <v>4</v>
      </c>
      <c r="D912" s="55">
        <v>54.958999999999996</v>
      </c>
      <c r="E912" s="100">
        <v>1688</v>
      </c>
      <c r="F912" s="156">
        <v>2029385</v>
      </c>
      <c r="G912" s="41">
        <v>100</v>
      </c>
      <c r="H912" s="50">
        <f t="shared" si="207"/>
        <v>2029385</v>
      </c>
      <c r="I912" s="50">
        <f t="shared" si="206"/>
        <v>0</v>
      </c>
      <c r="J912" s="50">
        <f t="shared" si="194"/>
        <v>1202.2422985781991</v>
      </c>
      <c r="K912" s="50">
        <f t="shared" si="208"/>
        <v>1802.653405539239</v>
      </c>
      <c r="L912" s="50">
        <f t="shared" si="209"/>
        <v>2483484.5425272742</v>
      </c>
      <c r="M912" s="50"/>
      <c r="N912" s="50">
        <f t="shared" si="203"/>
        <v>2483484.5425272742</v>
      </c>
      <c r="O912" s="96"/>
      <c r="P912" s="96"/>
      <c r="Q912" s="33"/>
      <c r="R912" s="33"/>
    </row>
    <row r="913" spans="1:18" s="31" customFormat="1" x14ac:dyDescent="0.25">
      <c r="A913" s="35"/>
      <c r="B913" s="51" t="s">
        <v>171</v>
      </c>
      <c r="C913" s="35">
        <v>4</v>
      </c>
      <c r="D913" s="55">
        <v>50.674500000000002</v>
      </c>
      <c r="E913" s="100">
        <v>1637</v>
      </c>
      <c r="F913" s="156">
        <v>2074697</v>
      </c>
      <c r="G913" s="41">
        <v>100</v>
      </c>
      <c r="H913" s="50">
        <f t="shared" si="207"/>
        <v>2074697</v>
      </c>
      <c r="I913" s="50">
        <f t="shared" si="206"/>
        <v>0</v>
      </c>
      <c r="J913" s="50">
        <f t="shared" ref="J913:J976" si="210">F913/E913</f>
        <v>1267.3775198533904</v>
      </c>
      <c r="K913" s="50">
        <f t="shared" si="208"/>
        <v>1737.5181842640477</v>
      </c>
      <c r="L913" s="50">
        <f t="shared" si="209"/>
        <v>2380779.10879937</v>
      </c>
      <c r="M913" s="50"/>
      <c r="N913" s="50">
        <f t="shared" si="203"/>
        <v>2380779.10879937</v>
      </c>
      <c r="O913" s="96"/>
      <c r="P913" s="96"/>
      <c r="Q913" s="33"/>
      <c r="R913" s="33"/>
    </row>
    <row r="914" spans="1:18" s="31" customFormat="1" x14ac:dyDescent="0.25">
      <c r="A914" s="35"/>
      <c r="B914" s="51" t="s">
        <v>624</v>
      </c>
      <c r="C914" s="35">
        <v>4</v>
      </c>
      <c r="D914" s="55">
        <v>47.912499999999994</v>
      </c>
      <c r="E914" s="100">
        <v>1769</v>
      </c>
      <c r="F914" s="156">
        <v>2484296</v>
      </c>
      <c r="G914" s="41">
        <v>100</v>
      </c>
      <c r="H914" s="50">
        <f t="shared" si="207"/>
        <v>2484296</v>
      </c>
      <c r="I914" s="50">
        <f t="shared" si="206"/>
        <v>0</v>
      </c>
      <c r="J914" s="50">
        <f t="shared" si="210"/>
        <v>1404.3504804974561</v>
      </c>
      <c r="K914" s="50">
        <f t="shared" si="208"/>
        <v>1600.5452236199819</v>
      </c>
      <c r="L914" s="50">
        <f t="shared" si="209"/>
        <v>2299767.0114430403</v>
      </c>
      <c r="M914" s="50"/>
      <c r="N914" s="50">
        <f t="shared" si="203"/>
        <v>2299767.0114430403</v>
      </c>
      <c r="O914" s="96"/>
      <c r="P914" s="96"/>
      <c r="Q914" s="33"/>
      <c r="R914" s="33"/>
    </row>
    <row r="915" spans="1:18" s="31" customFormat="1" x14ac:dyDescent="0.25">
      <c r="A915" s="35"/>
      <c r="B915" s="51" t="s">
        <v>625</v>
      </c>
      <c r="C915" s="35">
        <v>4</v>
      </c>
      <c r="D915" s="55">
        <v>55.839199999999998</v>
      </c>
      <c r="E915" s="100">
        <v>2524</v>
      </c>
      <c r="F915" s="156">
        <v>3531335</v>
      </c>
      <c r="G915" s="41">
        <v>100</v>
      </c>
      <c r="H915" s="50">
        <f t="shared" si="207"/>
        <v>3531335</v>
      </c>
      <c r="I915" s="50">
        <f t="shared" si="206"/>
        <v>0</v>
      </c>
      <c r="J915" s="50">
        <f t="shared" si="210"/>
        <v>1399.1026148969888</v>
      </c>
      <c r="K915" s="50">
        <f t="shared" si="208"/>
        <v>1605.7930892204492</v>
      </c>
      <c r="L915" s="50">
        <f t="shared" si="209"/>
        <v>2644208.7881217338</v>
      </c>
      <c r="M915" s="50"/>
      <c r="N915" s="50">
        <f t="shared" si="203"/>
        <v>2644208.7881217338</v>
      </c>
      <c r="O915" s="96"/>
      <c r="P915" s="96"/>
      <c r="Q915" s="33"/>
      <c r="R915" s="33"/>
    </row>
    <row r="916" spans="1:18" s="31" customFormat="1" x14ac:dyDescent="0.25">
      <c r="A916" s="35"/>
      <c r="B916" s="51" t="s">
        <v>626</v>
      </c>
      <c r="C916" s="35">
        <v>4</v>
      </c>
      <c r="D916" s="55">
        <v>30.313600000000001</v>
      </c>
      <c r="E916" s="100">
        <v>1838</v>
      </c>
      <c r="F916" s="156">
        <v>1326819</v>
      </c>
      <c r="G916" s="41">
        <v>100</v>
      </c>
      <c r="H916" s="50">
        <f t="shared" si="207"/>
        <v>1326819</v>
      </c>
      <c r="I916" s="50">
        <f t="shared" si="206"/>
        <v>0</v>
      </c>
      <c r="J916" s="50">
        <f t="shared" si="210"/>
        <v>721.8819368879216</v>
      </c>
      <c r="K916" s="50">
        <f t="shared" si="208"/>
        <v>2283.0137672295164</v>
      </c>
      <c r="L916" s="50">
        <f t="shared" si="209"/>
        <v>2747434.5719477884</v>
      </c>
      <c r="M916" s="50"/>
      <c r="N916" s="50">
        <f t="shared" si="203"/>
        <v>2747434.5719477884</v>
      </c>
      <c r="O916" s="96"/>
      <c r="P916" s="96"/>
      <c r="Q916" s="33"/>
      <c r="R916" s="33"/>
    </row>
    <row r="917" spans="1:18" s="31" customFormat="1" x14ac:dyDescent="0.25">
      <c r="A917" s="35"/>
      <c r="B917" s="51" t="s">
        <v>627</v>
      </c>
      <c r="C917" s="35">
        <v>4</v>
      </c>
      <c r="D917" s="55">
        <v>12.9727</v>
      </c>
      <c r="E917" s="100">
        <v>377</v>
      </c>
      <c r="F917" s="156">
        <v>570679</v>
      </c>
      <c r="G917" s="41">
        <v>100</v>
      </c>
      <c r="H917" s="50">
        <f t="shared" si="207"/>
        <v>570679</v>
      </c>
      <c r="I917" s="50">
        <f t="shared" si="206"/>
        <v>0</v>
      </c>
      <c r="J917" s="50">
        <f t="shared" si="210"/>
        <v>1513.7374005305039</v>
      </c>
      <c r="K917" s="50">
        <f t="shared" si="208"/>
        <v>1491.1583035869342</v>
      </c>
      <c r="L917" s="50">
        <f t="shared" si="209"/>
        <v>1436640.4940771039</v>
      </c>
      <c r="M917" s="50"/>
      <c r="N917" s="50">
        <f t="shared" si="203"/>
        <v>1436640.4940771039</v>
      </c>
      <c r="O917" s="96"/>
      <c r="P917" s="96"/>
      <c r="Q917" s="33"/>
      <c r="R917" s="33"/>
    </row>
    <row r="918" spans="1:18" s="31" customFormat="1" x14ac:dyDescent="0.25">
      <c r="A918" s="35"/>
      <c r="B918" s="51" t="s">
        <v>628</v>
      </c>
      <c r="C918" s="35">
        <v>4</v>
      </c>
      <c r="D918" s="55">
        <v>53.3904</v>
      </c>
      <c r="E918" s="100">
        <v>3027</v>
      </c>
      <c r="F918" s="156">
        <v>5526895</v>
      </c>
      <c r="G918" s="41">
        <v>100</v>
      </c>
      <c r="H918" s="50">
        <f t="shared" si="207"/>
        <v>5526895</v>
      </c>
      <c r="I918" s="50">
        <f t="shared" si="206"/>
        <v>0</v>
      </c>
      <c r="J918" s="50">
        <f t="shared" si="210"/>
        <v>1825.8655434423522</v>
      </c>
      <c r="K918" s="50">
        <f t="shared" si="208"/>
        <v>1179.0301606750859</v>
      </c>
      <c r="L918" s="50">
        <f t="shared" si="209"/>
        <v>2470891.322853005</v>
      </c>
      <c r="M918" s="50"/>
      <c r="N918" s="50">
        <f t="shared" si="203"/>
        <v>2470891.322853005</v>
      </c>
      <c r="O918" s="96"/>
      <c r="P918" s="96"/>
      <c r="Q918" s="33"/>
      <c r="R918" s="33"/>
    </row>
    <row r="919" spans="1:18" s="31" customFormat="1" x14ac:dyDescent="0.25">
      <c r="A919" s="35"/>
      <c r="B919" s="51" t="s">
        <v>244</v>
      </c>
      <c r="C919" s="35">
        <v>4</v>
      </c>
      <c r="D919" s="55">
        <v>38.387099999999997</v>
      </c>
      <c r="E919" s="100">
        <v>1207</v>
      </c>
      <c r="F919" s="156">
        <v>4049892</v>
      </c>
      <c r="G919" s="41">
        <v>100</v>
      </c>
      <c r="H919" s="50">
        <f t="shared" si="207"/>
        <v>4049892</v>
      </c>
      <c r="I919" s="50">
        <f t="shared" si="206"/>
        <v>0</v>
      </c>
      <c r="J919" s="50">
        <f t="shared" si="210"/>
        <v>3355.3371996685996</v>
      </c>
      <c r="K919" s="50">
        <f t="shared" si="208"/>
        <v>-350.44149555116155</v>
      </c>
      <c r="L919" s="50">
        <f t="shared" si="209"/>
        <v>730823.29325879598</v>
      </c>
      <c r="M919" s="50"/>
      <c r="N919" s="50">
        <f t="shared" si="203"/>
        <v>730823.29325879598</v>
      </c>
      <c r="O919" s="96"/>
      <c r="P919" s="96"/>
      <c r="Q919" s="33"/>
      <c r="R919" s="33"/>
    </row>
    <row r="920" spans="1:18" s="31" customFormat="1" x14ac:dyDescent="0.25">
      <c r="A920" s="35"/>
      <c r="B920" s="51" t="s">
        <v>629</v>
      </c>
      <c r="C920" s="35">
        <v>4</v>
      </c>
      <c r="D920" s="55">
        <v>37.928000000000004</v>
      </c>
      <c r="E920" s="100">
        <v>1775</v>
      </c>
      <c r="F920" s="156">
        <v>3134542</v>
      </c>
      <c r="G920" s="41">
        <v>100</v>
      </c>
      <c r="H920" s="50">
        <f t="shared" si="207"/>
        <v>3134542</v>
      </c>
      <c r="I920" s="50">
        <f t="shared" si="206"/>
        <v>0</v>
      </c>
      <c r="J920" s="50">
        <f t="shared" si="210"/>
        <v>1765.9391549295774</v>
      </c>
      <c r="K920" s="50">
        <f t="shared" si="208"/>
        <v>1238.9565491878607</v>
      </c>
      <c r="L920" s="50">
        <f t="shared" si="209"/>
        <v>1938147.7454272062</v>
      </c>
      <c r="M920" s="50"/>
      <c r="N920" s="50">
        <f t="shared" si="203"/>
        <v>1938147.7454272062</v>
      </c>
      <c r="O920" s="96"/>
      <c r="P920" s="96"/>
      <c r="Q920" s="33"/>
      <c r="R920" s="33"/>
    </row>
    <row r="921" spans="1:18" s="31" customFormat="1" x14ac:dyDescent="0.25">
      <c r="A921" s="35"/>
      <c r="B921" s="51" t="s">
        <v>630</v>
      </c>
      <c r="C921" s="35">
        <v>4</v>
      </c>
      <c r="D921" s="55">
        <v>42.626199999999997</v>
      </c>
      <c r="E921" s="100">
        <v>1586</v>
      </c>
      <c r="F921" s="156">
        <v>6402412</v>
      </c>
      <c r="G921" s="41">
        <v>100</v>
      </c>
      <c r="H921" s="50">
        <f t="shared" si="207"/>
        <v>6402412</v>
      </c>
      <c r="I921" s="50">
        <f t="shared" si="206"/>
        <v>0</v>
      </c>
      <c r="J921" s="50">
        <f t="shared" si="210"/>
        <v>4036.8297604035311</v>
      </c>
      <c r="K921" s="50">
        <f t="shared" si="208"/>
        <v>-1031.934056286093</v>
      </c>
      <c r="L921" s="50">
        <f t="shared" si="209"/>
        <v>903496.39873104531</v>
      </c>
      <c r="M921" s="50"/>
      <c r="N921" s="50">
        <f t="shared" si="203"/>
        <v>903496.39873104531</v>
      </c>
      <c r="O921" s="96"/>
      <c r="P921" s="96"/>
      <c r="Q921" s="33"/>
      <c r="R921" s="33"/>
    </row>
    <row r="922" spans="1:18" s="31" customFormat="1" x14ac:dyDescent="0.25">
      <c r="A922" s="35"/>
      <c r="B922" s="51" t="s">
        <v>840</v>
      </c>
      <c r="C922" s="35">
        <v>4</v>
      </c>
      <c r="D922" s="55">
        <v>47.831499999999998</v>
      </c>
      <c r="E922" s="100">
        <v>2108</v>
      </c>
      <c r="F922" s="156">
        <v>2934047</v>
      </c>
      <c r="G922" s="41">
        <v>100</v>
      </c>
      <c r="H922" s="50">
        <f t="shared" si="207"/>
        <v>2934047</v>
      </c>
      <c r="I922" s="50">
        <f t="shared" si="206"/>
        <v>0</v>
      </c>
      <c r="J922" s="50">
        <f t="shared" si="210"/>
        <v>1391.8629032258063</v>
      </c>
      <c r="K922" s="50">
        <f t="shared" si="208"/>
        <v>1613.0328008916317</v>
      </c>
      <c r="L922" s="50">
        <f t="shared" si="209"/>
        <v>2436123.5075609987</v>
      </c>
      <c r="M922" s="50"/>
      <c r="N922" s="50">
        <f t="shared" si="203"/>
        <v>2436123.5075609987</v>
      </c>
      <c r="O922" s="96"/>
      <c r="P922" s="96"/>
      <c r="Q922" s="33"/>
      <c r="R922" s="33"/>
    </row>
    <row r="923" spans="1:18" s="31" customFormat="1" x14ac:dyDescent="0.25">
      <c r="A923" s="35"/>
      <c r="B923" s="51" t="s">
        <v>631</v>
      </c>
      <c r="C923" s="35">
        <v>4</v>
      </c>
      <c r="D923" s="55">
        <v>31.9847</v>
      </c>
      <c r="E923" s="100">
        <v>410</v>
      </c>
      <c r="F923" s="156">
        <v>2033054</v>
      </c>
      <c r="G923" s="41">
        <v>100</v>
      </c>
      <c r="H923" s="50">
        <f t="shared" si="207"/>
        <v>2033054</v>
      </c>
      <c r="I923" s="50">
        <f t="shared" si="206"/>
        <v>0</v>
      </c>
      <c r="J923" s="50">
        <f t="shared" si="210"/>
        <v>4958.6682926829271</v>
      </c>
      <c r="K923" s="50">
        <f t="shared" si="208"/>
        <v>-1953.7725885654891</v>
      </c>
      <c r="L923" s="50">
        <f t="shared" si="209"/>
        <v>385969.37564053398</v>
      </c>
      <c r="M923" s="50"/>
      <c r="N923" s="50">
        <f t="shared" si="203"/>
        <v>385969.37564053398</v>
      </c>
      <c r="O923" s="96"/>
      <c r="P923" s="96"/>
      <c r="Q923" s="33"/>
      <c r="R923" s="33"/>
    </row>
    <row r="924" spans="1:18" s="31" customFormat="1" x14ac:dyDescent="0.25">
      <c r="A924" s="35"/>
      <c r="B924" s="51" t="s">
        <v>632</v>
      </c>
      <c r="C924" s="35">
        <v>4</v>
      </c>
      <c r="D924" s="55">
        <v>42.980699999999999</v>
      </c>
      <c r="E924" s="100">
        <v>2161</v>
      </c>
      <c r="F924" s="156">
        <v>2348124</v>
      </c>
      <c r="G924" s="41">
        <v>100</v>
      </c>
      <c r="H924" s="50">
        <f t="shared" si="207"/>
        <v>2348124</v>
      </c>
      <c r="I924" s="50">
        <f t="shared" si="206"/>
        <v>0</v>
      </c>
      <c r="J924" s="50">
        <f t="shared" si="210"/>
        <v>1086.5913928736695</v>
      </c>
      <c r="K924" s="50">
        <f t="shared" si="208"/>
        <v>1918.3043112437686</v>
      </c>
      <c r="L924" s="50">
        <f t="shared" si="209"/>
        <v>2666615.5252291677</v>
      </c>
      <c r="M924" s="50"/>
      <c r="N924" s="50">
        <f t="shared" si="203"/>
        <v>2666615.5252291677</v>
      </c>
      <c r="O924" s="96"/>
      <c r="P924" s="96"/>
      <c r="Q924" s="33"/>
      <c r="R924" s="33"/>
    </row>
    <row r="925" spans="1:18" s="31" customFormat="1" x14ac:dyDescent="0.25">
      <c r="A925" s="35"/>
      <c r="B925" s="51" t="s">
        <v>619</v>
      </c>
      <c r="C925" s="35">
        <v>3</v>
      </c>
      <c r="D925" s="55">
        <v>22.766300000000001</v>
      </c>
      <c r="E925" s="100">
        <v>5436</v>
      </c>
      <c r="F925" s="156">
        <v>42654073</v>
      </c>
      <c r="G925" s="41">
        <v>50</v>
      </c>
      <c r="H925" s="50">
        <f t="shared" si="207"/>
        <v>21327036.5</v>
      </c>
      <c r="I925" s="50">
        <f t="shared" si="206"/>
        <v>21327036.5</v>
      </c>
      <c r="J925" s="50">
        <f t="shared" si="210"/>
        <v>7846.5917954378219</v>
      </c>
      <c r="K925" s="50">
        <f t="shared" si="208"/>
        <v>-4841.6960913203839</v>
      </c>
      <c r="L925" s="50">
        <f t="shared" si="209"/>
        <v>2200160.0162191344</v>
      </c>
      <c r="M925" s="50"/>
      <c r="N925" s="50">
        <f t="shared" si="203"/>
        <v>2200160.0162191344</v>
      </c>
      <c r="O925" s="96"/>
      <c r="P925" s="96"/>
      <c r="Q925" s="33"/>
      <c r="R925" s="33"/>
    </row>
    <row r="926" spans="1:18" s="31" customFormat="1" x14ac:dyDescent="0.25">
      <c r="A926" s="35"/>
      <c r="B926" s="51" t="s">
        <v>343</v>
      </c>
      <c r="C926" s="35">
        <v>4</v>
      </c>
      <c r="D926" s="55">
        <v>24.2531</v>
      </c>
      <c r="E926" s="100">
        <v>740</v>
      </c>
      <c r="F926" s="156">
        <v>681929</v>
      </c>
      <c r="G926" s="41">
        <v>100</v>
      </c>
      <c r="H926" s="50">
        <f t="shared" si="207"/>
        <v>681929</v>
      </c>
      <c r="I926" s="50">
        <f t="shared" si="206"/>
        <v>0</v>
      </c>
      <c r="J926" s="50">
        <f t="shared" si="210"/>
        <v>921.52567567567564</v>
      </c>
      <c r="K926" s="50">
        <f t="shared" si="208"/>
        <v>2083.3700284417623</v>
      </c>
      <c r="L926" s="50">
        <f t="shared" si="209"/>
        <v>2131577.0586721608</v>
      </c>
      <c r="M926" s="50"/>
      <c r="N926" s="50">
        <f t="shared" si="203"/>
        <v>2131577.0586721608</v>
      </c>
      <c r="O926" s="96"/>
      <c r="P926" s="96"/>
      <c r="Q926" s="33"/>
      <c r="R926" s="33"/>
    </row>
    <row r="927" spans="1:18" s="31" customFormat="1" x14ac:dyDescent="0.25">
      <c r="A927" s="35"/>
      <c r="B927" s="51" t="s">
        <v>633</v>
      </c>
      <c r="C927" s="35">
        <v>4</v>
      </c>
      <c r="D927" s="55">
        <v>111.4866</v>
      </c>
      <c r="E927" s="100">
        <v>4460</v>
      </c>
      <c r="F927" s="156">
        <v>5115106</v>
      </c>
      <c r="G927" s="41">
        <v>100</v>
      </c>
      <c r="H927" s="50">
        <f t="shared" si="207"/>
        <v>5115106</v>
      </c>
      <c r="I927" s="50">
        <f t="shared" si="206"/>
        <v>0</v>
      </c>
      <c r="J927" s="50">
        <f t="shared" si="210"/>
        <v>1146.8847533632288</v>
      </c>
      <c r="K927" s="50">
        <f t="shared" si="208"/>
        <v>1858.0109507542093</v>
      </c>
      <c r="L927" s="50">
        <f t="shared" si="209"/>
        <v>3976542.5602972396</v>
      </c>
      <c r="M927" s="50"/>
      <c r="N927" s="50">
        <f t="shared" si="203"/>
        <v>3976542.5602972396</v>
      </c>
      <c r="O927" s="96"/>
      <c r="P927" s="96"/>
      <c r="Q927" s="33"/>
      <c r="R927" s="33"/>
    </row>
    <row r="928" spans="1:18" s="31" customFormat="1" x14ac:dyDescent="0.25">
      <c r="A928" s="35"/>
      <c r="B928" s="51" t="s">
        <v>634</v>
      </c>
      <c r="C928" s="35">
        <v>4</v>
      </c>
      <c r="D928" s="55">
        <v>30.6875</v>
      </c>
      <c r="E928" s="100">
        <v>1317</v>
      </c>
      <c r="F928" s="156">
        <v>1935017</v>
      </c>
      <c r="G928" s="41">
        <v>100</v>
      </c>
      <c r="H928" s="50">
        <f t="shared" si="207"/>
        <v>1935017</v>
      </c>
      <c r="I928" s="50">
        <f t="shared" si="206"/>
        <v>0</v>
      </c>
      <c r="J928" s="50">
        <f t="shared" si="210"/>
        <v>1469.2611996962794</v>
      </c>
      <c r="K928" s="50">
        <f t="shared" si="208"/>
        <v>1535.6345044211587</v>
      </c>
      <c r="L928" s="50">
        <f t="shared" si="209"/>
        <v>1953081.1183375632</v>
      </c>
      <c r="M928" s="50"/>
      <c r="N928" s="50">
        <f t="shared" si="203"/>
        <v>1953081.1183375632</v>
      </c>
      <c r="O928" s="96"/>
      <c r="P928" s="96"/>
      <c r="Q928" s="33"/>
      <c r="R928" s="33"/>
    </row>
    <row r="929" spans="1:18" s="31" customFormat="1" x14ac:dyDescent="0.25">
      <c r="A929" s="35"/>
      <c r="B929" s="51" t="s">
        <v>635</v>
      </c>
      <c r="C929" s="35">
        <v>4</v>
      </c>
      <c r="D929" s="55">
        <v>90.729400000000012</v>
      </c>
      <c r="E929" s="100">
        <v>2066</v>
      </c>
      <c r="F929" s="156">
        <v>2674460</v>
      </c>
      <c r="G929" s="41">
        <v>100</v>
      </c>
      <c r="H929" s="50">
        <f t="shared" si="207"/>
        <v>2674460</v>
      </c>
      <c r="I929" s="50">
        <f t="shared" si="206"/>
        <v>0</v>
      </c>
      <c r="J929" s="50">
        <f t="shared" si="210"/>
        <v>1294.5111326234269</v>
      </c>
      <c r="K929" s="50">
        <f t="shared" si="208"/>
        <v>1710.3845714940112</v>
      </c>
      <c r="L929" s="50">
        <f t="shared" si="209"/>
        <v>2810667.4306610292</v>
      </c>
      <c r="M929" s="50"/>
      <c r="N929" s="50">
        <f t="shared" si="203"/>
        <v>2810667.4306610292</v>
      </c>
      <c r="O929" s="96"/>
      <c r="P929" s="96"/>
      <c r="Q929" s="33"/>
      <c r="R929" s="33"/>
    </row>
    <row r="930" spans="1:18" s="31" customFormat="1" x14ac:dyDescent="0.25">
      <c r="A930" s="35"/>
      <c r="B930" s="4"/>
      <c r="C930" s="4"/>
      <c r="D930" s="55">
        <v>0</v>
      </c>
      <c r="E930" s="102"/>
      <c r="F930" s="42"/>
      <c r="G930" s="41"/>
      <c r="H930" s="42"/>
      <c r="I930" s="32"/>
      <c r="J930" s="32"/>
      <c r="K930" s="50"/>
      <c r="L930" s="50"/>
      <c r="M930" s="50"/>
      <c r="N930" s="50"/>
      <c r="O930" s="96"/>
      <c r="P930" s="96"/>
      <c r="Q930" s="33"/>
      <c r="R930" s="33"/>
    </row>
    <row r="931" spans="1:18" s="31" customFormat="1" x14ac:dyDescent="0.25">
      <c r="A931" s="30" t="s">
        <v>166</v>
      </c>
      <c r="B931" s="43" t="s">
        <v>2</v>
      </c>
      <c r="C931" s="44"/>
      <c r="D931" s="3">
        <v>673.69040000000018</v>
      </c>
      <c r="E931" s="103">
        <f>E932</f>
        <v>26435</v>
      </c>
      <c r="F931" s="37">
        <f t="shared" ref="F931" si="211">F933</f>
        <v>0</v>
      </c>
      <c r="G931" s="37"/>
      <c r="H931" s="37">
        <f>H933</f>
        <v>12515815</v>
      </c>
      <c r="I931" s="37">
        <f>I933</f>
        <v>-12515815</v>
      </c>
      <c r="J931" s="37"/>
      <c r="K931" s="50"/>
      <c r="L931" s="50"/>
      <c r="M931" s="46">
        <f>M933</f>
        <v>17573045.14506248</v>
      </c>
      <c r="N931" s="37">
        <f t="shared" si="203"/>
        <v>17573045.14506248</v>
      </c>
      <c r="O931" s="96"/>
      <c r="P931" s="96"/>
      <c r="Q931" s="33"/>
      <c r="R931" s="33"/>
    </row>
    <row r="932" spans="1:18" s="31" customFormat="1" x14ac:dyDescent="0.25">
      <c r="A932" s="30" t="s">
        <v>166</v>
      </c>
      <c r="B932" s="43" t="s">
        <v>3</v>
      </c>
      <c r="C932" s="44"/>
      <c r="D932" s="3">
        <v>673.69040000000018</v>
      </c>
      <c r="E932" s="103">
        <f>SUM(E934:E948)</f>
        <v>26435</v>
      </c>
      <c r="F932" s="37">
        <f t="shared" ref="F932" si="212">SUM(F934:F948)</f>
        <v>76405507</v>
      </c>
      <c r="G932" s="37"/>
      <c r="H932" s="37">
        <f>SUM(H934:H948)</f>
        <v>51373877</v>
      </c>
      <c r="I932" s="37">
        <f>SUM(I934:I948)</f>
        <v>25031630</v>
      </c>
      <c r="J932" s="37"/>
      <c r="K932" s="50"/>
      <c r="L932" s="37">
        <f>SUM(L934:L948)</f>
        <v>32544159.921747491</v>
      </c>
      <c r="M932" s="50"/>
      <c r="N932" s="37">
        <f t="shared" si="203"/>
        <v>32544159.921747491</v>
      </c>
      <c r="O932" s="96"/>
      <c r="P932" s="96"/>
      <c r="Q932" s="33"/>
      <c r="R932" s="33"/>
    </row>
    <row r="933" spans="1:18" s="31" customFormat="1" x14ac:dyDescent="0.25">
      <c r="A933" s="35"/>
      <c r="B933" s="51" t="s">
        <v>26</v>
      </c>
      <c r="C933" s="35">
        <v>2</v>
      </c>
      <c r="D933" s="55">
        <v>0</v>
      </c>
      <c r="E933" s="106"/>
      <c r="F933" s="50"/>
      <c r="G933" s="41">
        <v>25</v>
      </c>
      <c r="H933" s="50">
        <f>F945*G933/100</f>
        <v>12515815</v>
      </c>
      <c r="I933" s="50">
        <f t="shared" ref="I933:I948" si="213">F933-H933</f>
        <v>-12515815</v>
      </c>
      <c r="J933" s="50"/>
      <c r="K933" s="50"/>
      <c r="L933" s="50"/>
      <c r="M933" s="50">
        <f>($L$7*$L$8*E931/$L$10)+($L$7*$L$9*D931/$L$11)</f>
        <v>17573045.14506248</v>
      </c>
      <c r="N933" s="50">
        <f t="shared" si="203"/>
        <v>17573045.14506248</v>
      </c>
      <c r="O933" s="96"/>
      <c r="P933" s="96"/>
      <c r="Q933" s="33"/>
      <c r="R933" s="33"/>
    </row>
    <row r="934" spans="1:18" s="31" customFormat="1" x14ac:dyDescent="0.25">
      <c r="A934" s="35"/>
      <c r="B934" s="51" t="s">
        <v>636</v>
      </c>
      <c r="C934" s="35">
        <v>4</v>
      </c>
      <c r="D934" s="55">
        <v>35.155100000000004</v>
      </c>
      <c r="E934" s="100">
        <v>952</v>
      </c>
      <c r="F934" s="157">
        <v>1264084</v>
      </c>
      <c r="G934" s="41">
        <v>100</v>
      </c>
      <c r="H934" s="50">
        <f t="shared" ref="H934:H948" si="214">F934*G934/100</f>
        <v>1264084</v>
      </c>
      <c r="I934" s="50">
        <f t="shared" si="213"/>
        <v>0</v>
      </c>
      <c r="J934" s="50">
        <f t="shared" si="210"/>
        <v>1327.8193277310925</v>
      </c>
      <c r="K934" s="50">
        <f t="shared" ref="K934:K948" si="215">$J$11*$J$19-J934</f>
        <v>1677.0763763863456</v>
      </c>
      <c r="L934" s="50">
        <f t="shared" ref="L934:L948" si="216">IF(K934&gt;0,$J$7*$J$8*(K934/$K$19),0)+$J$7*$J$9*(E934/$E$19)+$J$7*$J$10*(D934/$D$19)</f>
        <v>1962881.3204582217</v>
      </c>
      <c r="M934" s="50"/>
      <c r="N934" s="50">
        <f t="shared" si="203"/>
        <v>1962881.3204582217</v>
      </c>
      <c r="O934" s="96"/>
      <c r="P934" s="96"/>
      <c r="Q934" s="33"/>
      <c r="R934" s="33"/>
    </row>
    <row r="935" spans="1:18" s="31" customFormat="1" x14ac:dyDescent="0.25">
      <c r="A935" s="35"/>
      <c r="B935" s="51" t="s">
        <v>637</v>
      </c>
      <c r="C935" s="35">
        <v>4</v>
      </c>
      <c r="D935" s="55">
        <v>65.399599999999992</v>
      </c>
      <c r="E935" s="100">
        <v>1304</v>
      </c>
      <c r="F935" s="157">
        <v>2019707</v>
      </c>
      <c r="G935" s="41">
        <v>100</v>
      </c>
      <c r="H935" s="50">
        <f t="shared" si="214"/>
        <v>2019707</v>
      </c>
      <c r="I935" s="50">
        <f t="shared" si="213"/>
        <v>0</v>
      </c>
      <c r="J935" s="50">
        <f t="shared" si="210"/>
        <v>1548.8550613496932</v>
      </c>
      <c r="K935" s="50">
        <f t="shared" si="215"/>
        <v>1456.0406427677449</v>
      </c>
      <c r="L935" s="50">
        <f t="shared" si="216"/>
        <v>2136432.3378170147</v>
      </c>
      <c r="M935" s="50"/>
      <c r="N935" s="50">
        <f t="shared" si="203"/>
        <v>2136432.3378170147</v>
      </c>
      <c r="O935" s="96"/>
      <c r="P935" s="96"/>
      <c r="Q935" s="33"/>
      <c r="R935" s="33"/>
    </row>
    <row r="936" spans="1:18" s="31" customFormat="1" x14ac:dyDescent="0.25">
      <c r="A936" s="35"/>
      <c r="B936" s="51" t="s">
        <v>638</v>
      </c>
      <c r="C936" s="35">
        <v>4</v>
      </c>
      <c r="D936" s="55">
        <v>20.309100000000001</v>
      </c>
      <c r="E936" s="100">
        <v>497</v>
      </c>
      <c r="F936" s="157">
        <v>677976</v>
      </c>
      <c r="G936" s="41">
        <v>100</v>
      </c>
      <c r="H936" s="50">
        <f t="shared" si="214"/>
        <v>677976</v>
      </c>
      <c r="I936" s="50">
        <f t="shared" si="213"/>
        <v>0</v>
      </c>
      <c r="J936" s="50">
        <f t="shared" si="210"/>
        <v>1364.1368209255534</v>
      </c>
      <c r="K936" s="50">
        <f t="shared" si="215"/>
        <v>1640.7588831918847</v>
      </c>
      <c r="L936" s="50">
        <f t="shared" si="216"/>
        <v>1655400.1501511242</v>
      </c>
      <c r="M936" s="50"/>
      <c r="N936" s="50">
        <f t="shared" si="203"/>
        <v>1655400.1501511242</v>
      </c>
      <c r="O936" s="96"/>
      <c r="P936" s="96"/>
      <c r="Q936" s="33"/>
      <c r="R936" s="33"/>
    </row>
    <row r="937" spans="1:18" s="31" customFormat="1" x14ac:dyDescent="0.25">
      <c r="A937" s="35"/>
      <c r="B937" s="51" t="s">
        <v>639</v>
      </c>
      <c r="C937" s="35">
        <v>4</v>
      </c>
      <c r="D937" s="55">
        <v>22.101399999999998</v>
      </c>
      <c r="E937" s="100">
        <v>604</v>
      </c>
      <c r="F937" s="157">
        <v>741463</v>
      </c>
      <c r="G937" s="41">
        <v>100</v>
      </c>
      <c r="H937" s="50">
        <f t="shared" si="214"/>
        <v>741463</v>
      </c>
      <c r="I937" s="50">
        <f t="shared" si="213"/>
        <v>0</v>
      </c>
      <c r="J937" s="50">
        <f t="shared" si="210"/>
        <v>1227.5877483443708</v>
      </c>
      <c r="K937" s="50">
        <f t="shared" si="215"/>
        <v>1777.3079557730673</v>
      </c>
      <c r="L937" s="50">
        <f t="shared" si="216"/>
        <v>1818477.9783648448</v>
      </c>
      <c r="M937" s="50"/>
      <c r="N937" s="50">
        <f t="shared" si="203"/>
        <v>1818477.9783648448</v>
      </c>
      <c r="O937" s="96"/>
      <c r="P937" s="96"/>
      <c r="Q937" s="33"/>
      <c r="R937" s="33"/>
    </row>
    <row r="938" spans="1:18" s="31" customFormat="1" x14ac:dyDescent="0.25">
      <c r="A938" s="35"/>
      <c r="B938" s="51" t="s">
        <v>841</v>
      </c>
      <c r="C938" s="35">
        <v>4</v>
      </c>
      <c r="D938" s="55">
        <v>31.037700000000001</v>
      </c>
      <c r="E938" s="100">
        <v>591</v>
      </c>
      <c r="F938" s="157">
        <v>480978</v>
      </c>
      <c r="G938" s="41">
        <v>100</v>
      </c>
      <c r="H938" s="50">
        <f t="shared" si="214"/>
        <v>480978</v>
      </c>
      <c r="I938" s="50">
        <f t="shared" si="213"/>
        <v>0</v>
      </c>
      <c r="J938" s="50">
        <f t="shared" si="210"/>
        <v>813.83756345177665</v>
      </c>
      <c r="K938" s="50">
        <f t="shared" si="215"/>
        <v>2191.0581406656615</v>
      </c>
      <c r="L938" s="50">
        <f t="shared" si="216"/>
        <v>2211877.0271165799</v>
      </c>
      <c r="M938" s="50"/>
      <c r="N938" s="50">
        <f t="shared" si="203"/>
        <v>2211877.0271165799</v>
      </c>
      <c r="O938" s="96"/>
      <c r="P938" s="96"/>
      <c r="Q938" s="33"/>
      <c r="R938" s="33"/>
    </row>
    <row r="939" spans="1:18" s="31" customFormat="1" x14ac:dyDescent="0.25">
      <c r="A939" s="35"/>
      <c r="B939" s="51" t="s">
        <v>640</v>
      </c>
      <c r="C939" s="35">
        <v>4</v>
      </c>
      <c r="D939" s="55">
        <v>41.298199999999994</v>
      </c>
      <c r="E939" s="100">
        <v>1154</v>
      </c>
      <c r="F939" s="157">
        <v>1026649</v>
      </c>
      <c r="G939" s="41">
        <v>100</v>
      </c>
      <c r="H939" s="50">
        <f t="shared" si="214"/>
        <v>1026649</v>
      </c>
      <c r="I939" s="50">
        <f t="shared" si="213"/>
        <v>0</v>
      </c>
      <c r="J939" s="50">
        <f t="shared" si="210"/>
        <v>889.64384748700172</v>
      </c>
      <c r="K939" s="50">
        <f t="shared" si="215"/>
        <v>2115.2518566304361</v>
      </c>
      <c r="L939" s="50">
        <f t="shared" si="216"/>
        <v>2436125.0216611191</v>
      </c>
      <c r="M939" s="50"/>
      <c r="N939" s="50">
        <f t="shared" si="203"/>
        <v>2436125.0216611191</v>
      </c>
      <c r="O939" s="96"/>
      <c r="P939" s="96"/>
      <c r="Q939" s="33"/>
      <c r="R939" s="33"/>
    </row>
    <row r="940" spans="1:18" s="31" customFormat="1" x14ac:dyDescent="0.25">
      <c r="A940" s="35"/>
      <c r="B940" s="51" t="s">
        <v>842</v>
      </c>
      <c r="C940" s="35">
        <v>4</v>
      </c>
      <c r="D940" s="55">
        <v>13.3012</v>
      </c>
      <c r="E940" s="100">
        <v>633</v>
      </c>
      <c r="F940" s="157">
        <v>1225002</v>
      </c>
      <c r="G940" s="41">
        <v>100</v>
      </c>
      <c r="H940" s="50">
        <f t="shared" si="214"/>
        <v>1225002</v>
      </c>
      <c r="I940" s="50">
        <f t="shared" si="213"/>
        <v>0</v>
      </c>
      <c r="J940" s="50">
        <f t="shared" si="210"/>
        <v>1935.2322274881517</v>
      </c>
      <c r="K940" s="50">
        <f t="shared" si="215"/>
        <v>1069.6634766292864</v>
      </c>
      <c r="L940" s="50">
        <f t="shared" si="216"/>
        <v>1195305.4046142406</v>
      </c>
      <c r="M940" s="50"/>
      <c r="N940" s="50">
        <f t="shared" si="203"/>
        <v>1195305.4046142406</v>
      </c>
      <c r="O940" s="96"/>
      <c r="P940" s="96"/>
      <c r="Q940" s="33"/>
      <c r="R940" s="33"/>
    </row>
    <row r="941" spans="1:18" s="31" customFormat="1" x14ac:dyDescent="0.25">
      <c r="A941" s="35"/>
      <c r="B941" s="51" t="s">
        <v>641</v>
      </c>
      <c r="C941" s="35">
        <v>4</v>
      </c>
      <c r="D941" s="55">
        <v>56.828500000000005</v>
      </c>
      <c r="E941" s="100">
        <v>1833</v>
      </c>
      <c r="F941" s="157">
        <v>2991340</v>
      </c>
      <c r="G941" s="41">
        <v>100</v>
      </c>
      <c r="H941" s="50">
        <f t="shared" si="214"/>
        <v>2991340</v>
      </c>
      <c r="I941" s="50">
        <f t="shared" si="213"/>
        <v>0</v>
      </c>
      <c r="J941" s="50">
        <f t="shared" si="210"/>
        <v>1631.9367157665031</v>
      </c>
      <c r="K941" s="50">
        <f t="shared" si="215"/>
        <v>1372.958988350935</v>
      </c>
      <c r="L941" s="50">
        <f t="shared" si="216"/>
        <v>2205199.5821028696</v>
      </c>
      <c r="M941" s="50"/>
      <c r="N941" s="50">
        <f t="shared" si="203"/>
        <v>2205199.5821028696</v>
      </c>
      <c r="O941" s="96"/>
      <c r="P941" s="96"/>
      <c r="Q941" s="33"/>
      <c r="R941" s="33"/>
    </row>
    <row r="942" spans="1:18" s="31" customFormat="1" x14ac:dyDescent="0.25">
      <c r="A942" s="35"/>
      <c r="B942" s="51" t="s">
        <v>642</v>
      </c>
      <c r="C942" s="35">
        <v>4</v>
      </c>
      <c r="D942" s="55">
        <v>28.1523</v>
      </c>
      <c r="E942" s="100">
        <v>554</v>
      </c>
      <c r="F942" s="157">
        <v>469736</v>
      </c>
      <c r="G942" s="41">
        <v>100</v>
      </c>
      <c r="H942" s="50">
        <f t="shared" si="214"/>
        <v>469736</v>
      </c>
      <c r="I942" s="50">
        <f t="shared" si="213"/>
        <v>0</v>
      </c>
      <c r="J942" s="50">
        <f t="shared" si="210"/>
        <v>847.89891696750908</v>
      </c>
      <c r="K942" s="50">
        <f t="shared" si="215"/>
        <v>2156.9967871499289</v>
      </c>
      <c r="L942" s="50">
        <f t="shared" si="216"/>
        <v>2149614.381285497</v>
      </c>
      <c r="M942" s="50"/>
      <c r="N942" s="50">
        <f t="shared" si="203"/>
        <v>2149614.381285497</v>
      </c>
      <c r="O942" s="96"/>
      <c r="P942" s="96"/>
      <c r="Q942" s="33"/>
      <c r="R942" s="33"/>
    </row>
    <row r="943" spans="1:18" s="31" customFormat="1" x14ac:dyDescent="0.25">
      <c r="A943" s="35"/>
      <c r="B943" s="51" t="s">
        <v>643</v>
      </c>
      <c r="C943" s="35">
        <v>4</v>
      </c>
      <c r="D943" s="55">
        <v>25.659999999999997</v>
      </c>
      <c r="E943" s="100">
        <v>842</v>
      </c>
      <c r="F943" s="157">
        <v>951908</v>
      </c>
      <c r="G943" s="41">
        <v>100</v>
      </c>
      <c r="H943" s="50">
        <f t="shared" si="214"/>
        <v>951908</v>
      </c>
      <c r="I943" s="50">
        <f t="shared" si="213"/>
        <v>0</v>
      </c>
      <c r="J943" s="50">
        <f t="shared" si="210"/>
        <v>1130.5320665083136</v>
      </c>
      <c r="K943" s="50">
        <f t="shared" si="215"/>
        <v>1874.3636376091245</v>
      </c>
      <c r="L943" s="50">
        <f t="shared" si="216"/>
        <v>2011613.6633727581</v>
      </c>
      <c r="M943" s="50"/>
      <c r="N943" s="50">
        <f t="shared" si="203"/>
        <v>2011613.6633727581</v>
      </c>
      <c r="O943" s="96"/>
      <c r="P943" s="96"/>
      <c r="Q943" s="33"/>
      <c r="R943" s="33"/>
    </row>
    <row r="944" spans="1:18" s="31" customFormat="1" x14ac:dyDescent="0.25">
      <c r="A944" s="35"/>
      <c r="B944" s="51" t="s">
        <v>616</v>
      </c>
      <c r="C944" s="35">
        <v>4</v>
      </c>
      <c r="D944" s="55">
        <v>21.178100000000001</v>
      </c>
      <c r="E944" s="100">
        <v>182</v>
      </c>
      <c r="F944" s="157">
        <v>207526</v>
      </c>
      <c r="G944" s="41">
        <v>100</v>
      </c>
      <c r="H944" s="50">
        <f t="shared" si="214"/>
        <v>207526</v>
      </c>
      <c r="I944" s="50">
        <f t="shared" si="213"/>
        <v>0</v>
      </c>
      <c r="J944" s="50">
        <f t="shared" si="210"/>
        <v>1140.2527472527472</v>
      </c>
      <c r="K944" s="50">
        <f t="shared" si="215"/>
        <v>1864.6429568646909</v>
      </c>
      <c r="L944" s="50">
        <f t="shared" si="216"/>
        <v>1724168.2228941289</v>
      </c>
      <c r="M944" s="50"/>
      <c r="N944" s="50">
        <f t="shared" si="203"/>
        <v>1724168.2228941289</v>
      </c>
      <c r="O944" s="96"/>
      <c r="P944" s="96"/>
      <c r="Q944" s="33"/>
      <c r="R944" s="33"/>
    </row>
    <row r="945" spans="1:18" s="31" customFormat="1" x14ac:dyDescent="0.25">
      <c r="A945" s="35"/>
      <c r="B945" s="51" t="s">
        <v>166</v>
      </c>
      <c r="C945" s="35">
        <v>3</v>
      </c>
      <c r="D945" s="55">
        <v>112.4183</v>
      </c>
      <c r="E945" s="100">
        <v>10021</v>
      </c>
      <c r="F945" s="157">
        <v>50063260</v>
      </c>
      <c r="G945" s="41">
        <v>50</v>
      </c>
      <c r="H945" s="50">
        <f t="shared" si="214"/>
        <v>25031630</v>
      </c>
      <c r="I945" s="50">
        <f t="shared" si="213"/>
        <v>25031630</v>
      </c>
      <c r="J945" s="50">
        <f t="shared" si="210"/>
        <v>4995.8347470312347</v>
      </c>
      <c r="K945" s="50">
        <f t="shared" si="215"/>
        <v>-1990.9390429137966</v>
      </c>
      <c r="L945" s="50">
        <f t="shared" si="216"/>
        <v>4568012.854649446</v>
      </c>
      <c r="M945" s="50"/>
      <c r="N945" s="50">
        <f t="shared" si="203"/>
        <v>4568012.854649446</v>
      </c>
      <c r="O945" s="96"/>
      <c r="P945" s="96"/>
      <c r="Q945" s="33"/>
      <c r="R945" s="33"/>
    </row>
    <row r="946" spans="1:18" s="31" customFormat="1" x14ac:dyDescent="0.25">
      <c r="A946" s="35"/>
      <c r="B946" s="51" t="s">
        <v>644</v>
      </c>
      <c r="C946" s="35">
        <v>4</v>
      </c>
      <c r="D946" s="55">
        <v>81.494199999999992</v>
      </c>
      <c r="E946" s="100">
        <v>3503</v>
      </c>
      <c r="F946" s="157">
        <v>6151592</v>
      </c>
      <c r="G946" s="41">
        <v>100</v>
      </c>
      <c r="H946" s="50">
        <f t="shared" si="214"/>
        <v>6151592</v>
      </c>
      <c r="I946" s="50">
        <f t="shared" si="213"/>
        <v>0</v>
      </c>
      <c r="J946" s="50">
        <f t="shared" si="210"/>
        <v>1756.0924921495862</v>
      </c>
      <c r="K946" s="50">
        <f t="shared" si="215"/>
        <v>1248.8032119678519</v>
      </c>
      <c r="L946" s="50">
        <f t="shared" si="216"/>
        <v>2909559.2803304289</v>
      </c>
      <c r="M946" s="50"/>
      <c r="N946" s="50">
        <f t="shared" si="203"/>
        <v>2909559.2803304289</v>
      </c>
      <c r="O946" s="96"/>
      <c r="P946" s="96"/>
      <c r="Q946" s="33"/>
      <c r="R946" s="33"/>
    </row>
    <row r="947" spans="1:18" s="31" customFormat="1" x14ac:dyDescent="0.25">
      <c r="A947" s="35"/>
      <c r="B947" s="51" t="s">
        <v>191</v>
      </c>
      <c r="C947" s="35">
        <v>4</v>
      </c>
      <c r="D947" s="55">
        <v>86.251200000000011</v>
      </c>
      <c r="E947" s="100">
        <v>2637</v>
      </c>
      <c r="F947" s="157">
        <v>5506850</v>
      </c>
      <c r="G947" s="41">
        <v>100</v>
      </c>
      <c r="H947" s="50">
        <f t="shared" si="214"/>
        <v>5506850</v>
      </c>
      <c r="I947" s="50">
        <f t="shared" si="213"/>
        <v>0</v>
      </c>
      <c r="J947" s="50">
        <f t="shared" si="210"/>
        <v>2088.3010997345468</v>
      </c>
      <c r="K947" s="50">
        <f t="shared" si="215"/>
        <v>916.59460438289125</v>
      </c>
      <c r="L947" s="50">
        <f t="shared" si="216"/>
        <v>2352384.5711247707</v>
      </c>
      <c r="M947" s="50"/>
      <c r="N947" s="50">
        <f t="shared" si="203"/>
        <v>2352384.5711247707</v>
      </c>
      <c r="O947" s="96"/>
      <c r="P947" s="96"/>
      <c r="Q947" s="33"/>
      <c r="R947" s="33"/>
    </row>
    <row r="948" spans="1:18" s="31" customFormat="1" x14ac:dyDescent="0.25">
      <c r="A948" s="35"/>
      <c r="B948" s="51" t="s">
        <v>645</v>
      </c>
      <c r="C948" s="35">
        <v>4</v>
      </c>
      <c r="D948" s="55">
        <v>33.105499999999999</v>
      </c>
      <c r="E948" s="100">
        <v>1128</v>
      </c>
      <c r="F948" s="157">
        <v>2627436</v>
      </c>
      <c r="G948" s="41">
        <v>100</v>
      </c>
      <c r="H948" s="50">
        <f t="shared" si="214"/>
        <v>2627436</v>
      </c>
      <c r="I948" s="50">
        <f t="shared" si="213"/>
        <v>0</v>
      </c>
      <c r="J948" s="50">
        <f t="shared" si="210"/>
        <v>2329.2872340425533</v>
      </c>
      <c r="K948" s="50">
        <f t="shared" si="215"/>
        <v>675.60847007488474</v>
      </c>
      <c r="L948" s="50">
        <f t="shared" si="216"/>
        <v>1207108.1258044457</v>
      </c>
      <c r="M948" s="50"/>
      <c r="N948" s="50">
        <f t="shared" si="203"/>
        <v>1207108.1258044457</v>
      </c>
      <c r="O948" s="96"/>
      <c r="P948" s="96"/>
      <c r="Q948" s="33"/>
      <c r="R948" s="33"/>
    </row>
    <row r="949" spans="1:18" s="31" customFormat="1" x14ac:dyDescent="0.25">
      <c r="A949" s="35"/>
      <c r="B949" s="4"/>
      <c r="C949" s="4"/>
      <c r="D949" s="55">
        <v>0</v>
      </c>
      <c r="E949" s="102"/>
      <c r="F949" s="42"/>
      <c r="G949" s="41"/>
      <c r="H949" s="42"/>
      <c r="I949" s="32"/>
      <c r="J949" s="32"/>
      <c r="K949" s="50"/>
      <c r="L949" s="50"/>
      <c r="M949" s="50"/>
      <c r="N949" s="50"/>
      <c r="O949" s="96"/>
      <c r="P949" s="96"/>
      <c r="Q949" s="33"/>
      <c r="R949" s="33"/>
    </row>
    <row r="950" spans="1:18" s="31" customFormat="1" x14ac:dyDescent="0.25">
      <c r="A950" s="30" t="s">
        <v>646</v>
      </c>
      <c r="B950" s="43" t="s">
        <v>2</v>
      </c>
      <c r="C950" s="44"/>
      <c r="D950" s="3">
        <v>848.61710000000016</v>
      </c>
      <c r="E950" s="103">
        <f>E951</f>
        <v>41452</v>
      </c>
      <c r="F950" s="37">
        <f t="shared" ref="F950" si="217">F952</f>
        <v>0</v>
      </c>
      <c r="G950" s="37"/>
      <c r="H950" s="37">
        <f>H952</f>
        <v>6947098</v>
      </c>
      <c r="I950" s="37">
        <f>I952</f>
        <v>-6947098</v>
      </c>
      <c r="J950" s="37"/>
      <c r="K950" s="50"/>
      <c r="L950" s="50"/>
      <c r="M950" s="46">
        <f>M952</f>
        <v>24971289.276816487</v>
      </c>
      <c r="N950" s="37">
        <f t="shared" si="203"/>
        <v>24971289.276816487</v>
      </c>
      <c r="O950" s="96"/>
      <c r="P950" s="96"/>
      <c r="Q950" s="33"/>
      <c r="R950" s="33"/>
    </row>
    <row r="951" spans="1:18" s="31" customFormat="1" x14ac:dyDescent="0.25">
      <c r="A951" s="30" t="s">
        <v>646</v>
      </c>
      <c r="B951" s="43" t="s">
        <v>3</v>
      </c>
      <c r="C951" s="44"/>
      <c r="D951" s="3">
        <v>848.61710000000016</v>
      </c>
      <c r="E951" s="103">
        <f>SUM(E953:E983)</f>
        <v>41452</v>
      </c>
      <c r="F951" s="37">
        <f t="shared" ref="F951" si="218">SUM(F953:F983)</f>
        <v>61751032</v>
      </c>
      <c r="G951" s="37"/>
      <c r="H951" s="37">
        <f>SUM(H953:H983)</f>
        <v>47856836</v>
      </c>
      <c r="I951" s="37">
        <f>SUM(I953:I983)</f>
        <v>13894196</v>
      </c>
      <c r="J951" s="37"/>
      <c r="K951" s="50"/>
      <c r="L951" s="37">
        <f>SUM(L953:L983)</f>
        <v>72765775.508880273</v>
      </c>
      <c r="M951" s="50"/>
      <c r="N951" s="37">
        <f t="shared" si="203"/>
        <v>72765775.508880273</v>
      </c>
      <c r="O951" s="96"/>
      <c r="P951" s="96"/>
      <c r="Q951" s="33"/>
      <c r="R951" s="33"/>
    </row>
    <row r="952" spans="1:18" s="31" customFormat="1" x14ac:dyDescent="0.25">
      <c r="A952" s="35"/>
      <c r="B952" s="51" t="s">
        <v>26</v>
      </c>
      <c r="C952" s="35">
        <v>2</v>
      </c>
      <c r="D952" s="55">
        <v>0</v>
      </c>
      <c r="E952" s="106"/>
      <c r="F952" s="50"/>
      <c r="G952" s="41">
        <v>25</v>
      </c>
      <c r="H952" s="50">
        <f>F978*G952/100</f>
        <v>6947098</v>
      </c>
      <c r="I952" s="50">
        <f t="shared" ref="I952:I983" si="219">F952-H952</f>
        <v>-6947098</v>
      </c>
      <c r="J952" s="50"/>
      <c r="K952" s="50"/>
      <c r="L952" s="50"/>
      <c r="M952" s="50">
        <f>($L$7*$L$8*E950/$L$10)+($L$7*$L$9*D950/$L$11)</f>
        <v>24971289.276816487</v>
      </c>
      <c r="N952" s="50">
        <f t="shared" si="203"/>
        <v>24971289.276816487</v>
      </c>
      <c r="O952" s="96"/>
      <c r="P952" s="96"/>
      <c r="Q952" s="33"/>
      <c r="R952" s="33"/>
    </row>
    <row r="953" spans="1:18" s="31" customFormat="1" x14ac:dyDescent="0.25">
      <c r="A953" s="35"/>
      <c r="B953" s="51" t="s">
        <v>647</v>
      </c>
      <c r="C953" s="35">
        <v>4</v>
      </c>
      <c r="D953" s="55">
        <v>30.130800000000001</v>
      </c>
      <c r="E953" s="100">
        <v>2185</v>
      </c>
      <c r="F953" s="158">
        <v>1996804</v>
      </c>
      <c r="G953" s="41">
        <v>100</v>
      </c>
      <c r="H953" s="50">
        <f t="shared" ref="H953:H983" si="220">F953*G953/100</f>
        <v>1996804</v>
      </c>
      <c r="I953" s="50">
        <f t="shared" si="219"/>
        <v>0</v>
      </c>
      <c r="J953" s="50">
        <f t="shared" si="210"/>
        <v>913.86910755148745</v>
      </c>
      <c r="K953" s="50">
        <f t="shared" ref="K953:K983" si="221">$J$11*$J$19-J953</f>
        <v>2091.0265965659505</v>
      </c>
      <c r="L953" s="50">
        <f t="shared" ref="L953:L983" si="222">IF(K953&gt;0,$J$7*$J$8*(K953/$K$19),0)+$J$7*$J$9*(E953/$E$19)+$J$7*$J$10*(D953/$D$19)</f>
        <v>2721327.255944971</v>
      </c>
      <c r="M953" s="50"/>
      <c r="N953" s="50">
        <f t="shared" si="203"/>
        <v>2721327.255944971</v>
      </c>
      <c r="O953" s="96"/>
      <c r="P953" s="96"/>
      <c r="Q953" s="33"/>
      <c r="R953" s="33"/>
    </row>
    <row r="954" spans="1:18" s="31" customFormat="1" x14ac:dyDescent="0.25">
      <c r="A954" s="35"/>
      <c r="B954" s="51" t="s">
        <v>648</v>
      </c>
      <c r="C954" s="35">
        <v>4</v>
      </c>
      <c r="D954" s="55">
        <v>9.8484999999999996</v>
      </c>
      <c r="E954" s="100">
        <v>336</v>
      </c>
      <c r="F954" s="158">
        <v>165157</v>
      </c>
      <c r="G954" s="41">
        <v>100</v>
      </c>
      <c r="H954" s="50">
        <f t="shared" si="220"/>
        <v>165157</v>
      </c>
      <c r="I954" s="50">
        <f t="shared" si="219"/>
        <v>0</v>
      </c>
      <c r="J954" s="50">
        <f t="shared" si="210"/>
        <v>491.53869047619048</v>
      </c>
      <c r="K954" s="50">
        <f t="shared" si="221"/>
        <v>2513.3570136412477</v>
      </c>
      <c r="L954" s="50">
        <f t="shared" si="222"/>
        <v>2222033.1718629501</v>
      </c>
      <c r="M954" s="50"/>
      <c r="N954" s="50">
        <f t="shared" si="203"/>
        <v>2222033.1718629501</v>
      </c>
      <c r="O954" s="96"/>
      <c r="P954" s="96"/>
      <c r="Q954" s="33"/>
      <c r="R954" s="33"/>
    </row>
    <row r="955" spans="1:18" s="31" customFormat="1" x14ac:dyDescent="0.25">
      <c r="A955" s="35"/>
      <c r="B955" s="51" t="s">
        <v>649</v>
      </c>
      <c r="C955" s="35">
        <v>4</v>
      </c>
      <c r="D955" s="55">
        <v>38.0657</v>
      </c>
      <c r="E955" s="100">
        <v>1634</v>
      </c>
      <c r="F955" s="158">
        <v>2149426</v>
      </c>
      <c r="G955" s="41">
        <v>100</v>
      </c>
      <c r="H955" s="50">
        <f t="shared" si="220"/>
        <v>2149426</v>
      </c>
      <c r="I955" s="50">
        <f t="shared" si="219"/>
        <v>0</v>
      </c>
      <c r="J955" s="50">
        <f t="shared" si="210"/>
        <v>1315.4381884944921</v>
      </c>
      <c r="K955" s="50">
        <f t="shared" si="221"/>
        <v>1689.4575156229459</v>
      </c>
      <c r="L955" s="50">
        <f t="shared" si="222"/>
        <v>2249282.0435578008</v>
      </c>
      <c r="M955" s="50"/>
      <c r="N955" s="50">
        <f t="shared" si="203"/>
        <v>2249282.0435578008</v>
      </c>
      <c r="O955" s="96"/>
      <c r="P955" s="96"/>
      <c r="Q955" s="33"/>
      <c r="R955" s="33"/>
    </row>
    <row r="956" spans="1:18" s="31" customFormat="1" x14ac:dyDescent="0.25">
      <c r="A956" s="35"/>
      <c r="B956" s="51" t="s">
        <v>841</v>
      </c>
      <c r="C956" s="35">
        <v>4</v>
      </c>
      <c r="D956" s="55">
        <v>24.287399999999998</v>
      </c>
      <c r="E956" s="100">
        <v>1087</v>
      </c>
      <c r="F956" s="158">
        <v>1805100</v>
      </c>
      <c r="G956" s="41">
        <v>100</v>
      </c>
      <c r="H956" s="50">
        <f t="shared" si="220"/>
        <v>1805100</v>
      </c>
      <c r="I956" s="50">
        <f t="shared" si="219"/>
        <v>0</v>
      </c>
      <c r="J956" s="50">
        <f t="shared" si="210"/>
        <v>1660.625574977001</v>
      </c>
      <c r="K956" s="50">
        <f t="shared" si="221"/>
        <v>1344.2701291404371</v>
      </c>
      <c r="L956" s="50">
        <f t="shared" si="222"/>
        <v>1666311.8730032872</v>
      </c>
      <c r="M956" s="50"/>
      <c r="N956" s="50">
        <f t="shared" si="203"/>
        <v>1666311.8730032872</v>
      </c>
      <c r="O956" s="96"/>
      <c r="P956" s="96"/>
      <c r="Q956" s="33"/>
      <c r="R956" s="33"/>
    </row>
    <row r="957" spans="1:18" s="31" customFormat="1" x14ac:dyDescent="0.25">
      <c r="A957" s="35"/>
      <c r="B957" s="51" t="s">
        <v>650</v>
      </c>
      <c r="C957" s="35">
        <v>4</v>
      </c>
      <c r="D957" s="55">
        <v>42.367100000000008</v>
      </c>
      <c r="E957" s="100">
        <v>1933</v>
      </c>
      <c r="F957" s="158">
        <v>2605420</v>
      </c>
      <c r="G957" s="41">
        <v>100</v>
      </c>
      <c r="H957" s="50">
        <f t="shared" si="220"/>
        <v>2605420</v>
      </c>
      <c r="I957" s="50">
        <f t="shared" si="219"/>
        <v>0</v>
      </c>
      <c r="J957" s="50">
        <f t="shared" si="210"/>
        <v>1347.8634247284015</v>
      </c>
      <c r="K957" s="50">
        <f t="shared" si="221"/>
        <v>1657.0322793890366</v>
      </c>
      <c r="L957" s="50">
        <f t="shared" si="222"/>
        <v>2366343.7894993084</v>
      </c>
      <c r="M957" s="50"/>
      <c r="N957" s="50">
        <f t="shared" ref="N957:N1020" si="223">L957+M957</f>
        <v>2366343.7894993084</v>
      </c>
      <c r="O957" s="96"/>
      <c r="P957" s="96"/>
      <c r="Q957" s="33"/>
      <c r="R957" s="33"/>
    </row>
    <row r="958" spans="1:18" s="31" customFormat="1" x14ac:dyDescent="0.25">
      <c r="A958" s="35"/>
      <c r="B958" s="51" t="s">
        <v>742</v>
      </c>
      <c r="C958" s="35">
        <v>4</v>
      </c>
      <c r="D958" s="55">
        <v>11.079700000000001</v>
      </c>
      <c r="E958" s="100">
        <v>558</v>
      </c>
      <c r="F958" s="158">
        <v>401287</v>
      </c>
      <c r="G958" s="41">
        <v>100</v>
      </c>
      <c r="H958" s="50">
        <f t="shared" si="220"/>
        <v>401287</v>
      </c>
      <c r="I958" s="50">
        <f t="shared" si="219"/>
        <v>0</v>
      </c>
      <c r="J958" s="50">
        <f t="shared" si="210"/>
        <v>719.15232974910396</v>
      </c>
      <c r="K958" s="50">
        <f t="shared" si="221"/>
        <v>2285.7433743683341</v>
      </c>
      <c r="L958" s="50">
        <f t="shared" si="222"/>
        <v>2130718.4628809481</v>
      </c>
      <c r="M958" s="50"/>
      <c r="N958" s="50">
        <f t="shared" si="223"/>
        <v>2130718.4628809481</v>
      </c>
      <c r="O958" s="96"/>
      <c r="P958" s="96"/>
      <c r="Q958" s="33"/>
      <c r="R958" s="33"/>
    </row>
    <row r="959" spans="1:18" s="31" customFormat="1" x14ac:dyDescent="0.25">
      <c r="A959" s="35"/>
      <c r="B959" s="51" t="s">
        <v>651</v>
      </c>
      <c r="C959" s="35">
        <v>4</v>
      </c>
      <c r="D959" s="55">
        <v>28.427099999999999</v>
      </c>
      <c r="E959" s="100">
        <v>1498</v>
      </c>
      <c r="F959" s="158">
        <v>959911</v>
      </c>
      <c r="G959" s="41">
        <v>100</v>
      </c>
      <c r="H959" s="50">
        <f t="shared" si="220"/>
        <v>959911</v>
      </c>
      <c r="I959" s="50">
        <f t="shared" si="219"/>
        <v>0</v>
      </c>
      <c r="J959" s="50">
        <f t="shared" si="210"/>
        <v>640.79506008010685</v>
      </c>
      <c r="K959" s="50">
        <f t="shared" si="221"/>
        <v>2364.1006440373312</v>
      </c>
      <c r="L959" s="50">
        <f t="shared" si="222"/>
        <v>2671781.7956788396</v>
      </c>
      <c r="M959" s="50"/>
      <c r="N959" s="50">
        <f t="shared" si="223"/>
        <v>2671781.7956788396</v>
      </c>
      <c r="O959" s="96"/>
      <c r="P959" s="96"/>
      <c r="Q959" s="33"/>
      <c r="R959" s="33"/>
    </row>
    <row r="960" spans="1:18" s="31" customFormat="1" x14ac:dyDescent="0.25">
      <c r="A960" s="35"/>
      <c r="B960" s="51" t="s">
        <v>652</v>
      </c>
      <c r="C960" s="35">
        <v>4</v>
      </c>
      <c r="D960" s="55">
        <v>43.249399999999994</v>
      </c>
      <c r="E960" s="100">
        <v>1928</v>
      </c>
      <c r="F960" s="158">
        <v>1616302</v>
      </c>
      <c r="G960" s="41">
        <v>100</v>
      </c>
      <c r="H960" s="50">
        <f t="shared" si="220"/>
        <v>1616302</v>
      </c>
      <c r="I960" s="50">
        <f t="shared" si="219"/>
        <v>0</v>
      </c>
      <c r="J960" s="50">
        <f t="shared" si="210"/>
        <v>838.33091286307058</v>
      </c>
      <c r="K960" s="50">
        <f t="shared" si="221"/>
        <v>2166.5647912543673</v>
      </c>
      <c r="L960" s="50">
        <f t="shared" si="222"/>
        <v>2781348.749459296</v>
      </c>
      <c r="M960" s="50"/>
      <c r="N960" s="50">
        <f t="shared" si="223"/>
        <v>2781348.749459296</v>
      </c>
      <c r="O960" s="96"/>
      <c r="P960" s="96"/>
      <c r="Q960" s="33"/>
      <c r="R960" s="33"/>
    </row>
    <row r="961" spans="1:18" s="31" customFormat="1" x14ac:dyDescent="0.25">
      <c r="A961" s="35"/>
      <c r="B961" s="51" t="s">
        <v>653</v>
      </c>
      <c r="C961" s="35">
        <v>4</v>
      </c>
      <c r="D961" s="55">
        <v>18.318599999999996</v>
      </c>
      <c r="E961" s="100">
        <v>1010</v>
      </c>
      <c r="F961" s="158">
        <v>966289</v>
      </c>
      <c r="G961" s="41">
        <v>100</v>
      </c>
      <c r="H961" s="50">
        <f t="shared" si="220"/>
        <v>966289</v>
      </c>
      <c r="I961" s="50">
        <f t="shared" si="219"/>
        <v>0</v>
      </c>
      <c r="J961" s="50">
        <f t="shared" si="210"/>
        <v>956.72178217821784</v>
      </c>
      <c r="K961" s="50">
        <f t="shared" si="221"/>
        <v>2048.1739219392202</v>
      </c>
      <c r="L961" s="50">
        <f t="shared" si="222"/>
        <v>2161143.5629296456</v>
      </c>
      <c r="M961" s="50"/>
      <c r="N961" s="50">
        <f t="shared" si="223"/>
        <v>2161143.5629296456</v>
      </c>
      <c r="O961" s="96"/>
      <c r="P961" s="96"/>
      <c r="Q961" s="33"/>
      <c r="R961" s="33"/>
    </row>
    <row r="962" spans="1:18" s="31" customFormat="1" x14ac:dyDescent="0.25">
      <c r="A962" s="35"/>
      <c r="B962" s="51" t="s">
        <v>654</v>
      </c>
      <c r="C962" s="35">
        <v>4</v>
      </c>
      <c r="D962" s="55">
        <v>7.3487</v>
      </c>
      <c r="E962" s="100">
        <v>395</v>
      </c>
      <c r="F962" s="158">
        <v>194696</v>
      </c>
      <c r="G962" s="41">
        <v>100</v>
      </c>
      <c r="H962" s="50">
        <f t="shared" si="220"/>
        <v>194696</v>
      </c>
      <c r="I962" s="50">
        <f t="shared" si="219"/>
        <v>0</v>
      </c>
      <c r="J962" s="50">
        <f t="shared" si="210"/>
        <v>492.90126582278481</v>
      </c>
      <c r="K962" s="50">
        <f t="shared" si="221"/>
        <v>2511.9944382946533</v>
      </c>
      <c r="L962" s="50">
        <f t="shared" si="222"/>
        <v>2224846.9018593626</v>
      </c>
      <c r="M962" s="50"/>
      <c r="N962" s="50">
        <f t="shared" si="223"/>
        <v>2224846.9018593626</v>
      </c>
      <c r="O962" s="96"/>
      <c r="P962" s="96"/>
      <c r="Q962" s="33"/>
      <c r="R962" s="33"/>
    </row>
    <row r="963" spans="1:18" s="31" customFormat="1" x14ac:dyDescent="0.25">
      <c r="A963" s="35"/>
      <c r="B963" s="51" t="s">
        <v>655</v>
      </c>
      <c r="C963" s="35">
        <v>4</v>
      </c>
      <c r="D963" s="55">
        <v>13.711099999999998</v>
      </c>
      <c r="E963" s="100">
        <v>919</v>
      </c>
      <c r="F963" s="158">
        <v>943338</v>
      </c>
      <c r="G963" s="41">
        <v>100</v>
      </c>
      <c r="H963" s="50">
        <f t="shared" si="220"/>
        <v>943338</v>
      </c>
      <c r="I963" s="50">
        <f t="shared" si="219"/>
        <v>0</v>
      </c>
      <c r="J963" s="50">
        <f t="shared" si="210"/>
        <v>1026.4831338411316</v>
      </c>
      <c r="K963" s="50">
        <f t="shared" si="221"/>
        <v>1978.4125702763065</v>
      </c>
      <c r="L963" s="50">
        <f t="shared" si="222"/>
        <v>2037391.6946428693</v>
      </c>
      <c r="M963" s="50"/>
      <c r="N963" s="50">
        <f t="shared" si="223"/>
        <v>2037391.6946428693</v>
      </c>
      <c r="O963" s="96"/>
      <c r="P963" s="96"/>
      <c r="Q963" s="33"/>
      <c r="R963" s="33"/>
    </row>
    <row r="964" spans="1:18" s="31" customFormat="1" x14ac:dyDescent="0.25">
      <c r="A964" s="35"/>
      <c r="B964" s="51" t="s">
        <v>656</v>
      </c>
      <c r="C964" s="35">
        <v>4</v>
      </c>
      <c r="D964" s="55">
        <v>24.288400000000003</v>
      </c>
      <c r="E964" s="100">
        <v>644</v>
      </c>
      <c r="F964" s="158">
        <v>498253</v>
      </c>
      <c r="G964" s="41">
        <v>100</v>
      </c>
      <c r="H964" s="50">
        <f t="shared" si="220"/>
        <v>498253</v>
      </c>
      <c r="I964" s="50">
        <f t="shared" si="219"/>
        <v>0</v>
      </c>
      <c r="J964" s="50">
        <f t="shared" si="210"/>
        <v>773.68478260869563</v>
      </c>
      <c r="K964" s="50">
        <f t="shared" si="221"/>
        <v>2231.2109215087426</v>
      </c>
      <c r="L964" s="50">
        <f t="shared" si="222"/>
        <v>2214997.1939448598</v>
      </c>
      <c r="M964" s="50"/>
      <c r="N964" s="50">
        <f t="shared" si="223"/>
        <v>2214997.1939448598</v>
      </c>
      <c r="O964" s="96"/>
      <c r="P964" s="96"/>
      <c r="Q964" s="33"/>
      <c r="R964" s="33"/>
    </row>
    <row r="965" spans="1:18" s="31" customFormat="1" x14ac:dyDescent="0.25">
      <c r="A965" s="35"/>
      <c r="B965" s="51" t="s">
        <v>657</v>
      </c>
      <c r="C965" s="35">
        <v>4</v>
      </c>
      <c r="D965" s="55">
        <v>47.174100000000003</v>
      </c>
      <c r="E965" s="100">
        <v>1637</v>
      </c>
      <c r="F965" s="158">
        <v>1137849</v>
      </c>
      <c r="G965" s="41">
        <v>100</v>
      </c>
      <c r="H965" s="50">
        <f t="shared" si="220"/>
        <v>1137849</v>
      </c>
      <c r="I965" s="50">
        <f t="shared" si="219"/>
        <v>0</v>
      </c>
      <c r="J965" s="50">
        <f t="shared" si="210"/>
        <v>695.08185705558947</v>
      </c>
      <c r="K965" s="50">
        <f t="shared" si="221"/>
        <v>2309.8138470618487</v>
      </c>
      <c r="L965" s="50">
        <f t="shared" si="222"/>
        <v>2816355.9869370488</v>
      </c>
      <c r="M965" s="50"/>
      <c r="N965" s="50">
        <f t="shared" si="223"/>
        <v>2816355.9869370488</v>
      </c>
      <c r="O965" s="96"/>
      <c r="P965" s="96"/>
      <c r="Q965" s="33"/>
      <c r="R965" s="33"/>
    </row>
    <row r="966" spans="1:18" s="31" customFormat="1" x14ac:dyDescent="0.25">
      <c r="A966" s="35"/>
      <c r="B966" s="51" t="s">
        <v>658</v>
      </c>
      <c r="C966" s="35">
        <v>4</v>
      </c>
      <c r="D966" s="55">
        <v>23.889099999999996</v>
      </c>
      <c r="E966" s="100">
        <v>842</v>
      </c>
      <c r="F966" s="158">
        <v>657795</v>
      </c>
      <c r="G966" s="41">
        <v>100</v>
      </c>
      <c r="H966" s="50">
        <f t="shared" si="220"/>
        <v>657795</v>
      </c>
      <c r="I966" s="50">
        <f t="shared" si="219"/>
        <v>0</v>
      </c>
      <c r="J966" s="50">
        <f t="shared" si="210"/>
        <v>781.22921615201903</v>
      </c>
      <c r="K966" s="50">
        <f t="shared" si="221"/>
        <v>2223.666487965419</v>
      </c>
      <c r="L966" s="50">
        <f t="shared" si="222"/>
        <v>2280127.2360953237</v>
      </c>
      <c r="M966" s="50"/>
      <c r="N966" s="50">
        <f t="shared" si="223"/>
        <v>2280127.2360953237</v>
      </c>
      <c r="O966" s="96"/>
      <c r="P966" s="96"/>
      <c r="Q966" s="33"/>
      <c r="R966" s="33"/>
    </row>
    <row r="967" spans="1:18" s="31" customFormat="1" x14ac:dyDescent="0.25">
      <c r="A967" s="35"/>
      <c r="B967" s="51" t="s">
        <v>659</v>
      </c>
      <c r="C967" s="35">
        <v>4</v>
      </c>
      <c r="D967" s="55">
        <v>27.976399999999998</v>
      </c>
      <c r="E967" s="100">
        <v>1475</v>
      </c>
      <c r="F967" s="158">
        <v>969712</v>
      </c>
      <c r="G967" s="41">
        <v>100</v>
      </c>
      <c r="H967" s="50">
        <f t="shared" si="220"/>
        <v>969712</v>
      </c>
      <c r="I967" s="50">
        <f t="shared" si="219"/>
        <v>0</v>
      </c>
      <c r="J967" s="50">
        <f t="shared" si="210"/>
        <v>657.43186440677971</v>
      </c>
      <c r="K967" s="50">
        <f t="shared" si="221"/>
        <v>2347.4638397106582</v>
      </c>
      <c r="L967" s="50">
        <f t="shared" si="222"/>
        <v>2646494.6588200252</v>
      </c>
      <c r="M967" s="50"/>
      <c r="N967" s="50">
        <f t="shared" si="223"/>
        <v>2646494.6588200252</v>
      </c>
      <c r="O967" s="96"/>
      <c r="P967" s="96"/>
      <c r="Q967" s="33"/>
      <c r="R967" s="33"/>
    </row>
    <row r="968" spans="1:18" s="31" customFormat="1" x14ac:dyDescent="0.25">
      <c r="A968" s="35"/>
      <c r="B968" s="51" t="s">
        <v>381</v>
      </c>
      <c r="C968" s="35">
        <v>4</v>
      </c>
      <c r="D968" s="55">
        <v>21.558200000000003</v>
      </c>
      <c r="E968" s="100">
        <v>1166</v>
      </c>
      <c r="F968" s="158">
        <v>661550</v>
      </c>
      <c r="G968" s="41">
        <v>100</v>
      </c>
      <c r="H968" s="50">
        <f t="shared" si="220"/>
        <v>661550</v>
      </c>
      <c r="I968" s="50">
        <f t="shared" si="219"/>
        <v>0</v>
      </c>
      <c r="J968" s="50">
        <f t="shared" si="210"/>
        <v>567.36706689536879</v>
      </c>
      <c r="K968" s="50">
        <f t="shared" si="221"/>
        <v>2437.5286372220694</v>
      </c>
      <c r="L968" s="50">
        <f t="shared" si="222"/>
        <v>2556734.6975798211</v>
      </c>
      <c r="M968" s="50"/>
      <c r="N968" s="50">
        <f t="shared" si="223"/>
        <v>2556734.6975798211</v>
      </c>
      <c r="O968" s="96"/>
      <c r="P968" s="96"/>
      <c r="Q968" s="33"/>
      <c r="R968" s="33"/>
    </row>
    <row r="969" spans="1:18" s="31" customFormat="1" x14ac:dyDescent="0.25">
      <c r="A969" s="35"/>
      <c r="B969" s="51" t="s">
        <v>660</v>
      </c>
      <c r="C969" s="35">
        <v>4</v>
      </c>
      <c r="D969" s="55">
        <v>51.505799999999994</v>
      </c>
      <c r="E969" s="100">
        <v>2508</v>
      </c>
      <c r="F969" s="158">
        <v>2300435</v>
      </c>
      <c r="G969" s="41">
        <v>100</v>
      </c>
      <c r="H969" s="50">
        <f t="shared" si="220"/>
        <v>2300435</v>
      </c>
      <c r="I969" s="50">
        <f t="shared" si="219"/>
        <v>0</v>
      </c>
      <c r="J969" s="50">
        <f t="shared" si="210"/>
        <v>917.23883572567786</v>
      </c>
      <c r="K969" s="50">
        <f t="shared" si="221"/>
        <v>2087.6568683917603</v>
      </c>
      <c r="L969" s="50">
        <f t="shared" si="222"/>
        <v>2994892.6140475888</v>
      </c>
      <c r="M969" s="50"/>
      <c r="N969" s="50">
        <f t="shared" si="223"/>
        <v>2994892.6140475888</v>
      </c>
      <c r="O969" s="96"/>
      <c r="P969" s="96"/>
      <c r="Q969" s="33"/>
      <c r="R969" s="33"/>
    </row>
    <row r="970" spans="1:18" s="31" customFormat="1" x14ac:dyDescent="0.25">
      <c r="A970" s="35"/>
      <c r="B970" s="51" t="s">
        <v>661</v>
      </c>
      <c r="C970" s="35">
        <v>4</v>
      </c>
      <c r="D970" s="55">
        <v>35.780799999999999</v>
      </c>
      <c r="E970" s="100">
        <v>1840</v>
      </c>
      <c r="F970" s="158">
        <v>1458189</v>
      </c>
      <c r="G970" s="41">
        <v>100</v>
      </c>
      <c r="H970" s="50">
        <f t="shared" si="220"/>
        <v>1458189</v>
      </c>
      <c r="I970" s="50">
        <f t="shared" si="219"/>
        <v>0</v>
      </c>
      <c r="J970" s="50">
        <f t="shared" si="210"/>
        <v>792.4940217391304</v>
      </c>
      <c r="K970" s="50">
        <f t="shared" si="221"/>
        <v>2212.4016823783077</v>
      </c>
      <c r="L970" s="50">
        <f t="shared" si="222"/>
        <v>2731043.5060645104</v>
      </c>
      <c r="M970" s="50"/>
      <c r="N970" s="50">
        <f t="shared" si="223"/>
        <v>2731043.5060645104</v>
      </c>
      <c r="O970" s="96"/>
      <c r="P970" s="96"/>
      <c r="Q970" s="33"/>
      <c r="R970" s="33"/>
    </row>
    <row r="971" spans="1:18" s="31" customFormat="1" x14ac:dyDescent="0.25">
      <c r="A971" s="35"/>
      <c r="B971" s="51" t="s">
        <v>662</v>
      </c>
      <c r="C971" s="35">
        <v>4</v>
      </c>
      <c r="D971" s="55">
        <v>16.7667</v>
      </c>
      <c r="E971" s="100">
        <v>611</v>
      </c>
      <c r="F971" s="158">
        <v>408330</v>
      </c>
      <c r="G971" s="41">
        <v>100</v>
      </c>
      <c r="H971" s="50">
        <f t="shared" si="220"/>
        <v>408330</v>
      </c>
      <c r="I971" s="50">
        <f t="shared" si="219"/>
        <v>0</v>
      </c>
      <c r="J971" s="50">
        <f t="shared" si="210"/>
        <v>668.29787234042556</v>
      </c>
      <c r="K971" s="50">
        <f t="shared" si="221"/>
        <v>2336.5978317770123</v>
      </c>
      <c r="L971" s="50">
        <f t="shared" si="222"/>
        <v>2232863.6678925278</v>
      </c>
      <c r="M971" s="50"/>
      <c r="N971" s="50">
        <f t="shared" si="223"/>
        <v>2232863.6678925278</v>
      </c>
      <c r="O971" s="96"/>
      <c r="P971" s="96"/>
      <c r="Q971" s="33"/>
      <c r="R971" s="33"/>
    </row>
    <row r="972" spans="1:18" s="31" customFormat="1" x14ac:dyDescent="0.25">
      <c r="A972" s="35"/>
      <c r="B972" s="51" t="s">
        <v>663</v>
      </c>
      <c r="C972" s="35">
        <v>4</v>
      </c>
      <c r="D972" s="55">
        <v>22.511600000000001</v>
      </c>
      <c r="E972" s="100">
        <v>469</v>
      </c>
      <c r="F972" s="158">
        <v>358129</v>
      </c>
      <c r="G972" s="41">
        <v>100</v>
      </c>
      <c r="H972" s="50">
        <f t="shared" si="220"/>
        <v>358129</v>
      </c>
      <c r="I972" s="50">
        <f t="shared" si="219"/>
        <v>0</v>
      </c>
      <c r="J972" s="50">
        <f t="shared" si="210"/>
        <v>763.60127931769728</v>
      </c>
      <c r="K972" s="50">
        <f t="shared" si="221"/>
        <v>2241.2944247997407</v>
      </c>
      <c r="L972" s="50">
        <f t="shared" si="222"/>
        <v>2144702.4242837639</v>
      </c>
      <c r="M972" s="50"/>
      <c r="N972" s="50">
        <f t="shared" si="223"/>
        <v>2144702.4242837639</v>
      </c>
      <c r="O972" s="96"/>
      <c r="P972" s="96"/>
      <c r="Q972" s="33"/>
      <c r="R972" s="33"/>
    </row>
    <row r="973" spans="1:18" s="31" customFormat="1" x14ac:dyDescent="0.25">
      <c r="A973" s="35"/>
      <c r="B973" s="51" t="s">
        <v>664</v>
      </c>
      <c r="C973" s="35">
        <v>4</v>
      </c>
      <c r="D973" s="55">
        <v>19.376600000000003</v>
      </c>
      <c r="E973" s="100">
        <v>655</v>
      </c>
      <c r="F973" s="158">
        <v>531819</v>
      </c>
      <c r="G973" s="41">
        <v>100</v>
      </c>
      <c r="H973" s="50">
        <f t="shared" si="220"/>
        <v>531819</v>
      </c>
      <c r="I973" s="50">
        <f t="shared" si="219"/>
        <v>0</v>
      </c>
      <c r="J973" s="50">
        <f t="shared" si="210"/>
        <v>811.9374045801527</v>
      </c>
      <c r="K973" s="50">
        <f t="shared" si="221"/>
        <v>2192.9582995372853</v>
      </c>
      <c r="L973" s="50">
        <f t="shared" si="222"/>
        <v>2152593.6614030842</v>
      </c>
      <c r="M973" s="50"/>
      <c r="N973" s="50">
        <f t="shared" si="223"/>
        <v>2152593.6614030842</v>
      </c>
      <c r="O973" s="96"/>
      <c r="P973" s="96"/>
      <c r="Q973" s="33"/>
      <c r="R973" s="33"/>
    </row>
    <row r="974" spans="1:18" s="31" customFormat="1" x14ac:dyDescent="0.25">
      <c r="A974" s="35"/>
      <c r="B974" s="51" t="s">
        <v>843</v>
      </c>
      <c r="C974" s="35">
        <v>4</v>
      </c>
      <c r="D974" s="55">
        <v>21.063299999999998</v>
      </c>
      <c r="E974" s="100">
        <v>1080</v>
      </c>
      <c r="F974" s="158">
        <v>1144695</v>
      </c>
      <c r="G974" s="41">
        <v>100</v>
      </c>
      <c r="H974" s="50">
        <f t="shared" si="220"/>
        <v>1144695</v>
      </c>
      <c r="I974" s="50">
        <f t="shared" si="219"/>
        <v>0</v>
      </c>
      <c r="J974" s="50">
        <f t="shared" si="210"/>
        <v>1059.9027777777778</v>
      </c>
      <c r="K974" s="50">
        <f t="shared" si="221"/>
        <v>1944.9929263396602</v>
      </c>
      <c r="L974" s="50">
        <f t="shared" si="222"/>
        <v>2124177.1859816825</v>
      </c>
      <c r="M974" s="50"/>
      <c r="N974" s="50">
        <f t="shared" si="223"/>
        <v>2124177.1859816825</v>
      </c>
      <c r="O974" s="96"/>
      <c r="P974" s="96"/>
      <c r="Q974" s="33"/>
      <c r="R974" s="33"/>
    </row>
    <row r="975" spans="1:18" s="31" customFormat="1" x14ac:dyDescent="0.25">
      <c r="A975" s="35"/>
      <c r="B975" s="51" t="s">
        <v>844</v>
      </c>
      <c r="C975" s="35">
        <v>4</v>
      </c>
      <c r="D975" s="55">
        <v>34.643000000000001</v>
      </c>
      <c r="E975" s="100">
        <v>1709</v>
      </c>
      <c r="F975" s="158">
        <v>3728518</v>
      </c>
      <c r="G975" s="41">
        <v>100</v>
      </c>
      <c r="H975" s="50">
        <f t="shared" si="220"/>
        <v>3728518</v>
      </c>
      <c r="I975" s="50">
        <f t="shared" si="219"/>
        <v>0</v>
      </c>
      <c r="J975" s="50">
        <f t="shared" si="210"/>
        <v>2181.6957284961968</v>
      </c>
      <c r="K975" s="50">
        <f t="shared" si="221"/>
        <v>823.19997562124126</v>
      </c>
      <c r="L975" s="50">
        <f t="shared" si="222"/>
        <v>1554644.5888435331</v>
      </c>
      <c r="M975" s="50"/>
      <c r="N975" s="50">
        <f t="shared" si="223"/>
        <v>1554644.5888435331</v>
      </c>
      <c r="O975" s="96"/>
      <c r="P975" s="96"/>
      <c r="Q975" s="33"/>
      <c r="R975" s="33"/>
    </row>
    <row r="976" spans="1:18" s="31" customFormat="1" x14ac:dyDescent="0.25">
      <c r="A976" s="35"/>
      <c r="B976" s="51" t="s">
        <v>665</v>
      </c>
      <c r="C976" s="35">
        <v>4</v>
      </c>
      <c r="D976" s="55">
        <v>29.909899999999997</v>
      </c>
      <c r="E976" s="100">
        <v>1459</v>
      </c>
      <c r="F976" s="158">
        <v>1557741</v>
      </c>
      <c r="G976" s="41">
        <v>100</v>
      </c>
      <c r="H976" s="50">
        <f t="shared" si="220"/>
        <v>1557741</v>
      </c>
      <c r="I976" s="50">
        <f t="shared" si="219"/>
        <v>0</v>
      </c>
      <c r="J976" s="50">
        <f t="shared" si="210"/>
        <v>1067.6771761480466</v>
      </c>
      <c r="K976" s="50">
        <f t="shared" si="221"/>
        <v>1937.2185279693915</v>
      </c>
      <c r="L976" s="50">
        <f t="shared" si="222"/>
        <v>2324081.1332132397</v>
      </c>
      <c r="M976" s="50"/>
      <c r="N976" s="50">
        <f t="shared" si="223"/>
        <v>2324081.1332132397</v>
      </c>
      <c r="O976" s="96"/>
      <c r="P976" s="96"/>
      <c r="Q976" s="33"/>
      <c r="R976" s="33"/>
    </row>
    <row r="977" spans="1:18" s="31" customFormat="1" x14ac:dyDescent="0.25">
      <c r="A977" s="35"/>
      <c r="B977" s="51" t="s">
        <v>666</v>
      </c>
      <c r="C977" s="35">
        <v>4</v>
      </c>
      <c r="D977" s="55">
        <v>22.201699999999999</v>
      </c>
      <c r="E977" s="100">
        <v>1111</v>
      </c>
      <c r="F977" s="158">
        <v>675317</v>
      </c>
      <c r="G977" s="41">
        <v>100</v>
      </c>
      <c r="H977" s="50">
        <f t="shared" si="220"/>
        <v>675317</v>
      </c>
      <c r="I977" s="50">
        <f t="shared" si="219"/>
        <v>0</v>
      </c>
      <c r="J977" s="50">
        <f t="shared" ref="J977:J1020" si="224">F977/E977</f>
        <v>607.84608460846084</v>
      </c>
      <c r="K977" s="50">
        <f t="shared" si="221"/>
        <v>2397.0496195089772</v>
      </c>
      <c r="L977" s="50">
        <f t="shared" si="222"/>
        <v>2508217.7913850062</v>
      </c>
      <c r="M977" s="50"/>
      <c r="N977" s="50">
        <f t="shared" si="223"/>
        <v>2508217.7913850062</v>
      </c>
      <c r="O977" s="96"/>
      <c r="P977" s="96"/>
      <c r="Q977" s="33"/>
      <c r="R977" s="33"/>
    </row>
    <row r="978" spans="1:18" s="31" customFormat="1" x14ac:dyDescent="0.25">
      <c r="A978" s="35"/>
      <c r="B978" s="51" t="s">
        <v>646</v>
      </c>
      <c r="C978" s="35">
        <v>3</v>
      </c>
      <c r="D978" s="55">
        <v>46.934199999999997</v>
      </c>
      <c r="E978" s="100">
        <v>5670</v>
      </c>
      <c r="F978" s="158">
        <v>27788392</v>
      </c>
      <c r="G978" s="41">
        <v>50</v>
      </c>
      <c r="H978" s="50">
        <f t="shared" si="220"/>
        <v>13894196</v>
      </c>
      <c r="I978" s="50">
        <f t="shared" si="219"/>
        <v>13894196</v>
      </c>
      <c r="J978" s="50">
        <f t="shared" si="224"/>
        <v>4900.9509700176368</v>
      </c>
      <c r="K978" s="50">
        <f t="shared" si="221"/>
        <v>-1896.0552659001987</v>
      </c>
      <c r="L978" s="50">
        <f t="shared" si="222"/>
        <v>2463430.3683874919</v>
      </c>
      <c r="M978" s="50"/>
      <c r="N978" s="50">
        <f t="shared" si="223"/>
        <v>2463430.3683874919</v>
      </c>
      <c r="O978" s="96"/>
      <c r="P978" s="96"/>
      <c r="Q978" s="33"/>
      <c r="R978" s="33"/>
    </row>
    <row r="979" spans="1:18" s="31" customFormat="1" x14ac:dyDescent="0.25">
      <c r="A979" s="35"/>
      <c r="B979" s="51" t="s">
        <v>667</v>
      </c>
      <c r="C979" s="35">
        <v>4</v>
      </c>
      <c r="D979" s="55">
        <v>35.431699999999999</v>
      </c>
      <c r="E979" s="100">
        <v>1022</v>
      </c>
      <c r="F979" s="158">
        <v>858167</v>
      </c>
      <c r="G979" s="41">
        <v>100</v>
      </c>
      <c r="H979" s="50">
        <f t="shared" si="220"/>
        <v>858167</v>
      </c>
      <c r="I979" s="50">
        <f t="shared" si="219"/>
        <v>0</v>
      </c>
      <c r="J979" s="50">
        <f t="shared" si="224"/>
        <v>839.69373776908026</v>
      </c>
      <c r="K979" s="50">
        <f t="shared" si="221"/>
        <v>2165.2019663483579</v>
      </c>
      <c r="L979" s="50">
        <f t="shared" si="222"/>
        <v>2384310.5718720555</v>
      </c>
      <c r="M979" s="50"/>
      <c r="N979" s="50">
        <f t="shared" si="223"/>
        <v>2384310.5718720555</v>
      </c>
      <c r="O979" s="96"/>
      <c r="P979" s="96"/>
      <c r="Q979" s="33"/>
      <c r="R979" s="33"/>
    </row>
    <row r="980" spans="1:18" s="31" customFormat="1" x14ac:dyDescent="0.25">
      <c r="A980" s="35"/>
      <c r="B980" s="51" t="s">
        <v>668</v>
      </c>
      <c r="C980" s="35">
        <v>4</v>
      </c>
      <c r="D980" s="55">
        <v>23.691500000000005</v>
      </c>
      <c r="E980" s="100">
        <v>988</v>
      </c>
      <c r="F980" s="158">
        <v>717772</v>
      </c>
      <c r="G980" s="41">
        <v>100</v>
      </c>
      <c r="H980" s="50">
        <f t="shared" si="220"/>
        <v>717772</v>
      </c>
      <c r="I980" s="50">
        <f t="shared" si="219"/>
        <v>0</v>
      </c>
      <c r="J980" s="50">
        <f t="shared" si="224"/>
        <v>726.48987854251016</v>
      </c>
      <c r="K980" s="50">
        <f t="shared" si="221"/>
        <v>2278.4058255749278</v>
      </c>
      <c r="L980" s="50">
        <f t="shared" si="222"/>
        <v>2377433.9737997935</v>
      </c>
      <c r="M980" s="50"/>
      <c r="N980" s="50">
        <f t="shared" si="223"/>
        <v>2377433.9737997935</v>
      </c>
      <c r="O980" s="96"/>
      <c r="P980" s="96"/>
      <c r="Q980" s="33"/>
      <c r="R980" s="33"/>
    </row>
    <row r="981" spans="1:18" s="31" customFormat="1" x14ac:dyDescent="0.25">
      <c r="A981" s="35"/>
      <c r="B981" s="51" t="s">
        <v>791</v>
      </c>
      <c r="C981" s="35">
        <v>4</v>
      </c>
      <c r="D981" s="55">
        <v>17.011099999999999</v>
      </c>
      <c r="E981" s="100">
        <v>763</v>
      </c>
      <c r="F981" s="158">
        <v>498918</v>
      </c>
      <c r="G981" s="41">
        <v>100</v>
      </c>
      <c r="H981" s="50">
        <f t="shared" si="220"/>
        <v>498918</v>
      </c>
      <c r="I981" s="50">
        <f t="shared" si="219"/>
        <v>0</v>
      </c>
      <c r="J981" s="50">
        <f t="shared" si="224"/>
        <v>653.88990825688074</v>
      </c>
      <c r="K981" s="50">
        <f t="shared" si="221"/>
        <v>2351.0057958605576</v>
      </c>
      <c r="L981" s="50">
        <f t="shared" si="222"/>
        <v>2303139.6038912293</v>
      </c>
      <c r="M981" s="50"/>
      <c r="N981" s="50">
        <f t="shared" si="223"/>
        <v>2303139.6038912293</v>
      </c>
      <c r="O981" s="96"/>
      <c r="P981" s="96"/>
      <c r="Q981" s="33"/>
      <c r="R981" s="33"/>
    </row>
    <row r="982" spans="1:18" s="31" customFormat="1" x14ac:dyDescent="0.25">
      <c r="A982" s="35"/>
      <c r="B982" s="51" t="s">
        <v>669</v>
      </c>
      <c r="C982" s="35">
        <v>4</v>
      </c>
      <c r="D982" s="55">
        <v>32.879899999999999</v>
      </c>
      <c r="E982" s="100">
        <v>1835</v>
      </c>
      <c r="F982" s="158">
        <v>1547927</v>
      </c>
      <c r="G982" s="41">
        <v>100</v>
      </c>
      <c r="H982" s="50">
        <f t="shared" si="220"/>
        <v>1547927</v>
      </c>
      <c r="I982" s="50">
        <f t="shared" si="219"/>
        <v>0</v>
      </c>
      <c r="J982" s="50">
        <f t="shared" si="224"/>
        <v>843.55694822888279</v>
      </c>
      <c r="K982" s="50">
        <f t="shared" si="221"/>
        <v>2161.3387558885552</v>
      </c>
      <c r="L982" s="50">
        <f t="shared" si="222"/>
        <v>2666949.6903002858</v>
      </c>
      <c r="M982" s="50"/>
      <c r="N982" s="50">
        <f t="shared" si="223"/>
        <v>2666949.6903002858</v>
      </c>
      <c r="O982" s="96"/>
      <c r="P982" s="96"/>
      <c r="Q982" s="33"/>
      <c r="R982" s="33"/>
    </row>
    <row r="983" spans="1:18" s="31" customFormat="1" x14ac:dyDescent="0.25">
      <c r="A983" s="35"/>
      <c r="B983" s="51" t="s">
        <v>670</v>
      </c>
      <c r="C983" s="35">
        <v>4</v>
      </c>
      <c r="D983" s="55">
        <v>27.189</v>
      </c>
      <c r="E983" s="100">
        <v>485</v>
      </c>
      <c r="F983" s="158">
        <v>447794</v>
      </c>
      <c r="G983" s="41">
        <v>100</v>
      </c>
      <c r="H983" s="50">
        <f t="shared" si="220"/>
        <v>447794</v>
      </c>
      <c r="I983" s="50">
        <f t="shared" si="219"/>
        <v>0</v>
      </c>
      <c r="J983" s="50">
        <f t="shared" si="224"/>
        <v>923.28659793814438</v>
      </c>
      <c r="K983" s="50">
        <f t="shared" si="221"/>
        <v>2081.6091061792936</v>
      </c>
      <c r="L983" s="50">
        <f t="shared" si="222"/>
        <v>2056055.6528181334</v>
      </c>
      <c r="M983" s="50"/>
      <c r="N983" s="50">
        <f t="shared" si="223"/>
        <v>2056055.6528181334</v>
      </c>
      <c r="O983" s="96"/>
      <c r="P983" s="96"/>
      <c r="Q983" s="33"/>
      <c r="R983" s="33"/>
    </row>
    <row r="984" spans="1:18" s="31" customFormat="1" x14ac:dyDescent="0.25">
      <c r="A984" s="35"/>
      <c r="B984" s="4"/>
      <c r="C984" s="4"/>
      <c r="D984" s="55">
        <v>0</v>
      </c>
      <c r="E984" s="102"/>
      <c r="F984" s="42"/>
      <c r="G984" s="41"/>
      <c r="H984" s="42"/>
      <c r="I984" s="32"/>
      <c r="J984" s="32"/>
      <c r="K984" s="50"/>
      <c r="L984" s="50"/>
      <c r="M984" s="50"/>
      <c r="N984" s="50"/>
      <c r="O984" s="96"/>
      <c r="P984" s="96"/>
      <c r="Q984" s="33"/>
      <c r="R984" s="33"/>
    </row>
    <row r="985" spans="1:18" s="31" customFormat="1" x14ac:dyDescent="0.25">
      <c r="A985" s="30" t="s">
        <v>671</v>
      </c>
      <c r="B985" s="43" t="s">
        <v>2</v>
      </c>
      <c r="C985" s="44"/>
      <c r="D985" s="3">
        <v>1082.6210999999998</v>
      </c>
      <c r="E985" s="103">
        <f>E986</f>
        <v>75804</v>
      </c>
      <c r="F985" s="37">
        <f t="shared" ref="F985" si="225">F987</f>
        <v>0</v>
      </c>
      <c r="G985" s="37"/>
      <c r="H985" s="37">
        <f>H987</f>
        <v>34568846.25</v>
      </c>
      <c r="I985" s="37">
        <f>I987</f>
        <v>-34568846.25</v>
      </c>
      <c r="J985" s="37"/>
      <c r="K985" s="50"/>
      <c r="L985" s="50"/>
      <c r="M985" s="46">
        <f>M987</f>
        <v>39828386.690821052</v>
      </c>
      <c r="N985" s="37">
        <f t="shared" si="223"/>
        <v>39828386.690821052</v>
      </c>
      <c r="O985" s="96"/>
      <c r="P985" s="96"/>
      <c r="Q985" s="33"/>
      <c r="R985" s="33"/>
    </row>
    <row r="986" spans="1:18" s="31" customFormat="1" x14ac:dyDescent="0.25">
      <c r="A986" s="30" t="s">
        <v>671</v>
      </c>
      <c r="B986" s="43" t="s">
        <v>3</v>
      </c>
      <c r="C986" s="44"/>
      <c r="D986" s="3">
        <v>1082.6210999999998</v>
      </c>
      <c r="E986" s="103">
        <f>SUM(E988:E1020)</f>
        <v>75804</v>
      </c>
      <c r="F986" s="37">
        <f t="shared" ref="F986" si="226">SUM(F988:F1020)</f>
        <v>187198482</v>
      </c>
      <c r="G986" s="37"/>
      <c r="H986" s="37">
        <f>SUM(H988:H1020)</f>
        <v>118060789.5</v>
      </c>
      <c r="I986" s="37">
        <f>SUM(I988:I1020)</f>
        <v>69137692.5</v>
      </c>
      <c r="J986" s="37"/>
      <c r="K986" s="50"/>
      <c r="L986" s="37">
        <f>SUM(L988:L1020)</f>
        <v>89956522.737052128</v>
      </c>
      <c r="M986" s="50"/>
      <c r="N986" s="37">
        <f t="shared" si="223"/>
        <v>89956522.737052128</v>
      </c>
      <c r="O986" s="96"/>
      <c r="P986" s="96"/>
      <c r="Q986" s="33"/>
      <c r="R986" s="33"/>
    </row>
    <row r="987" spans="1:18" s="31" customFormat="1" x14ac:dyDescent="0.25">
      <c r="A987" s="35"/>
      <c r="B987" s="51" t="s">
        <v>26</v>
      </c>
      <c r="C987" s="35">
        <v>2</v>
      </c>
      <c r="D987" s="5">
        <v>0</v>
      </c>
      <c r="E987" s="106"/>
      <c r="F987" s="50"/>
      <c r="G987" s="41">
        <v>25</v>
      </c>
      <c r="H987" s="50">
        <f>F1017*G987/100</f>
        <v>34568846.25</v>
      </c>
      <c r="I987" s="50">
        <f t="shared" ref="I987:I1020" si="227">F987-H987</f>
        <v>-34568846.25</v>
      </c>
      <c r="J987" s="50"/>
      <c r="K987" s="50"/>
      <c r="L987" s="50"/>
      <c r="M987" s="50">
        <f>($L$7*$L$8*E985/$L$10)+($L$7*$L$9*D985/$L$11)</f>
        <v>39828386.690821052</v>
      </c>
      <c r="N987" s="50">
        <f t="shared" si="223"/>
        <v>39828386.690821052</v>
      </c>
      <c r="O987" s="96"/>
      <c r="P987" s="96"/>
      <c r="Q987" s="33"/>
      <c r="R987" s="33"/>
    </row>
    <row r="988" spans="1:18" s="31" customFormat="1" x14ac:dyDescent="0.25">
      <c r="A988" s="35"/>
      <c r="B988" s="51" t="s">
        <v>672</v>
      </c>
      <c r="C988" s="35">
        <v>4</v>
      </c>
      <c r="D988" s="55">
        <v>21.037700000000001</v>
      </c>
      <c r="E988" s="100">
        <v>740</v>
      </c>
      <c r="F988" s="159">
        <v>549784</v>
      </c>
      <c r="G988" s="41">
        <v>100</v>
      </c>
      <c r="H988" s="50">
        <f t="shared" ref="H988:H1020" si="228">F988*G988/100</f>
        <v>549784</v>
      </c>
      <c r="I988" s="50">
        <f t="shared" si="227"/>
        <v>0</v>
      </c>
      <c r="J988" s="50">
        <f t="shared" si="224"/>
        <v>742.95135135135138</v>
      </c>
      <c r="K988" s="50">
        <f t="shared" ref="K988:K1020" si="229">$J$11*$J$19-J988</f>
        <v>2261.9443527660869</v>
      </c>
      <c r="L988" s="50">
        <f t="shared" ref="L988:L1020" si="230">IF(K988&gt;0,$J$7*$J$8*(K988/$K$19),0)+$J$7*$J$9*(E988/$E$19)+$J$7*$J$10*(D988/$D$19)</f>
        <v>2252056.725265075</v>
      </c>
      <c r="M988" s="50"/>
      <c r="N988" s="50">
        <f t="shared" si="223"/>
        <v>2252056.725265075</v>
      </c>
      <c r="O988" s="96"/>
      <c r="P988" s="96"/>
      <c r="Q988" s="33"/>
      <c r="R988" s="33"/>
    </row>
    <row r="989" spans="1:18" s="31" customFormat="1" x14ac:dyDescent="0.25">
      <c r="A989" s="35"/>
      <c r="B989" s="51" t="s">
        <v>262</v>
      </c>
      <c r="C989" s="35">
        <v>4</v>
      </c>
      <c r="D989" s="55">
        <v>23.1798</v>
      </c>
      <c r="E989" s="100">
        <v>708</v>
      </c>
      <c r="F989" s="159">
        <v>672755</v>
      </c>
      <c r="G989" s="41">
        <v>100</v>
      </c>
      <c r="H989" s="50">
        <f t="shared" si="228"/>
        <v>672755</v>
      </c>
      <c r="I989" s="50">
        <f t="shared" si="227"/>
        <v>0</v>
      </c>
      <c r="J989" s="50">
        <f t="shared" si="224"/>
        <v>950.2189265536723</v>
      </c>
      <c r="K989" s="50">
        <f t="shared" si="229"/>
        <v>2054.6767775637659</v>
      </c>
      <c r="L989" s="50">
        <f t="shared" si="230"/>
        <v>2088683.0841334001</v>
      </c>
      <c r="M989" s="50"/>
      <c r="N989" s="50">
        <f t="shared" si="223"/>
        <v>2088683.0841334001</v>
      </c>
      <c r="O989" s="96"/>
      <c r="P989" s="96"/>
      <c r="Q989" s="33"/>
      <c r="R989" s="33"/>
    </row>
    <row r="990" spans="1:18" s="31" customFormat="1" x14ac:dyDescent="0.25">
      <c r="A990" s="35"/>
      <c r="B990" s="51" t="s">
        <v>673</v>
      </c>
      <c r="C990" s="35">
        <v>4</v>
      </c>
      <c r="D990" s="55">
        <v>33.328400000000002</v>
      </c>
      <c r="E990" s="100">
        <v>919</v>
      </c>
      <c r="F990" s="159">
        <v>865407</v>
      </c>
      <c r="G990" s="41">
        <v>100</v>
      </c>
      <c r="H990" s="50">
        <f t="shared" si="228"/>
        <v>865407</v>
      </c>
      <c r="I990" s="50">
        <f t="shared" si="227"/>
        <v>0</v>
      </c>
      <c r="J990" s="50">
        <f t="shared" si="224"/>
        <v>941.68335146898801</v>
      </c>
      <c r="K990" s="50">
        <f t="shared" si="229"/>
        <v>2063.2123526484502</v>
      </c>
      <c r="L990" s="50">
        <f t="shared" si="230"/>
        <v>2248309.1104437457</v>
      </c>
      <c r="M990" s="50"/>
      <c r="N990" s="50">
        <f t="shared" si="223"/>
        <v>2248309.1104437457</v>
      </c>
      <c r="O990" s="96"/>
      <c r="P990" s="96"/>
      <c r="Q990" s="33"/>
      <c r="R990" s="33"/>
    </row>
    <row r="991" spans="1:18" s="31" customFormat="1" x14ac:dyDescent="0.25">
      <c r="A991" s="35"/>
      <c r="B991" s="51" t="s">
        <v>674</v>
      </c>
      <c r="C991" s="35">
        <v>4</v>
      </c>
      <c r="D991" s="55">
        <v>20.331499999999998</v>
      </c>
      <c r="E991" s="100">
        <v>968</v>
      </c>
      <c r="F991" s="159">
        <v>510788</v>
      </c>
      <c r="G991" s="41">
        <v>100</v>
      </c>
      <c r="H991" s="50">
        <f t="shared" si="228"/>
        <v>510788</v>
      </c>
      <c r="I991" s="50">
        <f t="shared" si="227"/>
        <v>0</v>
      </c>
      <c r="J991" s="50">
        <f t="shared" si="224"/>
        <v>527.67355371900828</v>
      </c>
      <c r="K991" s="50">
        <f t="shared" si="229"/>
        <v>2477.2221503984297</v>
      </c>
      <c r="L991" s="50">
        <f t="shared" si="230"/>
        <v>2505682.8959088479</v>
      </c>
      <c r="M991" s="50"/>
      <c r="N991" s="50">
        <f t="shared" si="223"/>
        <v>2505682.8959088479</v>
      </c>
      <c r="O991" s="96"/>
      <c r="P991" s="96"/>
      <c r="Q991" s="33"/>
      <c r="R991" s="33"/>
    </row>
    <row r="992" spans="1:18" s="31" customFormat="1" x14ac:dyDescent="0.25">
      <c r="A992" s="35"/>
      <c r="B992" s="51" t="s">
        <v>675</v>
      </c>
      <c r="C992" s="35">
        <v>4</v>
      </c>
      <c r="D992" s="55">
        <v>25.04</v>
      </c>
      <c r="E992" s="100">
        <v>1305</v>
      </c>
      <c r="F992" s="159">
        <v>729704</v>
      </c>
      <c r="G992" s="41">
        <v>100</v>
      </c>
      <c r="H992" s="50">
        <f t="shared" si="228"/>
        <v>729704</v>
      </c>
      <c r="I992" s="50">
        <f t="shared" si="227"/>
        <v>0</v>
      </c>
      <c r="J992" s="50">
        <f t="shared" si="224"/>
        <v>559.16015325670503</v>
      </c>
      <c r="K992" s="50">
        <f t="shared" si="229"/>
        <v>2445.7355508607329</v>
      </c>
      <c r="L992" s="50">
        <f t="shared" si="230"/>
        <v>2640683.3185405284</v>
      </c>
      <c r="M992" s="50"/>
      <c r="N992" s="50">
        <f t="shared" si="223"/>
        <v>2640683.3185405284</v>
      </c>
      <c r="O992" s="96"/>
      <c r="P992" s="96"/>
      <c r="Q992" s="33"/>
      <c r="R992" s="33"/>
    </row>
    <row r="993" spans="1:18" s="31" customFormat="1" x14ac:dyDescent="0.25">
      <c r="A993" s="35"/>
      <c r="B993" s="51" t="s">
        <v>845</v>
      </c>
      <c r="C993" s="35">
        <v>4</v>
      </c>
      <c r="D993" s="55">
        <v>24.7498</v>
      </c>
      <c r="E993" s="100">
        <v>1301</v>
      </c>
      <c r="F993" s="159">
        <v>1294473</v>
      </c>
      <c r="G993" s="41">
        <v>100</v>
      </c>
      <c r="H993" s="50">
        <f t="shared" si="228"/>
        <v>1294473</v>
      </c>
      <c r="I993" s="50">
        <f t="shared" si="227"/>
        <v>0</v>
      </c>
      <c r="J993" s="50">
        <f t="shared" si="224"/>
        <v>994.98308993082242</v>
      </c>
      <c r="K993" s="50">
        <f t="shared" si="229"/>
        <v>2009.9126141866157</v>
      </c>
      <c r="L993" s="50">
        <f t="shared" si="230"/>
        <v>2285991.9209510279</v>
      </c>
      <c r="M993" s="50"/>
      <c r="N993" s="50">
        <f t="shared" si="223"/>
        <v>2285991.9209510279</v>
      </c>
      <c r="O993" s="96"/>
      <c r="P993" s="96"/>
      <c r="Q993" s="33"/>
      <c r="R993" s="33"/>
    </row>
    <row r="994" spans="1:18" s="31" customFormat="1" x14ac:dyDescent="0.25">
      <c r="A994" s="35"/>
      <c r="B994" s="51" t="s">
        <v>676</v>
      </c>
      <c r="C994" s="35">
        <v>4</v>
      </c>
      <c r="D994" s="55">
        <v>33.558999999999997</v>
      </c>
      <c r="E994" s="100">
        <v>1285</v>
      </c>
      <c r="F994" s="159">
        <v>1566471</v>
      </c>
      <c r="G994" s="41">
        <v>100</v>
      </c>
      <c r="H994" s="50">
        <f t="shared" si="228"/>
        <v>1566471</v>
      </c>
      <c r="I994" s="50">
        <f t="shared" si="227"/>
        <v>0</v>
      </c>
      <c r="J994" s="50">
        <f t="shared" si="224"/>
        <v>1219.0435797665371</v>
      </c>
      <c r="K994" s="50">
        <f t="shared" si="229"/>
        <v>1785.852124350901</v>
      </c>
      <c r="L994" s="50">
        <f t="shared" si="230"/>
        <v>2163544.8113464313</v>
      </c>
      <c r="M994" s="50"/>
      <c r="N994" s="50">
        <f t="shared" si="223"/>
        <v>2163544.8113464313</v>
      </c>
      <c r="O994" s="96"/>
      <c r="P994" s="96"/>
      <c r="Q994" s="33"/>
      <c r="R994" s="33"/>
    </row>
    <row r="995" spans="1:18" s="31" customFormat="1" x14ac:dyDescent="0.25">
      <c r="A995" s="35"/>
      <c r="B995" s="51" t="s">
        <v>677</v>
      </c>
      <c r="C995" s="35">
        <v>4</v>
      </c>
      <c r="D995" s="55">
        <v>28.676200000000001</v>
      </c>
      <c r="E995" s="100">
        <v>1074</v>
      </c>
      <c r="F995" s="159">
        <v>865038</v>
      </c>
      <c r="G995" s="41">
        <v>100</v>
      </c>
      <c r="H995" s="50">
        <f t="shared" si="228"/>
        <v>865038</v>
      </c>
      <c r="I995" s="50">
        <f t="shared" si="227"/>
        <v>0</v>
      </c>
      <c r="J995" s="50">
        <f t="shared" si="224"/>
        <v>805.43575418994408</v>
      </c>
      <c r="K995" s="50">
        <f t="shared" si="229"/>
        <v>2199.4599499274941</v>
      </c>
      <c r="L995" s="50">
        <f t="shared" si="230"/>
        <v>2382262.7192501333</v>
      </c>
      <c r="M995" s="50"/>
      <c r="N995" s="50">
        <f t="shared" si="223"/>
        <v>2382262.7192501333</v>
      </c>
      <c r="O995" s="96"/>
      <c r="P995" s="96"/>
      <c r="Q995" s="33"/>
      <c r="R995" s="33"/>
    </row>
    <row r="996" spans="1:18" s="31" customFormat="1" x14ac:dyDescent="0.25">
      <c r="A996" s="35"/>
      <c r="B996" s="51" t="s">
        <v>678</v>
      </c>
      <c r="C996" s="35">
        <v>4</v>
      </c>
      <c r="D996" s="55">
        <v>35.6203</v>
      </c>
      <c r="E996" s="100">
        <v>1567</v>
      </c>
      <c r="F996" s="159">
        <v>1082821</v>
      </c>
      <c r="G996" s="41">
        <v>100</v>
      </c>
      <c r="H996" s="50">
        <f t="shared" si="228"/>
        <v>1082821</v>
      </c>
      <c r="I996" s="50">
        <f t="shared" si="227"/>
        <v>0</v>
      </c>
      <c r="J996" s="50">
        <f t="shared" si="224"/>
        <v>691.01531589023614</v>
      </c>
      <c r="K996" s="50">
        <f t="shared" si="229"/>
        <v>2313.8803882272018</v>
      </c>
      <c r="L996" s="50">
        <f t="shared" si="230"/>
        <v>2709442.368969203</v>
      </c>
      <c r="M996" s="50"/>
      <c r="N996" s="50">
        <f t="shared" si="223"/>
        <v>2709442.368969203</v>
      </c>
      <c r="O996" s="96"/>
      <c r="P996" s="96"/>
      <c r="Q996" s="33"/>
      <c r="R996" s="33"/>
    </row>
    <row r="997" spans="1:18" s="31" customFormat="1" x14ac:dyDescent="0.25">
      <c r="A997" s="35"/>
      <c r="B997" s="51" t="s">
        <v>846</v>
      </c>
      <c r="C997" s="35">
        <v>4</v>
      </c>
      <c r="D997" s="55">
        <v>22.1511</v>
      </c>
      <c r="E997" s="100">
        <v>618</v>
      </c>
      <c r="F997" s="159">
        <v>435985</v>
      </c>
      <c r="G997" s="41">
        <v>100</v>
      </c>
      <c r="H997" s="50">
        <f t="shared" si="228"/>
        <v>435985</v>
      </c>
      <c r="I997" s="50">
        <f t="shared" si="227"/>
        <v>0</v>
      </c>
      <c r="J997" s="50">
        <f t="shared" si="224"/>
        <v>705.4773462783171</v>
      </c>
      <c r="K997" s="50">
        <f t="shared" si="229"/>
        <v>2299.4183578391212</v>
      </c>
      <c r="L997" s="50">
        <f t="shared" si="230"/>
        <v>2244674.3824701952</v>
      </c>
      <c r="M997" s="50"/>
      <c r="N997" s="50">
        <f t="shared" si="223"/>
        <v>2244674.3824701952</v>
      </c>
      <c r="O997" s="96"/>
      <c r="P997" s="96"/>
      <c r="Q997" s="33"/>
      <c r="R997" s="33"/>
    </row>
    <row r="998" spans="1:18" s="31" customFormat="1" x14ac:dyDescent="0.25">
      <c r="A998" s="35"/>
      <c r="B998" s="51" t="s">
        <v>679</v>
      </c>
      <c r="C998" s="35">
        <v>4</v>
      </c>
      <c r="D998" s="55">
        <v>39.122799999999998</v>
      </c>
      <c r="E998" s="100">
        <v>1149</v>
      </c>
      <c r="F998" s="159">
        <v>1518585</v>
      </c>
      <c r="G998" s="41">
        <v>100</v>
      </c>
      <c r="H998" s="50">
        <f t="shared" si="228"/>
        <v>1518585</v>
      </c>
      <c r="I998" s="50">
        <f t="shared" si="227"/>
        <v>0</v>
      </c>
      <c r="J998" s="50">
        <f t="shared" si="224"/>
        <v>1321.6579634464752</v>
      </c>
      <c r="K998" s="50">
        <f t="shared" si="229"/>
        <v>1683.2377406709629</v>
      </c>
      <c r="L998" s="50">
        <f t="shared" si="230"/>
        <v>2070423.3664611762</v>
      </c>
      <c r="M998" s="50"/>
      <c r="N998" s="50">
        <f t="shared" si="223"/>
        <v>2070423.3664611762</v>
      </c>
      <c r="O998" s="96"/>
      <c r="P998" s="96"/>
      <c r="Q998" s="33"/>
      <c r="R998" s="33"/>
    </row>
    <row r="999" spans="1:18" s="31" customFormat="1" x14ac:dyDescent="0.25">
      <c r="A999" s="35"/>
      <c r="B999" s="51" t="s">
        <v>680</v>
      </c>
      <c r="C999" s="35">
        <v>4</v>
      </c>
      <c r="D999" s="55">
        <v>19.480999999999998</v>
      </c>
      <c r="E999" s="100">
        <v>599</v>
      </c>
      <c r="F999" s="159">
        <v>429890</v>
      </c>
      <c r="G999" s="41">
        <v>100</v>
      </c>
      <c r="H999" s="50">
        <f t="shared" si="228"/>
        <v>429890</v>
      </c>
      <c r="I999" s="50">
        <f t="shared" si="227"/>
        <v>0</v>
      </c>
      <c r="J999" s="50">
        <f t="shared" si="224"/>
        <v>717.6794657762938</v>
      </c>
      <c r="K999" s="50">
        <f t="shared" si="229"/>
        <v>2287.2162383411442</v>
      </c>
      <c r="L999" s="50">
        <f t="shared" si="230"/>
        <v>2208323.2097008056</v>
      </c>
      <c r="M999" s="50"/>
      <c r="N999" s="50">
        <f t="shared" si="223"/>
        <v>2208323.2097008056</v>
      </c>
      <c r="O999" s="96"/>
      <c r="P999" s="96"/>
      <c r="Q999" s="33"/>
      <c r="R999" s="33"/>
    </row>
    <row r="1000" spans="1:18" s="31" customFormat="1" x14ac:dyDescent="0.25">
      <c r="A1000" s="35"/>
      <c r="B1000" s="51" t="s">
        <v>847</v>
      </c>
      <c r="C1000" s="35">
        <v>4</v>
      </c>
      <c r="D1000" s="55">
        <v>29.972500000000004</v>
      </c>
      <c r="E1000" s="100">
        <v>2249</v>
      </c>
      <c r="F1000" s="159">
        <v>1259565</v>
      </c>
      <c r="G1000" s="41">
        <v>100</v>
      </c>
      <c r="H1000" s="50">
        <f t="shared" si="228"/>
        <v>1259565</v>
      </c>
      <c r="I1000" s="50">
        <f t="shared" si="227"/>
        <v>0</v>
      </c>
      <c r="J1000" s="50">
        <f t="shared" si="224"/>
        <v>560.05558025789242</v>
      </c>
      <c r="K1000" s="50">
        <f t="shared" si="229"/>
        <v>2444.8401238595457</v>
      </c>
      <c r="L1000" s="50">
        <f t="shared" si="230"/>
        <v>3029151.9034990924</v>
      </c>
      <c r="M1000" s="50"/>
      <c r="N1000" s="50">
        <f t="shared" si="223"/>
        <v>3029151.9034990924</v>
      </c>
      <c r="O1000" s="96"/>
      <c r="P1000" s="96"/>
      <c r="Q1000" s="33"/>
      <c r="R1000" s="33"/>
    </row>
    <row r="1001" spans="1:18" s="31" customFormat="1" x14ac:dyDescent="0.25">
      <c r="A1001" s="35"/>
      <c r="B1001" s="51" t="s">
        <v>681</v>
      </c>
      <c r="C1001" s="35">
        <v>4</v>
      </c>
      <c r="D1001" s="55">
        <v>29.169099999999997</v>
      </c>
      <c r="E1001" s="100">
        <v>1379</v>
      </c>
      <c r="F1001" s="159">
        <v>906706</v>
      </c>
      <c r="G1001" s="41">
        <v>100</v>
      </c>
      <c r="H1001" s="50">
        <f t="shared" si="228"/>
        <v>906706</v>
      </c>
      <c r="I1001" s="50">
        <f t="shared" si="227"/>
        <v>0</v>
      </c>
      <c r="J1001" s="50">
        <f t="shared" si="224"/>
        <v>657.50978970268307</v>
      </c>
      <c r="K1001" s="50">
        <f t="shared" si="229"/>
        <v>2347.385914414755</v>
      </c>
      <c r="L1001" s="50">
        <f t="shared" si="230"/>
        <v>2619169.8243946247</v>
      </c>
      <c r="M1001" s="50"/>
      <c r="N1001" s="50">
        <f t="shared" si="223"/>
        <v>2619169.8243946247</v>
      </c>
      <c r="O1001" s="96"/>
      <c r="P1001" s="96"/>
      <c r="Q1001" s="33"/>
      <c r="R1001" s="33"/>
    </row>
    <row r="1002" spans="1:18" s="31" customFormat="1" x14ac:dyDescent="0.25">
      <c r="A1002" s="35"/>
      <c r="B1002" s="51" t="s">
        <v>682</v>
      </c>
      <c r="C1002" s="35">
        <v>4</v>
      </c>
      <c r="D1002" s="55">
        <v>43.889899999999997</v>
      </c>
      <c r="E1002" s="100">
        <v>1148</v>
      </c>
      <c r="F1002" s="159">
        <v>740392</v>
      </c>
      <c r="G1002" s="41">
        <v>100</v>
      </c>
      <c r="H1002" s="50">
        <f t="shared" si="228"/>
        <v>740392</v>
      </c>
      <c r="I1002" s="50">
        <f t="shared" si="227"/>
        <v>0</v>
      </c>
      <c r="J1002" s="50">
        <f t="shared" si="224"/>
        <v>644.94076655052265</v>
      </c>
      <c r="K1002" s="50">
        <f t="shared" si="229"/>
        <v>2359.9549375669153</v>
      </c>
      <c r="L1002" s="50">
        <f t="shared" si="230"/>
        <v>2649844.0613556169</v>
      </c>
      <c r="M1002" s="50"/>
      <c r="N1002" s="50">
        <f t="shared" si="223"/>
        <v>2649844.0613556169</v>
      </c>
      <c r="O1002" s="96"/>
      <c r="P1002" s="96"/>
      <c r="Q1002" s="33"/>
      <c r="R1002" s="33"/>
    </row>
    <row r="1003" spans="1:18" s="31" customFormat="1" x14ac:dyDescent="0.25">
      <c r="A1003" s="35"/>
      <c r="B1003" s="51" t="s">
        <v>683</v>
      </c>
      <c r="C1003" s="35">
        <v>4</v>
      </c>
      <c r="D1003" s="55">
        <v>42.471999999999994</v>
      </c>
      <c r="E1003" s="100">
        <v>2390</v>
      </c>
      <c r="F1003" s="159">
        <v>1715399</v>
      </c>
      <c r="G1003" s="41">
        <v>100</v>
      </c>
      <c r="H1003" s="50">
        <f t="shared" si="228"/>
        <v>1715399</v>
      </c>
      <c r="I1003" s="50">
        <f t="shared" si="227"/>
        <v>0</v>
      </c>
      <c r="J1003" s="50">
        <f t="shared" si="224"/>
        <v>717.74016736401677</v>
      </c>
      <c r="K1003" s="50">
        <f t="shared" si="229"/>
        <v>2287.1555367534211</v>
      </c>
      <c r="L1003" s="50">
        <f t="shared" si="230"/>
        <v>3045765.4026992088</v>
      </c>
      <c r="M1003" s="50"/>
      <c r="N1003" s="50">
        <f t="shared" si="223"/>
        <v>3045765.4026992088</v>
      </c>
      <c r="O1003" s="96"/>
      <c r="P1003" s="96"/>
      <c r="Q1003" s="33"/>
      <c r="R1003" s="33"/>
    </row>
    <row r="1004" spans="1:18" s="31" customFormat="1" x14ac:dyDescent="0.25">
      <c r="A1004" s="35"/>
      <c r="B1004" s="51" t="s">
        <v>684</v>
      </c>
      <c r="C1004" s="35">
        <v>4</v>
      </c>
      <c r="D1004" s="55">
        <v>37.261499999999998</v>
      </c>
      <c r="E1004" s="100">
        <v>3146</v>
      </c>
      <c r="F1004" s="159">
        <v>1933588</v>
      </c>
      <c r="G1004" s="41">
        <v>100</v>
      </c>
      <c r="H1004" s="50">
        <f t="shared" si="228"/>
        <v>1933588</v>
      </c>
      <c r="I1004" s="50">
        <f t="shared" si="227"/>
        <v>0</v>
      </c>
      <c r="J1004" s="50">
        <f t="shared" si="224"/>
        <v>614.61792752701842</v>
      </c>
      <c r="K1004" s="50">
        <f t="shared" si="229"/>
        <v>2390.2777765904198</v>
      </c>
      <c r="L1004" s="50">
        <f t="shared" si="230"/>
        <v>3373926.6326291426</v>
      </c>
      <c r="M1004" s="50"/>
      <c r="N1004" s="50">
        <f t="shared" si="223"/>
        <v>3373926.6326291426</v>
      </c>
      <c r="O1004" s="96"/>
      <c r="P1004" s="96"/>
      <c r="Q1004" s="33"/>
      <c r="R1004" s="33"/>
    </row>
    <row r="1005" spans="1:18" s="31" customFormat="1" x14ac:dyDescent="0.25">
      <c r="A1005" s="35"/>
      <c r="B1005" s="51" t="s">
        <v>685</v>
      </c>
      <c r="C1005" s="35">
        <v>4</v>
      </c>
      <c r="D1005" s="55">
        <v>20.51</v>
      </c>
      <c r="E1005" s="100">
        <v>414</v>
      </c>
      <c r="F1005" s="159">
        <v>346308</v>
      </c>
      <c r="G1005" s="41">
        <v>100</v>
      </c>
      <c r="H1005" s="50">
        <f t="shared" si="228"/>
        <v>346308</v>
      </c>
      <c r="I1005" s="50">
        <f t="shared" si="227"/>
        <v>0</v>
      </c>
      <c r="J1005" s="50">
        <f t="shared" si="224"/>
        <v>836.49275362318838</v>
      </c>
      <c r="K1005" s="50">
        <f t="shared" si="229"/>
        <v>2168.4029504942496</v>
      </c>
      <c r="L1005" s="50">
        <f t="shared" si="230"/>
        <v>2050846.88544491</v>
      </c>
      <c r="M1005" s="50"/>
      <c r="N1005" s="50">
        <f t="shared" si="223"/>
        <v>2050846.88544491</v>
      </c>
      <c r="O1005" s="96"/>
      <c r="P1005" s="96"/>
      <c r="Q1005" s="33"/>
      <c r="R1005" s="33"/>
    </row>
    <row r="1006" spans="1:18" s="31" customFormat="1" x14ac:dyDescent="0.25">
      <c r="A1006" s="35"/>
      <c r="B1006" s="51" t="s">
        <v>686</v>
      </c>
      <c r="C1006" s="35">
        <v>4</v>
      </c>
      <c r="D1006" s="55">
        <v>12.818399999999999</v>
      </c>
      <c r="E1006" s="100">
        <v>848</v>
      </c>
      <c r="F1006" s="159">
        <v>557689</v>
      </c>
      <c r="G1006" s="41">
        <v>100</v>
      </c>
      <c r="H1006" s="50">
        <f t="shared" si="228"/>
        <v>557689</v>
      </c>
      <c r="I1006" s="50">
        <f t="shared" si="227"/>
        <v>0</v>
      </c>
      <c r="J1006" s="50">
        <f t="shared" si="224"/>
        <v>657.65212264150944</v>
      </c>
      <c r="K1006" s="50">
        <f t="shared" si="229"/>
        <v>2347.2435814759287</v>
      </c>
      <c r="L1006" s="50">
        <f t="shared" si="230"/>
        <v>2301445.5889613596</v>
      </c>
      <c r="M1006" s="50"/>
      <c r="N1006" s="50">
        <f t="shared" si="223"/>
        <v>2301445.5889613596</v>
      </c>
      <c r="O1006" s="96"/>
      <c r="P1006" s="96"/>
      <c r="Q1006" s="33"/>
      <c r="R1006" s="33"/>
    </row>
    <row r="1007" spans="1:18" s="31" customFormat="1" x14ac:dyDescent="0.25">
      <c r="A1007" s="35"/>
      <c r="B1007" s="51" t="s">
        <v>687</v>
      </c>
      <c r="C1007" s="35">
        <v>4</v>
      </c>
      <c r="D1007" s="55">
        <v>29.560700000000001</v>
      </c>
      <c r="E1007" s="100">
        <v>512</v>
      </c>
      <c r="F1007" s="159">
        <v>420705</v>
      </c>
      <c r="G1007" s="41">
        <v>100</v>
      </c>
      <c r="H1007" s="50">
        <f t="shared" si="228"/>
        <v>420705</v>
      </c>
      <c r="I1007" s="50">
        <f t="shared" si="227"/>
        <v>0</v>
      </c>
      <c r="J1007" s="50">
        <f t="shared" si="224"/>
        <v>821.689453125</v>
      </c>
      <c r="K1007" s="50">
        <f t="shared" si="229"/>
        <v>2183.2062509924381</v>
      </c>
      <c r="L1007" s="50">
        <f t="shared" si="230"/>
        <v>2165245.6951817656</v>
      </c>
      <c r="M1007" s="50"/>
      <c r="N1007" s="50">
        <f t="shared" si="223"/>
        <v>2165245.6951817656</v>
      </c>
      <c r="O1007" s="96"/>
      <c r="P1007" s="96"/>
      <c r="Q1007" s="33"/>
      <c r="R1007" s="33"/>
    </row>
    <row r="1008" spans="1:18" s="31" customFormat="1" x14ac:dyDescent="0.25">
      <c r="A1008" s="35"/>
      <c r="B1008" s="51" t="s">
        <v>688</v>
      </c>
      <c r="C1008" s="35">
        <v>4</v>
      </c>
      <c r="D1008" s="55">
        <v>47.864399999999996</v>
      </c>
      <c r="E1008" s="100">
        <v>1158</v>
      </c>
      <c r="F1008" s="159">
        <v>1035514</v>
      </c>
      <c r="G1008" s="41">
        <v>100</v>
      </c>
      <c r="H1008" s="50">
        <f t="shared" si="228"/>
        <v>1035514</v>
      </c>
      <c r="I1008" s="50">
        <f t="shared" si="227"/>
        <v>0</v>
      </c>
      <c r="J1008" s="50">
        <f t="shared" si="224"/>
        <v>894.22625215889468</v>
      </c>
      <c r="K1008" s="50">
        <f t="shared" si="229"/>
        <v>2110.6694519585435</v>
      </c>
      <c r="L1008" s="50">
        <f t="shared" si="230"/>
        <v>2481662.9288654597</v>
      </c>
      <c r="M1008" s="50"/>
      <c r="N1008" s="50">
        <f t="shared" si="223"/>
        <v>2481662.9288654597</v>
      </c>
      <c r="O1008" s="96"/>
      <c r="P1008" s="96"/>
      <c r="Q1008" s="33"/>
      <c r="R1008" s="33"/>
    </row>
    <row r="1009" spans="1:18" s="31" customFormat="1" x14ac:dyDescent="0.25">
      <c r="A1009" s="35"/>
      <c r="B1009" s="51" t="s">
        <v>689</v>
      </c>
      <c r="C1009" s="35">
        <v>4</v>
      </c>
      <c r="D1009" s="55">
        <v>3.8826000000000001</v>
      </c>
      <c r="E1009" s="100">
        <v>1698</v>
      </c>
      <c r="F1009" s="159">
        <v>3070083</v>
      </c>
      <c r="G1009" s="41">
        <v>100</v>
      </c>
      <c r="H1009" s="50">
        <f t="shared" si="228"/>
        <v>3070083</v>
      </c>
      <c r="I1009" s="50">
        <f t="shared" si="227"/>
        <v>0</v>
      </c>
      <c r="J1009" s="50">
        <f t="shared" si="224"/>
        <v>1808.0583038869258</v>
      </c>
      <c r="K1009" s="50">
        <f t="shared" si="229"/>
        <v>1196.8374002305122</v>
      </c>
      <c r="L1009" s="50">
        <f t="shared" si="230"/>
        <v>1627908.5347795843</v>
      </c>
      <c r="M1009" s="50"/>
      <c r="N1009" s="50">
        <f t="shared" si="223"/>
        <v>1627908.5347795843</v>
      </c>
      <c r="O1009" s="96"/>
      <c r="P1009" s="96"/>
      <c r="Q1009" s="33"/>
      <c r="R1009" s="33"/>
    </row>
    <row r="1010" spans="1:18" s="31" customFormat="1" x14ac:dyDescent="0.25">
      <c r="A1010" s="35"/>
      <c r="B1010" s="51" t="s">
        <v>690</v>
      </c>
      <c r="C1010" s="35">
        <v>4</v>
      </c>
      <c r="D1010" s="55">
        <v>45.011000000000003</v>
      </c>
      <c r="E1010" s="100">
        <v>3153</v>
      </c>
      <c r="F1010" s="159">
        <v>2053137</v>
      </c>
      <c r="G1010" s="41">
        <v>100</v>
      </c>
      <c r="H1010" s="50">
        <f t="shared" si="228"/>
        <v>2053137</v>
      </c>
      <c r="I1010" s="50">
        <f t="shared" si="227"/>
        <v>0</v>
      </c>
      <c r="J1010" s="50">
        <f t="shared" si="224"/>
        <v>651.16936251189338</v>
      </c>
      <c r="K1010" s="50">
        <f t="shared" si="229"/>
        <v>2353.7263416055448</v>
      </c>
      <c r="L1010" s="50">
        <f t="shared" si="230"/>
        <v>3403436.0717914165</v>
      </c>
      <c r="M1010" s="50"/>
      <c r="N1010" s="50">
        <f t="shared" si="223"/>
        <v>3403436.0717914165</v>
      </c>
      <c r="O1010" s="96"/>
      <c r="P1010" s="96"/>
      <c r="Q1010" s="33"/>
      <c r="R1010" s="33"/>
    </row>
    <row r="1011" spans="1:18" s="31" customFormat="1" x14ac:dyDescent="0.25">
      <c r="A1011" s="35"/>
      <c r="B1011" s="51" t="s">
        <v>308</v>
      </c>
      <c r="C1011" s="35">
        <v>4</v>
      </c>
      <c r="D1011" s="55">
        <v>45.852299999999993</v>
      </c>
      <c r="E1011" s="100">
        <v>3722</v>
      </c>
      <c r="F1011" s="159">
        <v>4580984</v>
      </c>
      <c r="G1011" s="41">
        <v>100</v>
      </c>
      <c r="H1011" s="50">
        <f t="shared" si="228"/>
        <v>4580984</v>
      </c>
      <c r="I1011" s="50">
        <f t="shared" si="227"/>
        <v>0</v>
      </c>
      <c r="J1011" s="50">
        <f t="shared" si="224"/>
        <v>1230.7855991402471</v>
      </c>
      <c r="K1011" s="50">
        <f t="shared" si="229"/>
        <v>1774.110104977191</v>
      </c>
      <c r="L1011" s="50">
        <f t="shared" si="230"/>
        <v>3155605.3854511944</v>
      </c>
      <c r="M1011" s="50"/>
      <c r="N1011" s="50">
        <f t="shared" si="223"/>
        <v>3155605.3854511944</v>
      </c>
      <c r="O1011" s="96"/>
      <c r="P1011" s="96"/>
      <c r="Q1011" s="33"/>
      <c r="R1011" s="33"/>
    </row>
    <row r="1012" spans="1:18" s="31" customFormat="1" x14ac:dyDescent="0.25">
      <c r="A1012" s="35"/>
      <c r="B1012" s="51" t="s">
        <v>691</v>
      </c>
      <c r="C1012" s="35">
        <v>4</v>
      </c>
      <c r="D1012" s="55">
        <v>87.730400000000017</v>
      </c>
      <c r="E1012" s="100">
        <v>1027</v>
      </c>
      <c r="F1012" s="159">
        <v>1911462</v>
      </c>
      <c r="G1012" s="41">
        <v>100</v>
      </c>
      <c r="H1012" s="50">
        <f t="shared" si="228"/>
        <v>1911462</v>
      </c>
      <c r="I1012" s="50">
        <f t="shared" si="227"/>
        <v>0</v>
      </c>
      <c r="J1012" s="50">
        <f t="shared" si="224"/>
        <v>1861.2093476144109</v>
      </c>
      <c r="K1012" s="50">
        <f t="shared" si="229"/>
        <v>1143.6863565030271</v>
      </c>
      <c r="L1012" s="50">
        <f t="shared" si="230"/>
        <v>1943461.4298130472</v>
      </c>
      <c r="M1012" s="50"/>
      <c r="N1012" s="50">
        <f t="shared" si="223"/>
        <v>1943461.4298130472</v>
      </c>
      <c r="O1012" s="96"/>
      <c r="P1012" s="96"/>
      <c r="Q1012" s="33"/>
      <c r="R1012" s="33"/>
    </row>
    <row r="1013" spans="1:18" s="31" customFormat="1" x14ac:dyDescent="0.25">
      <c r="A1013" s="35"/>
      <c r="B1013" s="51" t="s">
        <v>692</v>
      </c>
      <c r="C1013" s="35">
        <v>4</v>
      </c>
      <c r="D1013" s="55">
        <v>56.395799999999994</v>
      </c>
      <c r="E1013" s="100">
        <v>3773</v>
      </c>
      <c r="F1013" s="159">
        <v>8424631</v>
      </c>
      <c r="G1013" s="41">
        <v>100</v>
      </c>
      <c r="H1013" s="50">
        <f t="shared" si="228"/>
        <v>8424631</v>
      </c>
      <c r="I1013" s="50">
        <f t="shared" si="227"/>
        <v>0</v>
      </c>
      <c r="J1013" s="50">
        <f t="shared" si="224"/>
        <v>2232.8733103631062</v>
      </c>
      <c r="K1013" s="50">
        <f t="shared" si="229"/>
        <v>772.02239375433192</v>
      </c>
      <c r="L1013" s="50">
        <f t="shared" si="230"/>
        <v>2444090.0783290938</v>
      </c>
      <c r="M1013" s="50"/>
      <c r="N1013" s="50">
        <f t="shared" si="223"/>
        <v>2444090.0783290938</v>
      </c>
      <c r="O1013" s="96"/>
      <c r="P1013" s="96"/>
      <c r="Q1013" s="33"/>
      <c r="R1013" s="33"/>
    </row>
    <row r="1014" spans="1:18" s="31" customFormat="1" x14ac:dyDescent="0.25">
      <c r="A1014" s="35"/>
      <c r="B1014" s="51" t="s">
        <v>693</v>
      </c>
      <c r="C1014" s="35">
        <v>4</v>
      </c>
      <c r="D1014" s="55">
        <v>31.199499999999997</v>
      </c>
      <c r="E1014" s="100">
        <v>697</v>
      </c>
      <c r="F1014" s="159">
        <v>505173</v>
      </c>
      <c r="G1014" s="41">
        <v>100</v>
      </c>
      <c r="H1014" s="50">
        <f t="shared" si="228"/>
        <v>505173</v>
      </c>
      <c r="I1014" s="50">
        <f t="shared" si="227"/>
        <v>0</v>
      </c>
      <c r="J1014" s="50">
        <f t="shared" si="224"/>
        <v>724.78192252510757</v>
      </c>
      <c r="K1014" s="50">
        <f t="shared" si="229"/>
        <v>2280.1137815923303</v>
      </c>
      <c r="L1014" s="50">
        <f t="shared" si="230"/>
        <v>2324468.6972403084</v>
      </c>
      <c r="M1014" s="50"/>
      <c r="N1014" s="50">
        <f t="shared" si="223"/>
        <v>2324468.6972403084</v>
      </c>
      <c r="O1014" s="96"/>
      <c r="P1014" s="96"/>
      <c r="Q1014" s="33"/>
      <c r="R1014" s="33"/>
    </row>
    <row r="1015" spans="1:18" s="31" customFormat="1" x14ac:dyDescent="0.25">
      <c r="A1015" s="35"/>
      <c r="B1015" s="51" t="s">
        <v>694</v>
      </c>
      <c r="C1015" s="35">
        <v>4</v>
      </c>
      <c r="D1015" s="55">
        <v>22.257800000000003</v>
      </c>
      <c r="E1015" s="100">
        <v>646</v>
      </c>
      <c r="F1015" s="159">
        <v>571652</v>
      </c>
      <c r="G1015" s="41">
        <v>100</v>
      </c>
      <c r="H1015" s="50">
        <f t="shared" si="228"/>
        <v>571652</v>
      </c>
      <c r="I1015" s="50">
        <f t="shared" si="227"/>
        <v>0</v>
      </c>
      <c r="J1015" s="50">
        <f t="shared" si="224"/>
        <v>884.91021671826627</v>
      </c>
      <c r="K1015" s="50">
        <f t="shared" si="229"/>
        <v>2119.9854873991717</v>
      </c>
      <c r="L1015" s="50">
        <f t="shared" si="230"/>
        <v>2111385.0331522464</v>
      </c>
      <c r="M1015" s="50"/>
      <c r="N1015" s="50">
        <f t="shared" si="223"/>
        <v>2111385.0331522464</v>
      </c>
      <c r="O1015" s="96"/>
      <c r="P1015" s="96"/>
      <c r="Q1015" s="33"/>
      <c r="R1015" s="33"/>
    </row>
    <row r="1016" spans="1:18" s="31" customFormat="1" x14ac:dyDescent="0.25">
      <c r="A1016" s="35"/>
      <c r="B1016" s="51" t="s">
        <v>695</v>
      </c>
      <c r="C1016" s="35">
        <v>4</v>
      </c>
      <c r="D1016" s="55">
        <v>45.27</v>
      </c>
      <c r="E1016" s="100">
        <v>2794</v>
      </c>
      <c r="F1016" s="159">
        <v>2122793</v>
      </c>
      <c r="G1016" s="41">
        <v>100</v>
      </c>
      <c r="H1016" s="50">
        <f t="shared" si="228"/>
        <v>2122793</v>
      </c>
      <c r="I1016" s="50">
        <f t="shared" si="227"/>
        <v>0</v>
      </c>
      <c r="J1016" s="50">
        <f t="shared" si="224"/>
        <v>759.76843235504657</v>
      </c>
      <c r="K1016" s="50">
        <f t="shared" si="229"/>
        <v>2245.1272717623915</v>
      </c>
      <c r="L1016" s="50">
        <f t="shared" si="230"/>
        <v>3183463.3775423001</v>
      </c>
      <c r="M1016" s="50"/>
      <c r="N1016" s="50">
        <f t="shared" si="223"/>
        <v>3183463.3775423001</v>
      </c>
      <c r="O1016" s="96"/>
      <c r="P1016" s="96"/>
      <c r="Q1016" s="33"/>
      <c r="R1016" s="33"/>
    </row>
    <row r="1017" spans="1:18" s="31" customFormat="1" x14ac:dyDescent="0.25">
      <c r="A1017" s="35"/>
      <c r="B1017" s="51" t="s">
        <v>881</v>
      </c>
      <c r="C1017" s="35">
        <v>3</v>
      </c>
      <c r="D1017" s="55">
        <v>16.429500000000001</v>
      </c>
      <c r="E1017" s="100">
        <v>26457</v>
      </c>
      <c r="F1017" s="159">
        <v>138275385</v>
      </c>
      <c r="G1017" s="41">
        <v>50</v>
      </c>
      <c r="H1017" s="50">
        <f t="shared" si="228"/>
        <v>69137692.5</v>
      </c>
      <c r="I1017" s="50">
        <f t="shared" si="227"/>
        <v>69137692.5</v>
      </c>
      <c r="J1017" s="50">
        <f t="shared" si="224"/>
        <v>5226.419662093208</v>
      </c>
      <c r="K1017" s="50">
        <f t="shared" si="229"/>
        <v>-2221.5239579757699</v>
      </c>
      <c r="L1017" s="50">
        <f t="shared" si="230"/>
        <v>10022133.785689173</v>
      </c>
      <c r="M1017" s="50"/>
      <c r="N1017" s="50">
        <f t="shared" si="223"/>
        <v>10022133.785689173</v>
      </c>
      <c r="O1017" s="96"/>
      <c r="P1017" s="96"/>
      <c r="Q1017" s="33"/>
      <c r="R1017" s="33"/>
    </row>
    <row r="1018" spans="1:18" s="31" customFormat="1" x14ac:dyDescent="0.25">
      <c r="A1018" s="35"/>
      <c r="B1018" s="51" t="s">
        <v>848</v>
      </c>
      <c r="C1018" s="35">
        <v>4</v>
      </c>
      <c r="D1018" s="55">
        <v>18.29</v>
      </c>
      <c r="E1018" s="100">
        <v>1127</v>
      </c>
      <c r="F1018" s="159">
        <v>630029</v>
      </c>
      <c r="G1018" s="41">
        <v>100</v>
      </c>
      <c r="H1018" s="50">
        <f t="shared" si="228"/>
        <v>630029</v>
      </c>
      <c r="I1018" s="50">
        <f t="shared" si="227"/>
        <v>0</v>
      </c>
      <c r="J1018" s="50">
        <f t="shared" si="224"/>
        <v>559.0319432120674</v>
      </c>
      <c r="K1018" s="50">
        <f t="shared" si="229"/>
        <v>2445.8637609053708</v>
      </c>
      <c r="L1018" s="50">
        <f t="shared" si="230"/>
        <v>2525093.9569179034</v>
      </c>
      <c r="M1018" s="50"/>
      <c r="N1018" s="50">
        <f t="shared" si="223"/>
        <v>2525093.9569179034</v>
      </c>
      <c r="O1018" s="96"/>
      <c r="P1018" s="96"/>
      <c r="Q1018" s="33"/>
      <c r="R1018" s="33"/>
    </row>
    <row r="1019" spans="1:18" s="31" customFormat="1" x14ac:dyDescent="0.25">
      <c r="A1019" s="35"/>
      <c r="B1019" s="51" t="s">
        <v>696</v>
      </c>
      <c r="C1019" s="35">
        <v>4</v>
      </c>
      <c r="D1019" s="55">
        <v>51.766099999999994</v>
      </c>
      <c r="E1019" s="100">
        <v>2327</v>
      </c>
      <c r="F1019" s="159">
        <v>2941213</v>
      </c>
      <c r="G1019" s="41">
        <v>100</v>
      </c>
      <c r="H1019" s="50">
        <f t="shared" si="228"/>
        <v>2941213</v>
      </c>
      <c r="I1019" s="50">
        <f t="shared" si="227"/>
        <v>0</v>
      </c>
      <c r="J1019" s="50">
        <f t="shared" si="224"/>
        <v>1263.950580146111</v>
      </c>
      <c r="K1019" s="50">
        <f t="shared" si="229"/>
        <v>1740.9451239713271</v>
      </c>
      <c r="L1019" s="50">
        <f t="shared" si="230"/>
        <v>2649737.9845874445</v>
      </c>
      <c r="M1019" s="50"/>
      <c r="N1019" s="50">
        <f t="shared" si="223"/>
        <v>2649737.9845874445</v>
      </c>
      <c r="O1019" s="96"/>
      <c r="P1019" s="96"/>
      <c r="Q1019" s="33"/>
      <c r="R1019" s="33"/>
    </row>
    <row r="1020" spans="1:18" s="31" customFormat="1" ht="15.75" thickBot="1" x14ac:dyDescent="0.3">
      <c r="A1020" s="35"/>
      <c r="B1020" s="51" t="s">
        <v>849</v>
      </c>
      <c r="C1020" s="35">
        <v>4</v>
      </c>
      <c r="D1020" s="55">
        <v>38.74</v>
      </c>
      <c r="E1020" s="107">
        <v>2906</v>
      </c>
      <c r="F1020" s="159">
        <v>2674373</v>
      </c>
      <c r="G1020" s="41">
        <v>100</v>
      </c>
      <c r="H1020" s="50">
        <f t="shared" si="228"/>
        <v>2674373</v>
      </c>
      <c r="I1020" s="50">
        <f t="shared" si="227"/>
        <v>0</v>
      </c>
      <c r="J1020" s="50">
        <f t="shared" si="224"/>
        <v>920.29353062629048</v>
      </c>
      <c r="K1020" s="50">
        <f t="shared" si="229"/>
        <v>2084.6021734911474</v>
      </c>
      <c r="L1020" s="50">
        <f t="shared" si="230"/>
        <v>3048601.5652866582</v>
      </c>
      <c r="M1020" s="50"/>
      <c r="N1020" s="50">
        <f t="shared" si="223"/>
        <v>3048601.5652866582</v>
      </c>
      <c r="O1020" s="96"/>
      <c r="P1020" s="96"/>
      <c r="Q1020" s="33"/>
      <c r="R1020" s="33"/>
    </row>
    <row r="1021" spans="1:18" x14ac:dyDescent="0.25">
      <c r="F1021" s="62"/>
    </row>
    <row r="1022" spans="1:18" x14ac:dyDescent="0.25">
      <c r="H1022" s="42"/>
    </row>
    <row r="1024" spans="1:18" x14ac:dyDescent="0.25">
      <c r="H1024" s="42"/>
    </row>
  </sheetData>
  <mergeCells count="27">
    <mergeCell ref="I13:I15"/>
    <mergeCell ref="J13:J15"/>
    <mergeCell ref="N13:N15"/>
    <mergeCell ref="B17:C17"/>
    <mergeCell ref="K13:K15"/>
    <mergeCell ref="L13:L15"/>
    <mergeCell ref="M13:M15"/>
    <mergeCell ref="F13:F15"/>
    <mergeCell ref="G13:G15"/>
    <mergeCell ref="B18:C18"/>
    <mergeCell ref="B19:C19"/>
    <mergeCell ref="H13:H15"/>
    <mergeCell ref="A13:A15"/>
    <mergeCell ref="B13:B15"/>
    <mergeCell ref="C13:C15"/>
    <mergeCell ref="D13:D15"/>
    <mergeCell ref="E13:E15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</mergeCells>
  <pageMargins left="0.15748031496062992" right="0.15748031496062992" top="0.35433070866141736" bottom="0.35433070866141736" header="0.31496062992125984" footer="0.31496062992125984"/>
  <pageSetup paperSize="9" scale="70" fitToWidth="0" fitToHeight="0" orientation="landscape" r:id="rId1"/>
  <headerFooter>
    <oddFooter>&amp;LEx.:Natalia Tabacari
Tel.:26-19&amp;C&amp;P</oddFooter>
  </headerFooter>
  <rowBreaks count="3" manualBreakCount="3">
    <brk id="312" max="16" man="1"/>
    <brk id="570" max="16" man="1"/>
    <brk id="620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Calcul transf 2026</vt:lpstr>
      <vt:lpstr>Calcul transf 2027</vt:lpstr>
      <vt:lpstr>Calcul transf 2028</vt:lpstr>
      <vt:lpstr>'Calcul transf 2026'!Print_Area</vt:lpstr>
      <vt:lpstr>'Calcul transf 2027'!Print_Area</vt:lpstr>
      <vt:lpstr>'Calcul transf 2028'!Print_Area</vt:lpstr>
      <vt:lpstr>'Calcul transf 2026'!Print_Titles</vt:lpstr>
      <vt:lpstr>'Calcul transf 2027'!Print_Titles</vt:lpstr>
      <vt:lpstr>'Calcul transf 2028'!Print_Titles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2025-08-07T12:28:22Z</cp:lastPrinted>
  <dcterms:created xsi:type="dcterms:W3CDTF">2012-10-02T08:06:09Z</dcterms:created>
  <dcterms:modified xsi:type="dcterms:W3CDTF">2025-08-26T05:39:57Z</dcterms:modified>
</cp:coreProperties>
</file>