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980" windowHeight="12150" firstSheet="1" activeTab="1"/>
  </bookViews>
  <sheets>
    <sheet name="podval" sheetId="27" state="hidden" r:id="rId1"/>
    <sheet name="econ" sheetId="3" r:id="rId2"/>
    <sheet name="funcț" sheetId="14" r:id="rId3"/>
  </sheets>
  <definedNames>
    <definedName name="_xlnm.Print_Titles" localSheetId="1">econ!$6:$9</definedName>
    <definedName name="_xlnm.Print_Area" localSheetId="1">econ!$A$1:$N$109</definedName>
    <definedName name="_xlnm.Print_Area" localSheetId="2">funcț!$A$1:$N$37</definedName>
    <definedName name="_xlnm.Print_Area" localSheetId="0">podval!$A$1:$J$21</definedName>
  </definedNames>
  <calcPr calcId="162913"/>
</workbook>
</file>

<file path=xl/calcChain.xml><?xml version="1.0" encoding="utf-8"?>
<calcChain xmlns="http://schemas.openxmlformats.org/spreadsheetml/2006/main">
  <c r="I15" i="27" l="1"/>
  <c r="H15" i="27" s="1"/>
  <c r="J18" i="27"/>
  <c r="J19" i="27"/>
  <c r="E18" i="27"/>
  <c r="E19" i="27"/>
  <c r="I16" i="27"/>
  <c r="I18" i="27"/>
  <c r="D19" i="27"/>
  <c r="C19" i="27" s="1"/>
  <c r="D7" i="27"/>
  <c r="E7" i="27"/>
  <c r="E14" i="27" s="1"/>
  <c r="J7" i="27"/>
  <c r="C9" i="27"/>
  <c r="D10" i="27"/>
  <c r="E10" i="27"/>
  <c r="F10" i="27"/>
  <c r="G10" i="27"/>
  <c r="I10" i="27"/>
  <c r="J10" i="27"/>
  <c r="C11" i="27"/>
  <c r="B11" i="27" s="1"/>
  <c r="C12" i="27"/>
  <c r="B12" i="27" s="1"/>
  <c r="H12" i="27"/>
  <c r="C13" i="27"/>
  <c r="B13" i="27"/>
  <c r="D18" i="27"/>
  <c r="D17" i="27" s="1"/>
  <c r="C17" i="27" s="1"/>
  <c r="D15" i="27"/>
  <c r="C15" i="27" s="1"/>
  <c r="C10" i="27"/>
  <c r="B10" i="27" s="1"/>
  <c r="F15" i="27"/>
  <c r="H10" i="27"/>
  <c r="I19" i="27"/>
  <c r="H19" i="27" s="1"/>
  <c r="D16" i="27"/>
  <c r="C16" i="27" s="1"/>
  <c r="G3" i="27"/>
  <c r="F3" i="27"/>
  <c r="J3" i="27"/>
  <c r="I3" i="27"/>
  <c r="H3" i="27" s="1"/>
  <c r="E3" i="27"/>
  <c r="F9" i="27"/>
  <c r="F7" i="27" s="1"/>
  <c r="I9" i="27"/>
  <c r="H9" i="27" s="1"/>
  <c r="D3" i="27"/>
  <c r="G9" i="27"/>
  <c r="G7" i="27" s="1"/>
  <c r="E17" i="27"/>
  <c r="C18" i="27"/>
  <c r="C7" i="27" l="1"/>
  <c r="B19" i="27"/>
  <c r="C3" i="27"/>
  <c r="D14" i="27"/>
  <c r="E6" i="27"/>
  <c r="E5" i="27" s="1"/>
  <c r="E4" i="27" s="1"/>
  <c r="J17" i="27"/>
  <c r="J14" i="27" s="1"/>
  <c r="J6" i="27" s="1"/>
  <c r="J5" i="27" s="1"/>
  <c r="J4" i="27" s="1"/>
  <c r="G14" i="27"/>
  <c r="I7" i="27"/>
  <c r="H7" i="27" s="1"/>
  <c r="B7" i="27" s="1"/>
  <c r="H18" i="27"/>
  <c r="B18" i="27" s="1"/>
  <c r="G6" i="27"/>
  <c r="G5" i="27" s="1"/>
  <c r="G4" i="27" s="1"/>
  <c r="B9" i="27"/>
  <c r="H16" i="27"/>
  <c r="B16" i="27" s="1"/>
  <c r="B15" i="27"/>
  <c r="F14" i="27"/>
  <c r="I17" i="27"/>
  <c r="H17" i="27" s="1"/>
  <c r="B17" i="27" s="1"/>
  <c r="C14" i="27" l="1"/>
  <c r="D6" i="27"/>
  <c r="B3" i="27"/>
  <c r="I14" i="27"/>
  <c r="H14" i="27" s="1"/>
  <c r="B14" i="27" s="1"/>
  <c r="F6" i="27"/>
  <c r="D5" i="27" l="1"/>
  <c r="D4" i="27" s="1"/>
  <c r="C6" i="27"/>
  <c r="C5" i="27" s="1"/>
  <c r="C4" i="27" s="1"/>
  <c r="I6" i="27"/>
  <c r="H6" i="27" s="1"/>
  <c r="I5" i="27"/>
  <c r="I4" i="27" s="1"/>
  <c r="F5" i="27"/>
  <c r="F4" i="27" s="1"/>
  <c r="H5" i="27" l="1"/>
  <c r="H4" i="27" s="1"/>
  <c r="B6" i="27"/>
  <c r="B5" i="27" s="1"/>
  <c r="B4" i="27" s="1"/>
</calcChain>
</file>

<file path=xl/sharedStrings.xml><?xml version="1.0" encoding="utf-8"?>
<sst xmlns="http://schemas.openxmlformats.org/spreadsheetml/2006/main" count="297" uniqueCount="214">
  <si>
    <t xml:space="preserve"> </t>
  </si>
  <si>
    <t xml:space="preserve">  </t>
  </si>
  <si>
    <t>inclusiv:</t>
  </si>
  <si>
    <t>Bugetul de stat</t>
  </si>
  <si>
    <t>dintre care:</t>
  </si>
  <si>
    <t>TVA la marfurile importate</t>
  </si>
  <si>
    <t>Restituirea TVA</t>
  </si>
  <si>
    <t xml:space="preserve">       Accize, total</t>
  </si>
  <si>
    <t>Restituirea accizelor</t>
  </si>
  <si>
    <t xml:space="preserve">Raport privind executarea </t>
  </si>
  <si>
    <t>mil. lei</t>
  </si>
  <si>
    <t>Tabelul nr.2.1</t>
  </si>
  <si>
    <t>Precizat pe an</t>
  </si>
  <si>
    <t>Executat față de precizat</t>
  </si>
  <si>
    <t>în %</t>
  </si>
  <si>
    <t>devieri      (+,-)</t>
  </si>
  <si>
    <t>Executat anul precedent</t>
  </si>
  <si>
    <t>Executat anul curent faţă de anul precedent</t>
  </si>
  <si>
    <t>Indicator</t>
  </si>
  <si>
    <t>Executat anul     curent</t>
  </si>
  <si>
    <t>Impozite și taxe</t>
  </si>
  <si>
    <t>Impozite pe venit</t>
  </si>
  <si>
    <t>Impozite și taxe pe mărfuri și servicii</t>
  </si>
  <si>
    <t>TVA la marfurile produse şi serviciile prestate pe teritoriul Republicii Moldova</t>
  </si>
  <si>
    <t>Alte venituri</t>
  </si>
  <si>
    <t>Venituri din proprietate</t>
  </si>
  <si>
    <t>Donații voluntare</t>
  </si>
  <si>
    <t>Alte venituri și venituri neidentificate</t>
  </si>
  <si>
    <t>Granturi primite</t>
  </si>
  <si>
    <t>Granturi primite de la Guvernele altor state</t>
  </si>
  <si>
    <t>Transferuri primite în cadrul bugetului public național</t>
  </si>
  <si>
    <t xml:space="preserve">Transferuri primite între bugetul de stat şi bugetele locale </t>
  </si>
  <si>
    <t>Granturi primite de la organizaţiile internaţionale</t>
  </si>
  <si>
    <t>Amenzi și sancțiuni</t>
  </si>
  <si>
    <t>Venituri din vînzarea mărfurilor și serviciilor</t>
  </si>
  <si>
    <t>2+3</t>
  </si>
  <si>
    <t>Cheltuieli și active nefinanciare</t>
  </si>
  <si>
    <t>Cheltuieli</t>
  </si>
  <si>
    <t>Servicii în domeniul economiei</t>
  </si>
  <si>
    <t>01</t>
  </si>
  <si>
    <t>02</t>
  </si>
  <si>
    <t>Servicii de stat cu destinație generală</t>
  </si>
  <si>
    <t>Apărare națională</t>
  </si>
  <si>
    <t>Ordine publică și securitate națională</t>
  </si>
  <si>
    <t>03</t>
  </si>
  <si>
    <t>04</t>
  </si>
  <si>
    <t>05</t>
  </si>
  <si>
    <t>Protecția mediului</t>
  </si>
  <si>
    <t>06</t>
  </si>
  <si>
    <t>Gospodăria de locuințe și gospodăria serviciilor comunale</t>
  </si>
  <si>
    <t>Ocrotirea sănătății</t>
  </si>
  <si>
    <t>07</t>
  </si>
  <si>
    <t>08</t>
  </si>
  <si>
    <t>Cultură, sport, tineret, culte și odihnă</t>
  </si>
  <si>
    <t>09</t>
  </si>
  <si>
    <t>Învățămînt</t>
  </si>
  <si>
    <t>10</t>
  </si>
  <si>
    <t>Protecție socială</t>
  </si>
  <si>
    <t>Active financiare</t>
  </si>
  <si>
    <t>4</t>
  </si>
  <si>
    <t>41</t>
  </si>
  <si>
    <t>Creanțe interne</t>
  </si>
  <si>
    <t>415</t>
  </si>
  <si>
    <t>Venituri</t>
  </si>
  <si>
    <t xml:space="preserve">Acţiuni şi alte forme de participare în capital în interiorul ţării </t>
  </si>
  <si>
    <t>Alte creante interne ale bugetului</t>
  </si>
  <si>
    <t>418</t>
  </si>
  <si>
    <t>5</t>
  </si>
  <si>
    <t>Diferența de curs pozitivă</t>
  </si>
  <si>
    <t>42</t>
  </si>
  <si>
    <t>Diferența de curs valutar</t>
  </si>
  <si>
    <t>Diferența de curs negativă</t>
  </si>
  <si>
    <t>45</t>
  </si>
  <si>
    <t>Credite instituțiilor nefinanciare</t>
  </si>
  <si>
    <t>451</t>
  </si>
  <si>
    <t>Credite instituțiilor financiare</t>
  </si>
  <si>
    <t>Credite interne instituțiilor nefinanciare și financiare</t>
  </si>
  <si>
    <t>452</t>
  </si>
  <si>
    <t>Împrumuturi recreditate între bugetul de stat și bugetele locale</t>
  </si>
  <si>
    <t>46</t>
  </si>
  <si>
    <t>461</t>
  </si>
  <si>
    <t>Împrumuturi recreditate interne între bugete</t>
  </si>
  <si>
    <t>Împrumuturi recreditate instituțiilor nefinanciare</t>
  </si>
  <si>
    <t>47</t>
  </si>
  <si>
    <t>471</t>
  </si>
  <si>
    <t>Împrumuturi recreditate interne instituțiilor nefinanciare și financiare</t>
  </si>
  <si>
    <t>Împrumuturi recreditate instituțiilor financiare</t>
  </si>
  <si>
    <t>472</t>
  </si>
  <si>
    <t>Creanțe externe</t>
  </si>
  <si>
    <t>48</t>
  </si>
  <si>
    <t>485</t>
  </si>
  <si>
    <t>Datorii</t>
  </si>
  <si>
    <t>Datorii interne</t>
  </si>
  <si>
    <t>51</t>
  </si>
  <si>
    <t>513</t>
  </si>
  <si>
    <t>514</t>
  </si>
  <si>
    <t>Alte datorii interne ale bugetului</t>
  </si>
  <si>
    <t>518</t>
  </si>
  <si>
    <t>Împrumuturi interne de la instituțiile nefinanciare</t>
  </si>
  <si>
    <t>55</t>
  </si>
  <si>
    <t>551</t>
  </si>
  <si>
    <t>Împrumuturi interne de la instituțiile nefinanciare și financiare</t>
  </si>
  <si>
    <t>Împrumuturi din disponibilul mijloacelor temporar intrate în posesia instituțiilor</t>
  </si>
  <si>
    <t>555</t>
  </si>
  <si>
    <t>59</t>
  </si>
  <si>
    <t>Împrumuturi externe</t>
  </si>
  <si>
    <t>595</t>
  </si>
  <si>
    <t>9</t>
  </si>
  <si>
    <t>91</t>
  </si>
  <si>
    <t>93</t>
  </si>
  <si>
    <t>Modificarea soldului de mijloace bănești</t>
  </si>
  <si>
    <t>Sold de mijloace bănești la începutul perioadei</t>
  </si>
  <si>
    <t>Sold de mijloace bănești la sfîrșitul perioadei</t>
  </si>
  <si>
    <t xml:space="preserve">Surse de finanțare </t>
  </si>
  <si>
    <t>291</t>
  </si>
  <si>
    <t>2922</t>
  </si>
  <si>
    <t>* inclusiv transferuri între BS și FAOAM</t>
  </si>
  <si>
    <t>* inclusiv transferuri între BS și BL</t>
  </si>
  <si>
    <t>2921</t>
  </si>
  <si>
    <t>* inclusiv transferuri între BS și BASS</t>
  </si>
  <si>
    <t>Active nefinanciare</t>
  </si>
  <si>
    <t>Mijloace fixe</t>
  </si>
  <si>
    <t>Transferuri acordate în cadrul bugetului public național</t>
  </si>
  <si>
    <t>Alte cheltuieli</t>
  </si>
  <si>
    <t>Prestații sociale</t>
  </si>
  <si>
    <t>Bunuri și servicii</t>
  </si>
  <si>
    <t>Cheltuieli de personal</t>
  </si>
  <si>
    <t>1-(2+3)</t>
  </si>
  <si>
    <t>Investiții capitale</t>
  </si>
  <si>
    <t>Cod</t>
  </si>
  <si>
    <t xml:space="preserve">Transferuri acordate între bugetul de stat şi bugetele locale </t>
  </si>
  <si>
    <t>Transferuri acordate între bugetul de stat si bugetul asigurarilor sociale de stat</t>
  </si>
  <si>
    <t>Transferuri acordate între bugetul de stat si fondurile asigurării obligatorii de asistenţă medicală</t>
  </si>
  <si>
    <t>Valori mobiliare de stat cu excepţia acţiunilor</t>
  </si>
  <si>
    <t>Sold bugetar (deficit (-), excedent(+))</t>
  </si>
  <si>
    <t>Bugetele locale</t>
  </si>
  <si>
    <t>Impozite pe proprietate cu caracter ocazional</t>
  </si>
  <si>
    <t>Taxe pentru servicii specifice</t>
  </si>
  <si>
    <t>Taxe şi plăţi pentru utilizarea mărfurilor şi  pentru practicarea unor genuri de activitate</t>
  </si>
  <si>
    <t>Alte taxe pentru mărfuri şi servicii</t>
  </si>
  <si>
    <t>Taxe vamale si alte taxe de import</t>
  </si>
  <si>
    <t>Alte taxe asupra comerţului exterior şi operaţiunilor externe</t>
  </si>
  <si>
    <t xml:space="preserve">     Impozit pe venitul persoanelor fizice</t>
  </si>
  <si>
    <t xml:space="preserve">     Impozit pe venitul persoanelor juridice</t>
  </si>
  <si>
    <t>Dividende primite</t>
  </si>
  <si>
    <t>Taxe și plăți administrative</t>
  </si>
  <si>
    <t>Comercializarea mărfurilor și serviciilor de către instituțiile bugetare</t>
  </si>
  <si>
    <t>421</t>
  </si>
  <si>
    <t>422</t>
  </si>
  <si>
    <t xml:space="preserve">Primirea împrumuturilor externe </t>
  </si>
  <si>
    <t xml:space="preserve">Rambursarea împrumuturilor externe </t>
  </si>
  <si>
    <t>Taxa asupra comerțului exterior şi operaţiunilor externe</t>
  </si>
  <si>
    <t>Alte active nefinanciare</t>
  </si>
  <si>
    <t>Accize la marfurile produse pe teritoriul Republicii Moldova</t>
  </si>
  <si>
    <t>Accize la marfurile importate</t>
  </si>
  <si>
    <t>conform clasificației economice</t>
  </si>
  <si>
    <t>devieri               (+,-)</t>
  </si>
  <si>
    <t>devieri           (+,-)</t>
  </si>
  <si>
    <t>Tabelul nr.6</t>
  </si>
  <si>
    <t>Raport privind executarea cheltuielilor</t>
  </si>
  <si>
    <t>4+5+9</t>
  </si>
  <si>
    <t>conform clasificației funcționale</t>
  </si>
  <si>
    <t>Granturi acordate</t>
  </si>
  <si>
    <t>Renta</t>
  </si>
  <si>
    <t xml:space="preserve">       Taxa pe valoare adăugată, total</t>
  </si>
  <si>
    <t xml:space="preserve">inclusiv </t>
  </si>
  <si>
    <t>proiecte</t>
  </si>
  <si>
    <t>baza</t>
  </si>
  <si>
    <t>Alte impozite pe proprietate</t>
  </si>
  <si>
    <t>BPN</t>
  </si>
  <si>
    <t>inclusiv</t>
  </si>
  <si>
    <t>BASS</t>
  </si>
  <si>
    <t>FAOAM</t>
  </si>
  <si>
    <t xml:space="preserve"> Baza</t>
  </si>
  <si>
    <t>PI</t>
  </si>
  <si>
    <t>DEFICIT (-) / EXCEDENT(+)                         mil. lei</t>
  </si>
  <si>
    <t>devieri</t>
  </si>
  <si>
    <t>Finantarea  (conform metodologiei FMI)</t>
  </si>
  <si>
    <t>Surse interne</t>
  </si>
  <si>
    <t>Net Banca Centrala</t>
  </si>
  <si>
    <t xml:space="preserve">        Rambursarea creditelor</t>
  </si>
  <si>
    <t xml:space="preserve">        Modificarea soldurilor la conturi</t>
  </si>
  <si>
    <t>Net bancile comerciale</t>
  </si>
  <si>
    <t xml:space="preserve">       BC VMS</t>
  </si>
  <si>
    <t xml:space="preserve">       BC creditarea directa</t>
  </si>
  <si>
    <t xml:space="preserve">VMS nebancar </t>
  </si>
  <si>
    <t>Alte surse interne</t>
  </si>
  <si>
    <t xml:space="preserve">         inclusiv: creditarea bugetelor de alt nivel</t>
  </si>
  <si>
    <t>Venituri din privatizare</t>
  </si>
  <si>
    <t>Surse externe</t>
  </si>
  <si>
    <t>modif. sold. VMS (executat b/s 513)</t>
  </si>
  <si>
    <t>Dobânzi</t>
  </si>
  <si>
    <t>Dobânzi achitate la datoria externă</t>
  </si>
  <si>
    <t>Dobânzi achitate la datoria internă</t>
  </si>
  <si>
    <t>92</t>
  </si>
  <si>
    <t>Corectarea soldului de mijloace bănești</t>
  </si>
  <si>
    <t>Aprobat</t>
  </si>
  <si>
    <t>Dobînzi încasate la împrumuturile în interiorul sistemului bugetar</t>
  </si>
  <si>
    <t>Impozite pe proprietate</t>
  </si>
  <si>
    <t>32+33</t>
  </si>
  <si>
    <t xml:space="preserve">Stocuri de materiale </t>
  </si>
  <si>
    <t>34+35+    36+37</t>
  </si>
  <si>
    <t>Subvenții</t>
  </si>
  <si>
    <t>Garanţii  interne</t>
  </si>
  <si>
    <t>Dobînzi și alți plăți încasate</t>
  </si>
  <si>
    <t>2923</t>
  </si>
  <si>
    <t xml:space="preserve">* inclusiv transferuri între instituțiile  BS </t>
  </si>
  <si>
    <t>Cheltuieli și active nefinanciare**</t>
  </si>
  <si>
    <t>** Cu excluderea transferurilor între instituțiile bugetului de stat</t>
  </si>
  <si>
    <t>Acțiuni și alte forme de participare în capital peste hotare</t>
  </si>
  <si>
    <t>bugetului de stat în anul 2025</t>
  </si>
  <si>
    <t>la situația din 31 iulie 2025</t>
  </si>
  <si>
    <t>&gt;200</t>
  </si>
  <si>
    <t>&lt;0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</si>
</sst>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7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 Cyr"/>
    </font>
    <font>
      <sz val="10"/>
      <name val="Arial"/>
      <family val="2"/>
      <charset val="238"/>
    </font>
    <font>
      <b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name val="Times New Roman"/>
      <family val="1"/>
      <charset val="204"/>
    </font>
    <font>
      <i/>
      <sz val="11"/>
      <name val="Times"/>
      <family val="1"/>
    </font>
    <font>
      <sz val="11"/>
      <color indexed="8"/>
      <name val="Arial"/>
      <family val="2"/>
      <charset val="204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indexed="18"/>
      <name val="Arial Narrow"/>
      <family val="2"/>
    </font>
    <font>
      <b/>
      <i/>
      <sz val="10"/>
      <name val="Arial Narrow"/>
      <family val="2"/>
      <charset val="204"/>
    </font>
    <font>
      <b/>
      <sz val="10"/>
      <name val="Arial Narrow"/>
      <family val="2"/>
      <charset val="204"/>
    </font>
    <font>
      <sz val="10"/>
      <name val="Arial Narrow"/>
      <family val="2"/>
    </font>
    <font>
      <i/>
      <sz val="10"/>
      <name val="Arial Narrow"/>
      <family val="2"/>
    </font>
    <font>
      <sz val="10"/>
      <name val="Arial Narrow"/>
      <family val="2"/>
      <charset val="204"/>
    </font>
    <font>
      <i/>
      <sz val="10"/>
      <name val="times new roman"/>
      <family val="1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b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theme="1"/>
      <name val="Times"/>
      <family val="1"/>
    </font>
    <font>
      <i/>
      <sz val="10"/>
      <color theme="1"/>
      <name val="Times"/>
      <family val="1"/>
    </font>
    <font>
      <b/>
      <i/>
      <sz val="11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Arial Narrow"/>
      <family val="2"/>
      <charset val="204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  <charset val="204"/>
    </font>
    <font>
      <b/>
      <sz val="11"/>
      <color rgb="FF00206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 Narrow"/>
      <family val="2"/>
      <charset val="204"/>
    </font>
    <font>
      <b/>
      <sz val="10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0" fontId="15" fillId="0" borderId="0"/>
    <xf numFmtId="0" fontId="16" fillId="0" borderId="0"/>
  </cellStyleXfs>
  <cellXfs count="192">
    <xf numFmtId="0" fontId="0" fillId="0" borderId="0" xfId="0"/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6" fillId="0" borderId="0" xfId="4"/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164" fontId="47" fillId="0" borderId="1" xfId="0" applyNumberFormat="1" applyFont="1" applyBorder="1" applyAlignment="1">
      <alignment horizontal="right" vertical="center"/>
    </xf>
    <xf numFmtId="164" fontId="46" fillId="0" borderId="1" xfId="0" applyNumberFormat="1" applyFont="1" applyBorder="1" applyAlignment="1">
      <alignment horizontal="right" vertical="center"/>
    </xf>
    <xf numFmtId="164" fontId="49" fillId="0" borderId="2" xfId="0" applyNumberFormat="1" applyFont="1" applyBorder="1" applyAlignment="1">
      <alignment horizontal="right" vertical="center"/>
    </xf>
    <xf numFmtId="164" fontId="46" fillId="0" borderId="1" xfId="0" applyNumberFormat="1" applyFont="1" applyBorder="1" applyAlignment="1">
      <alignment horizontal="right" vertical="center"/>
    </xf>
    <xf numFmtId="164" fontId="50" fillId="0" borderId="1" xfId="0" applyNumberFormat="1" applyFont="1" applyBorder="1" applyAlignment="1">
      <alignment horizontal="right" vertical="center"/>
    </xf>
    <xf numFmtId="0" fontId="19" fillId="3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19" fillId="3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0" fontId="51" fillId="0" borderId="1" xfId="0" applyFont="1" applyFill="1" applyBorder="1" applyAlignment="1">
      <alignment horizontal="left" vertical="center" wrapText="1"/>
    </xf>
    <xf numFmtId="0" fontId="14" fillId="0" borderId="1" xfId="1" applyFont="1" applyFill="1" applyBorder="1" applyAlignment="1">
      <alignment vertical="center"/>
    </xf>
    <xf numFmtId="0" fontId="8" fillId="0" borderId="1" xfId="1" applyFont="1" applyFill="1" applyBorder="1" applyAlignment="1">
      <alignment vertical="center" wrapText="1"/>
    </xf>
    <xf numFmtId="164" fontId="46" fillId="0" borderId="1" xfId="0" applyNumberFormat="1" applyFont="1" applyBorder="1" applyAlignment="1">
      <alignment horizontal="right" vertical="center"/>
    </xf>
    <xf numFmtId="0" fontId="24" fillId="0" borderId="1" xfId="1" applyFont="1" applyFill="1" applyBorder="1" applyAlignment="1">
      <alignment horizontal="left" vertical="center" wrapText="1"/>
    </xf>
    <xf numFmtId="0" fontId="26" fillId="0" borderId="1" xfId="1" applyFont="1" applyFill="1" applyBorder="1" applyAlignment="1">
      <alignment horizontal="left" vertical="center" wrapText="1"/>
    </xf>
    <xf numFmtId="0" fontId="25" fillId="0" borderId="1" xfId="1" applyFont="1" applyFill="1" applyBorder="1" applyAlignment="1">
      <alignment horizontal="left" vertical="center" wrapText="1"/>
    </xf>
    <xf numFmtId="164" fontId="50" fillId="0" borderId="1" xfId="0" applyNumberFormat="1" applyFont="1" applyBorder="1" applyAlignment="1">
      <alignment horizontal="right" vertical="center"/>
    </xf>
    <xf numFmtId="0" fontId="10" fillId="0" borderId="1" xfId="1" applyFont="1" applyFill="1" applyBorder="1" applyAlignment="1">
      <alignment horizontal="left" vertical="center" indent="1"/>
    </xf>
    <xf numFmtId="0" fontId="46" fillId="0" borderId="1" xfId="0" applyFont="1" applyFill="1" applyBorder="1" applyAlignment="1">
      <alignment horizontal="left" vertical="center" wrapText="1"/>
    </xf>
    <xf numFmtId="0" fontId="19" fillId="3" borderId="1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 wrapText="1" indent="2"/>
    </xf>
    <xf numFmtId="0" fontId="13" fillId="4" borderId="1" xfId="1" applyFont="1" applyFill="1" applyBorder="1" applyAlignment="1">
      <alignment horizontal="left" vertical="center" wrapText="1"/>
    </xf>
    <xf numFmtId="49" fontId="19" fillId="0" borderId="1" xfId="1" applyNumberFormat="1" applyFont="1" applyFill="1" applyBorder="1" applyAlignment="1">
      <alignment horizontal="center" vertical="center"/>
    </xf>
    <xf numFmtId="49" fontId="11" fillId="0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52" fillId="0" borderId="1" xfId="0" applyFont="1" applyFill="1" applyBorder="1" applyAlignment="1">
      <alignment horizontal="left" vertical="center" wrapText="1"/>
    </xf>
    <xf numFmtId="0" fontId="47" fillId="0" borderId="1" xfId="0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center" vertical="center"/>
    </xf>
    <xf numFmtId="164" fontId="53" fillId="4" borderId="1" xfId="0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54" fillId="4" borderId="1" xfId="0" applyFont="1" applyFill="1" applyBorder="1" applyAlignment="1">
      <alignment horizontal="left" vertical="center" wrapText="1" indent="2"/>
    </xf>
    <xf numFmtId="0" fontId="13" fillId="4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26" fillId="0" borderId="1" xfId="1" applyFont="1" applyFill="1" applyBorder="1" applyAlignment="1">
      <alignment horizontal="center" vertical="center"/>
    </xf>
    <xf numFmtId="0" fontId="13" fillId="4" borderId="1" xfId="1" applyFont="1" applyFill="1" applyBorder="1" applyAlignment="1">
      <alignment horizontal="center" vertical="center" wrapText="1"/>
    </xf>
    <xf numFmtId="0" fontId="52" fillId="3" borderId="1" xfId="0" applyFont="1" applyFill="1" applyBorder="1" applyAlignment="1">
      <alignment horizontal="left" vertical="center" wrapText="1"/>
    </xf>
    <xf numFmtId="0" fontId="55" fillId="0" borderId="1" xfId="0" applyFont="1" applyFill="1" applyBorder="1" applyAlignment="1">
      <alignment horizontal="left" vertical="center" wrapText="1" indent="2"/>
    </xf>
    <xf numFmtId="0" fontId="28" fillId="0" borderId="1" xfId="1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/>
    </xf>
    <xf numFmtId="165" fontId="52" fillId="3" borderId="1" xfId="0" applyNumberFormat="1" applyFont="1" applyFill="1" applyBorder="1" applyAlignment="1">
      <alignment horizontal="right" vertical="center"/>
    </xf>
    <xf numFmtId="165" fontId="46" fillId="0" borderId="1" xfId="0" applyNumberFormat="1" applyFont="1" applyBorder="1" applyAlignment="1">
      <alignment horizontal="right" vertical="center"/>
    </xf>
    <xf numFmtId="165" fontId="50" fillId="0" borderId="1" xfId="0" applyNumberFormat="1" applyFont="1" applyBorder="1" applyAlignment="1">
      <alignment horizontal="right" vertical="center"/>
    </xf>
    <xf numFmtId="165" fontId="53" fillId="4" borderId="1" xfId="0" applyNumberFormat="1" applyFont="1" applyFill="1" applyBorder="1" applyAlignment="1">
      <alignment horizontal="right" vertical="center"/>
    </xf>
    <xf numFmtId="165" fontId="47" fillId="0" borderId="1" xfId="0" applyNumberFormat="1" applyFont="1" applyBorder="1" applyAlignment="1">
      <alignment horizontal="right" vertical="center"/>
    </xf>
    <xf numFmtId="165" fontId="53" fillId="0" borderId="1" xfId="0" applyNumberFormat="1" applyFont="1" applyBorder="1" applyAlignment="1">
      <alignment horizontal="right" vertical="center"/>
    </xf>
    <xf numFmtId="165" fontId="46" fillId="0" borderId="1" xfId="0" applyNumberFormat="1" applyFont="1" applyFill="1" applyBorder="1" applyAlignment="1">
      <alignment horizontal="right" vertical="center"/>
    </xf>
    <xf numFmtId="165" fontId="48" fillId="0" borderId="1" xfId="0" applyNumberFormat="1" applyFont="1" applyBorder="1" applyAlignment="1">
      <alignment horizontal="right" vertical="center"/>
    </xf>
    <xf numFmtId="0" fontId="28" fillId="0" borderId="1" xfId="1" applyFont="1" applyFill="1" applyBorder="1" applyAlignment="1">
      <alignment horizontal="center" vertical="center" wrapText="1"/>
    </xf>
    <xf numFmtId="0" fontId="29" fillId="2" borderId="1" xfId="1" applyFont="1" applyFill="1" applyBorder="1" applyAlignment="1">
      <alignment vertical="center" wrapText="1"/>
    </xf>
    <xf numFmtId="49" fontId="30" fillId="2" borderId="1" xfId="1" applyNumberFormat="1" applyFont="1" applyFill="1" applyBorder="1" applyAlignment="1">
      <alignment horizontal="center" vertical="center"/>
    </xf>
    <xf numFmtId="165" fontId="57" fillId="2" borderId="1" xfId="0" applyNumberFormat="1" applyFont="1" applyFill="1" applyBorder="1" applyAlignment="1">
      <alignment horizontal="right" vertical="center"/>
    </xf>
    <xf numFmtId="0" fontId="31" fillId="6" borderId="1" xfId="1" applyFont="1" applyFill="1" applyBorder="1" applyAlignment="1">
      <alignment horizontal="left" vertical="center" wrapText="1"/>
    </xf>
    <xf numFmtId="165" fontId="58" fillId="6" borderId="1" xfId="0" applyNumberFormat="1" applyFont="1" applyFill="1" applyBorder="1" applyAlignment="1">
      <alignment horizontal="right" vertical="center"/>
    </xf>
    <xf numFmtId="164" fontId="30" fillId="2" borderId="1" xfId="1" applyNumberFormat="1" applyFont="1" applyFill="1" applyBorder="1" applyAlignment="1">
      <alignment horizontal="left" vertical="center"/>
    </xf>
    <xf numFmtId="0" fontId="30" fillId="2" borderId="1" xfId="1" applyFont="1" applyFill="1" applyBorder="1" applyAlignment="1">
      <alignment horizontal="center" vertical="center"/>
    </xf>
    <xf numFmtId="49" fontId="30" fillId="7" borderId="1" xfId="1" applyNumberFormat="1" applyFont="1" applyFill="1" applyBorder="1" applyAlignment="1">
      <alignment horizontal="left" vertical="center"/>
    </xf>
    <xf numFmtId="49" fontId="31" fillId="7" borderId="1" xfId="1" applyNumberFormat="1" applyFont="1" applyFill="1" applyBorder="1" applyAlignment="1">
      <alignment horizontal="center" vertical="center"/>
    </xf>
    <xf numFmtId="165" fontId="57" fillId="7" borderId="1" xfId="0" applyNumberFormat="1" applyFont="1" applyFill="1" applyBorder="1" applyAlignment="1">
      <alignment horizontal="right" vertical="center"/>
    </xf>
    <xf numFmtId="164" fontId="31" fillId="2" borderId="1" xfId="1" applyNumberFormat="1" applyFont="1" applyFill="1" applyBorder="1" applyAlignment="1">
      <alignment horizontal="left" vertical="center" wrapText="1"/>
    </xf>
    <xf numFmtId="49" fontId="31" fillId="2" borderId="1" xfId="1" applyNumberFormat="1" applyFont="1" applyFill="1" applyBorder="1" applyAlignment="1">
      <alignment horizontal="center" vertical="center"/>
    </xf>
    <xf numFmtId="165" fontId="58" fillId="2" borderId="1" xfId="0" applyNumberFormat="1" applyFont="1" applyFill="1" applyBorder="1" applyAlignment="1">
      <alignment horizontal="right" vertical="center"/>
    </xf>
    <xf numFmtId="164" fontId="32" fillId="2" borderId="1" xfId="1" applyNumberFormat="1" applyFont="1" applyFill="1" applyBorder="1" applyAlignment="1">
      <alignment horizontal="left" vertical="center" wrapText="1"/>
    </xf>
    <xf numFmtId="49" fontId="32" fillId="2" borderId="1" xfId="1" applyNumberFormat="1" applyFont="1" applyFill="1" applyBorder="1" applyAlignment="1">
      <alignment horizontal="center" vertical="center"/>
    </xf>
    <xf numFmtId="0" fontId="32" fillId="0" borderId="1" xfId="1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49" fontId="28" fillId="0" borderId="1" xfId="1" applyNumberFormat="1" applyFont="1" applyFill="1" applyBorder="1" applyAlignment="1">
      <alignment horizontal="center" vertical="center"/>
    </xf>
    <xf numFmtId="165" fontId="7" fillId="0" borderId="1" xfId="0" applyNumberFormat="1" applyFont="1" applyBorder="1" applyAlignment="1">
      <alignment horizontal="right" vertical="center"/>
    </xf>
    <xf numFmtId="0" fontId="26" fillId="0" borderId="1" xfId="1" applyFont="1" applyFill="1" applyBorder="1" applyAlignment="1">
      <alignment vertical="center" wrapText="1"/>
    </xf>
    <xf numFmtId="165" fontId="26" fillId="0" borderId="1" xfId="0" applyNumberFormat="1" applyFont="1" applyBorder="1" applyAlignment="1">
      <alignment horizontal="right" vertical="center"/>
    </xf>
    <xf numFmtId="49" fontId="26" fillId="0" borderId="1" xfId="1" applyNumberFormat="1" applyFont="1" applyFill="1" applyBorder="1" applyAlignment="1">
      <alignment horizontal="center" vertical="center"/>
    </xf>
    <xf numFmtId="0" fontId="28" fillId="0" borderId="1" xfId="1" applyFont="1" applyFill="1" applyBorder="1" applyAlignment="1">
      <alignment vertical="center"/>
    </xf>
    <xf numFmtId="0" fontId="33" fillId="0" borderId="1" xfId="1" applyFont="1" applyFill="1" applyBorder="1" applyAlignment="1">
      <alignment vertical="center"/>
    </xf>
    <xf numFmtId="165" fontId="18" fillId="0" borderId="1" xfId="0" applyNumberFormat="1" applyFont="1" applyFill="1" applyBorder="1" applyAlignment="1">
      <alignment horizontal="right" vertical="center"/>
    </xf>
    <xf numFmtId="0" fontId="21" fillId="0" borderId="1" xfId="1" applyFont="1" applyFill="1" applyBorder="1" applyAlignment="1">
      <alignment vertical="center"/>
    </xf>
    <xf numFmtId="0" fontId="7" fillId="0" borderId="1" xfId="1" applyFont="1" applyFill="1" applyBorder="1" applyAlignment="1">
      <alignment vertical="center"/>
    </xf>
    <xf numFmtId="0" fontId="21" fillId="0" borderId="1" xfId="1" applyFont="1" applyFill="1" applyBorder="1" applyAlignment="1">
      <alignment horizontal="center" vertical="center"/>
    </xf>
    <xf numFmtId="0" fontId="28" fillId="0" borderId="1" xfId="1" applyFont="1" applyFill="1" applyBorder="1" applyAlignment="1">
      <alignment horizontal="center" vertical="center"/>
    </xf>
    <xf numFmtId="0" fontId="20" fillId="0" borderId="1" xfId="1" applyFont="1" applyFill="1" applyBorder="1" applyAlignment="1">
      <alignment horizontal="left" vertical="center" indent="1"/>
    </xf>
    <xf numFmtId="0" fontId="12" fillId="0" borderId="1" xfId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34" fillId="0" borderId="1" xfId="0" applyFont="1" applyFill="1" applyBorder="1" applyAlignment="1">
      <alignment horizontal="left" vertical="center" wrapText="1"/>
    </xf>
    <xf numFmtId="49" fontId="30" fillId="6" borderId="1" xfId="1" applyNumberFormat="1" applyFont="1" applyFill="1" applyBorder="1" applyAlignment="1">
      <alignment horizontal="center" vertical="center" wrapText="1"/>
    </xf>
    <xf numFmtId="0" fontId="26" fillId="0" borderId="1" xfId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5" fillId="0" borderId="0" xfId="1" applyFont="1" applyFill="1" applyBorder="1" applyAlignment="1">
      <alignment horizontal="left" vertical="center" wrapText="1"/>
    </xf>
    <xf numFmtId="0" fontId="59" fillId="0" borderId="0" xfId="0" applyFont="1" applyBorder="1"/>
    <xf numFmtId="0" fontId="35" fillId="4" borderId="0" xfId="1" applyFont="1" applyFill="1" applyBorder="1" applyAlignment="1">
      <alignment horizontal="left" vertical="center" wrapText="1"/>
    </xf>
    <xf numFmtId="165" fontId="47" fillId="8" borderId="1" xfId="0" applyNumberFormat="1" applyFont="1" applyFill="1" applyBorder="1" applyAlignment="1">
      <alignment horizontal="right" vertical="center"/>
    </xf>
    <xf numFmtId="165" fontId="46" fillId="8" borderId="1" xfId="0" applyNumberFormat="1" applyFont="1" applyFill="1" applyBorder="1" applyAlignment="1">
      <alignment horizontal="right" vertical="center"/>
    </xf>
    <xf numFmtId="0" fontId="0" fillId="0" borderId="3" xfId="0" applyFill="1" applyBorder="1"/>
    <xf numFmtId="0" fontId="37" fillId="0" borderId="0" xfId="2" applyFont="1" applyFill="1" applyBorder="1" applyAlignment="1">
      <alignment vertical="center"/>
    </xf>
    <xf numFmtId="0" fontId="0" fillId="0" borderId="4" xfId="0" applyFill="1" applyBorder="1"/>
    <xf numFmtId="0" fontId="37" fillId="0" borderId="5" xfId="2" applyFont="1" applyFill="1" applyBorder="1" applyAlignment="1">
      <alignment horizontal="center" vertical="center" wrapText="1"/>
    </xf>
    <xf numFmtId="0" fontId="37" fillId="0" borderId="6" xfId="2" applyFont="1" applyFill="1" applyBorder="1" applyAlignment="1">
      <alignment horizontal="left" vertical="center" wrapText="1"/>
    </xf>
    <xf numFmtId="164" fontId="60" fillId="0" borderId="7" xfId="0" applyNumberFormat="1" applyFont="1" applyFill="1" applyBorder="1"/>
    <xf numFmtId="0" fontId="61" fillId="0" borderId="4" xfId="2" applyFont="1" applyFill="1" applyBorder="1" applyAlignment="1">
      <alignment horizontal="center" vertical="center" wrapText="1"/>
    </xf>
    <xf numFmtId="164" fontId="62" fillId="0" borderId="5" xfId="0" applyNumberFormat="1" applyFont="1" applyFill="1" applyBorder="1"/>
    <xf numFmtId="0" fontId="38" fillId="0" borderId="6" xfId="2" applyFont="1" applyFill="1" applyBorder="1" applyAlignment="1">
      <alignment horizontal="left" vertical="center"/>
    </xf>
    <xf numFmtId="164" fontId="63" fillId="0" borderId="7" xfId="0" applyNumberFormat="1" applyFont="1" applyFill="1" applyBorder="1"/>
    <xf numFmtId="0" fontId="39" fillId="0" borderId="4" xfId="2" applyFont="1" applyFill="1" applyBorder="1" applyAlignment="1">
      <alignment vertical="center"/>
    </xf>
    <xf numFmtId="164" fontId="64" fillId="0" borderId="5" xfId="0" applyNumberFormat="1" applyFont="1" applyFill="1" applyBorder="1"/>
    <xf numFmtId="0" fontId="40" fillId="0" borderId="6" xfId="2" applyFont="1" applyFill="1" applyBorder="1" applyAlignment="1">
      <alignment horizontal="left" vertical="center" indent="1"/>
    </xf>
    <xf numFmtId="164" fontId="45" fillId="0" borderId="7" xfId="0" applyNumberFormat="1" applyFont="1" applyFill="1" applyBorder="1"/>
    <xf numFmtId="0" fontId="41" fillId="0" borderId="8" xfId="2" applyFont="1" applyFill="1" applyBorder="1" applyAlignment="1">
      <alignment horizontal="left" vertical="center"/>
    </xf>
    <xf numFmtId="164" fontId="0" fillId="0" borderId="9" xfId="0" applyNumberFormat="1" applyFill="1" applyBorder="1"/>
    <xf numFmtId="0" fontId="41" fillId="0" borderId="10" xfId="2" applyFont="1" applyFill="1" applyBorder="1" applyAlignment="1">
      <alignment horizontal="left" vertical="center"/>
    </xf>
    <xf numFmtId="164" fontId="0" fillId="0" borderId="11" xfId="0" applyNumberFormat="1" applyFill="1" applyBorder="1"/>
    <xf numFmtId="0" fontId="39" fillId="0" borderId="8" xfId="2" applyFont="1" applyFill="1" applyBorder="1" applyAlignment="1">
      <alignment horizontal="left" vertical="center" indent="1"/>
    </xf>
    <xf numFmtId="164" fontId="64" fillId="0" borderId="9" xfId="0" applyNumberFormat="1" applyFont="1" applyFill="1" applyBorder="1"/>
    <xf numFmtId="0" fontId="42" fillId="0" borderId="10" xfId="2" applyFont="1" applyFill="1" applyBorder="1" applyAlignment="1">
      <alignment horizontal="left" vertical="center" wrapText="1"/>
    </xf>
    <xf numFmtId="0" fontId="39" fillId="0" borderId="6" xfId="2" applyFont="1" applyFill="1" applyBorder="1" applyAlignment="1">
      <alignment vertical="center"/>
    </xf>
    <xf numFmtId="0" fontId="43" fillId="0" borderId="12" xfId="1" applyFont="1" applyFill="1" applyBorder="1" applyAlignment="1">
      <alignment horizontal="left" vertical="center" wrapText="1" indent="1"/>
    </xf>
    <xf numFmtId="164" fontId="0" fillId="0" borderId="13" xfId="0" applyNumberFormat="1" applyFill="1" applyBorder="1"/>
    <xf numFmtId="0" fontId="65" fillId="0" borderId="14" xfId="0" applyFont="1" applyFill="1" applyBorder="1" applyAlignment="1">
      <alignment horizontal="left" vertical="center" wrapText="1" indent="1"/>
    </xf>
    <xf numFmtId="164" fontId="0" fillId="0" borderId="15" xfId="0" applyNumberFormat="1" applyFill="1" applyBorder="1"/>
    <xf numFmtId="164" fontId="0" fillId="5" borderId="11" xfId="0" applyNumberFormat="1" applyFill="1" applyBorder="1"/>
    <xf numFmtId="164" fontId="0" fillId="5" borderId="9" xfId="0" applyNumberFormat="1" applyFill="1" applyBorder="1"/>
    <xf numFmtId="164" fontId="45" fillId="5" borderId="7" xfId="0" applyNumberFormat="1" applyFont="1" applyFill="1" applyBorder="1"/>
    <xf numFmtId="164" fontId="45" fillId="4" borderId="7" xfId="0" applyNumberFormat="1" applyFont="1" applyFill="1" applyBorder="1"/>
    <xf numFmtId="0" fontId="14" fillId="0" borderId="19" xfId="1" applyFont="1" applyFill="1" applyBorder="1" applyAlignment="1">
      <alignment vertical="center" wrapText="1"/>
    </xf>
    <xf numFmtId="0" fontId="14" fillId="0" borderId="19" xfId="1" applyFont="1" applyFill="1" applyBorder="1" applyAlignment="1">
      <alignment vertical="center"/>
    </xf>
    <xf numFmtId="0" fontId="51" fillId="0" borderId="19" xfId="0" applyFont="1" applyFill="1" applyBorder="1" applyAlignment="1">
      <alignment horizontal="left" vertical="center" wrapText="1"/>
    </xf>
    <xf numFmtId="164" fontId="0" fillId="5" borderId="0" xfId="0" applyNumberFormat="1" applyFill="1" applyBorder="1" applyAlignment="1">
      <alignment horizontal="center"/>
    </xf>
    <xf numFmtId="164" fontId="49" fillId="2" borderId="1" xfId="0" applyNumberFormat="1" applyFont="1" applyFill="1" applyBorder="1" applyAlignment="1">
      <alignment horizontal="right" vertical="center"/>
    </xf>
    <xf numFmtId="164" fontId="56" fillId="2" borderId="1" xfId="0" applyNumberFormat="1" applyFont="1" applyFill="1" applyBorder="1" applyAlignment="1">
      <alignment horizontal="right" vertical="center"/>
    </xf>
    <xf numFmtId="164" fontId="47" fillId="2" borderId="1" xfId="0" applyNumberFormat="1" applyFont="1" applyFill="1" applyBorder="1" applyAlignment="1">
      <alignment horizontal="right" vertical="center"/>
    </xf>
    <xf numFmtId="164" fontId="50" fillId="4" borderId="1" xfId="0" applyNumberFormat="1" applyFont="1" applyFill="1" applyBorder="1" applyAlignment="1">
      <alignment horizontal="right" vertical="center"/>
    </xf>
    <xf numFmtId="164" fontId="53" fillId="8" borderId="1" xfId="0" applyNumberFormat="1" applyFont="1" applyFill="1" applyBorder="1" applyAlignment="1">
      <alignment horizontal="right" vertical="center"/>
    </xf>
    <xf numFmtId="165" fontId="49" fillId="2" borderId="1" xfId="0" applyNumberFormat="1" applyFont="1" applyFill="1" applyBorder="1" applyAlignment="1">
      <alignment horizontal="right" vertical="center"/>
    </xf>
    <xf numFmtId="164" fontId="52" fillId="3" borderId="1" xfId="0" applyNumberFormat="1" applyFont="1" applyFill="1" applyBorder="1" applyAlignment="1">
      <alignment horizontal="right" vertical="center"/>
    </xf>
    <xf numFmtId="164" fontId="46" fillId="8" borderId="1" xfId="0" applyNumberFormat="1" applyFont="1" applyFill="1" applyBorder="1" applyAlignment="1">
      <alignment horizontal="right" vertical="center"/>
    </xf>
    <xf numFmtId="164" fontId="48" fillId="6" borderId="1" xfId="0" applyNumberFormat="1" applyFont="1" applyFill="1" applyBorder="1" applyAlignment="1">
      <alignment horizontal="right" vertical="center"/>
    </xf>
    <xf numFmtId="164" fontId="56" fillId="7" borderId="1" xfId="0" applyNumberFormat="1" applyFont="1" applyFill="1" applyBorder="1" applyAlignment="1">
      <alignment horizontal="right" vertical="center"/>
    </xf>
    <xf numFmtId="165" fontId="44" fillId="0" borderId="1" xfId="0" applyNumberFormat="1" applyFont="1" applyBorder="1" applyAlignment="1">
      <alignment horizontal="right" vertical="center"/>
    </xf>
    <xf numFmtId="0" fontId="11" fillId="0" borderId="1" xfId="0" applyFont="1" applyFill="1" applyBorder="1" applyAlignment="1">
      <alignment horizontal="center" wrapText="1"/>
    </xf>
    <xf numFmtId="0" fontId="0" fillId="0" borderId="1" xfId="0" applyBorder="1"/>
    <xf numFmtId="0" fontId="29" fillId="0" borderId="1" xfId="1" applyFont="1" applyFill="1" applyBorder="1" applyAlignment="1">
      <alignment vertical="center" wrapText="1"/>
    </xf>
    <xf numFmtId="165" fontId="8" fillId="0" borderId="1" xfId="0" applyNumberFormat="1" applyFont="1" applyBorder="1" applyAlignment="1">
      <alignment horizontal="right" vertical="center"/>
    </xf>
    <xf numFmtId="0" fontId="32" fillId="0" borderId="1" xfId="1" applyFont="1" applyFill="1" applyBorder="1" applyAlignment="1">
      <alignment horizontal="center" vertical="center"/>
    </xf>
    <xf numFmtId="0" fontId="29" fillId="0" borderId="1" xfId="1" applyFont="1" applyFill="1" applyBorder="1" applyAlignment="1">
      <alignment horizontal="center" vertical="center"/>
    </xf>
    <xf numFmtId="165" fontId="29" fillId="0" borderId="1" xfId="0" applyNumberFormat="1" applyFont="1" applyFill="1" applyBorder="1" applyAlignment="1">
      <alignment horizontal="right" vertical="center"/>
    </xf>
    <xf numFmtId="165" fontId="47" fillId="0" borderId="1" xfId="0" applyNumberFormat="1" applyFont="1" applyFill="1" applyBorder="1" applyAlignment="1">
      <alignment horizontal="right" vertical="center"/>
    </xf>
    <xf numFmtId="164" fontId="47" fillId="0" borderId="1" xfId="0" applyNumberFormat="1" applyFont="1" applyFill="1" applyBorder="1" applyAlignment="1">
      <alignment horizontal="right" vertical="center"/>
    </xf>
    <xf numFmtId="164" fontId="46" fillId="0" borderId="1" xfId="0" applyNumberFormat="1" applyFont="1" applyFill="1" applyBorder="1" applyAlignment="1">
      <alignment horizontal="right" vertical="center"/>
    </xf>
    <xf numFmtId="0" fontId="26" fillId="0" borderId="0" xfId="1" applyFont="1" applyFill="1" applyBorder="1" applyAlignment="1">
      <alignment vertical="center" wrapText="1"/>
    </xf>
    <xf numFmtId="165" fontId="50" fillId="4" borderId="1" xfId="0" applyNumberFormat="1" applyFont="1" applyFill="1" applyBorder="1" applyAlignment="1">
      <alignment horizontal="right" vertical="center"/>
    </xf>
    <xf numFmtId="165" fontId="47" fillId="2" borderId="1" xfId="0" applyNumberFormat="1" applyFont="1" applyFill="1" applyBorder="1" applyAlignment="1">
      <alignment horizontal="right" vertical="center"/>
    </xf>
    <xf numFmtId="165" fontId="46" fillId="4" borderId="1" xfId="0" applyNumberFormat="1" applyFont="1" applyFill="1" applyBorder="1" applyAlignment="1">
      <alignment horizontal="right" vertical="center"/>
    </xf>
    <xf numFmtId="165" fontId="48" fillId="6" borderId="1" xfId="0" applyNumberFormat="1" applyFont="1" applyFill="1" applyBorder="1" applyAlignment="1">
      <alignment horizontal="right" vertical="center"/>
    </xf>
    <xf numFmtId="165" fontId="56" fillId="2" borderId="1" xfId="0" applyNumberFormat="1" applyFont="1" applyFill="1" applyBorder="1" applyAlignment="1">
      <alignment horizontal="right" vertical="center"/>
    </xf>
    <xf numFmtId="165" fontId="56" fillId="7" borderId="1" xfId="0" applyNumberFormat="1" applyFont="1" applyFill="1" applyBorder="1" applyAlignment="1">
      <alignment horizontal="right" vertical="center"/>
    </xf>
    <xf numFmtId="165" fontId="8" fillId="0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Fill="1" applyBorder="1" applyAlignment="1">
      <alignment horizontal="right" vertical="center"/>
    </xf>
    <xf numFmtId="165" fontId="26" fillId="0" borderId="1" xfId="0" applyNumberFormat="1" applyFont="1" applyFill="1" applyBorder="1" applyAlignment="1">
      <alignment horizontal="right" vertical="center"/>
    </xf>
    <xf numFmtId="0" fontId="37" fillId="0" borderId="7" xfId="2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6" fillId="0" borderId="13" xfId="2" applyFont="1" applyFill="1" applyBorder="1" applyAlignment="1">
      <alignment horizontal="center" vertical="center" wrapText="1"/>
    </xf>
    <xf numFmtId="0" fontId="36" fillId="0" borderId="11" xfId="2" applyFont="1" applyFill="1" applyBorder="1" applyAlignment="1">
      <alignment horizontal="center" vertical="center" wrapText="1"/>
    </xf>
    <xf numFmtId="0" fontId="37" fillId="0" borderId="13" xfId="2" applyFont="1" applyFill="1" applyBorder="1" applyAlignment="1">
      <alignment horizontal="center" vertical="center" wrapText="1"/>
    </xf>
    <xf numFmtId="0" fontId="37" fillId="0" borderId="11" xfId="2" applyFont="1" applyFill="1" applyBorder="1" applyAlignment="1">
      <alignment horizontal="center" vertical="center" wrapText="1"/>
    </xf>
    <xf numFmtId="0" fontId="37" fillId="0" borderId="18" xfId="2" applyFont="1" applyFill="1" applyBorder="1" applyAlignment="1">
      <alignment horizontal="center" vertical="center" wrapText="1"/>
    </xf>
    <xf numFmtId="0" fontId="37" fillId="0" borderId="5" xfId="2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52" fillId="0" borderId="0" xfId="0" applyFont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66" fillId="0" borderId="1" xfId="0" applyFont="1" applyBorder="1" applyAlignment="1">
      <alignment horizontal="center" vertical="center"/>
    </xf>
    <xf numFmtId="0" fontId="66" fillId="0" borderId="16" xfId="0" applyFont="1" applyBorder="1" applyAlignment="1">
      <alignment horizontal="center" vertical="center"/>
    </xf>
    <xf numFmtId="0" fontId="66" fillId="0" borderId="17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/>
    </xf>
    <xf numFmtId="0" fontId="19" fillId="0" borderId="1" xfId="0" applyFont="1" applyFill="1" applyBorder="1" applyAlignment="1">
      <alignment horizontal="center" vertical="center" wrapText="1"/>
    </xf>
    <xf numFmtId="0" fontId="52" fillId="0" borderId="16" xfId="0" applyFont="1" applyBorder="1" applyAlignment="1">
      <alignment horizontal="center" vertical="center" wrapText="1"/>
    </xf>
    <xf numFmtId="0" fontId="52" fillId="0" borderId="17" xfId="0" applyFont="1" applyBorder="1" applyAlignment="1">
      <alignment horizontal="center" vertical="center" wrapText="1"/>
    </xf>
  </cellXfs>
  <cellStyles count="5">
    <cellStyle name="Normal 2" xfId="1"/>
    <cellStyle name="Normal 2 2" xfId="2"/>
    <cellStyle name="Normal 3" xfId="3"/>
    <cellStyle name="Normal_Bug stat toate" xf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showZeros="0" view="pageBreakPreview" zoomScale="130" zoomScaleNormal="100" zoomScaleSheetLayoutView="130" workbookViewId="0">
      <selection activeCell="D15" sqref="D15"/>
    </sheetView>
  </sheetViews>
  <sheetFormatPr defaultRowHeight="15"/>
  <cols>
    <col min="1" max="1" width="37.28515625" customWidth="1"/>
    <col min="5" max="5" width="8" customWidth="1"/>
    <col min="6" max="6" width="7.85546875" customWidth="1"/>
    <col min="7" max="7" width="8.42578125" customWidth="1"/>
    <col min="9" max="9" width="8.42578125" customWidth="1"/>
    <col min="10" max="10" width="7.42578125" customWidth="1"/>
    <col min="11" max="11" width="7" customWidth="1"/>
    <col min="12" max="12" width="7.42578125" customWidth="1"/>
  </cols>
  <sheetData>
    <row r="1" spans="1:12" ht="15.75" customHeight="1" thickBot="1">
      <c r="A1" s="105"/>
      <c r="B1" s="172" t="s">
        <v>169</v>
      </c>
      <c r="C1" s="174" t="s">
        <v>3</v>
      </c>
      <c r="D1" s="170" t="s">
        <v>170</v>
      </c>
      <c r="E1" s="170"/>
      <c r="F1" s="176" t="s">
        <v>171</v>
      </c>
      <c r="G1" s="176" t="s">
        <v>172</v>
      </c>
      <c r="H1" s="176" t="s">
        <v>135</v>
      </c>
      <c r="I1" s="170" t="s">
        <v>170</v>
      </c>
      <c r="J1" s="170"/>
      <c r="K1" s="106"/>
      <c r="L1" s="106"/>
    </row>
    <row r="2" spans="1:12" ht="15.75" thickBot="1">
      <c r="A2" s="107"/>
      <c r="B2" s="173"/>
      <c r="C2" s="175"/>
      <c r="D2" s="108" t="s">
        <v>173</v>
      </c>
      <c r="E2" s="108" t="s">
        <v>174</v>
      </c>
      <c r="F2" s="177"/>
      <c r="G2" s="177"/>
      <c r="H2" s="177"/>
      <c r="I2" s="108" t="s">
        <v>173</v>
      </c>
      <c r="J2" s="108" t="s">
        <v>174</v>
      </c>
    </row>
    <row r="3" spans="1:12" ht="17.25" thickBot="1">
      <c r="A3" s="109" t="s">
        <v>175</v>
      </c>
      <c r="B3" s="110" t="e">
        <f t="shared" ref="B3:B18" si="0">C3+F3+G3+H3</f>
        <v>#REF!</v>
      </c>
      <c r="C3" s="110">
        <f>D3+E3</f>
        <v>-7346.0000000000073</v>
      </c>
      <c r="D3" s="110">
        <f>econ!H76</f>
        <v>-6611.9000000000069</v>
      </c>
      <c r="E3" s="110">
        <f>econ!I76</f>
        <v>-734.1</v>
      </c>
      <c r="F3" s="110" t="e">
        <f>#REF!</f>
        <v>#REF!</v>
      </c>
      <c r="G3" s="110" t="e">
        <f>#REF!</f>
        <v>#REF!</v>
      </c>
      <c r="H3" s="110" t="e">
        <f>I3+J3</f>
        <v>#REF!</v>
      </c>
      <c r="I3" s="110" t="e">
        <f>#REF!</f>
        <v>#REF!</v>
      </c>
      <c r="J3" s="110" t="e">
        <f>#REF!</f>
        <v>#REF!</v>
      </c>
    </row>
    <row r="4" spans="1:12" ht="15.75" thickBot="1">
      <c r="A4" s="111" t="s">
        <v>176</v>
      </c>
      <c r="B4" s="112" t="e">
        <f>B3+B5</f>
        <v>#REF!</v>
      </c>
      <c r="C4" s="112">
        <f t="shared" ref="C4:J4" si="1">C3+C5</f>
        <v>0</v>
      </c>
      <c r="D4" s="112">
        <f t="shared" si="1"/>
        <v>0</v>
      </c>
      <c r="E4" s="112">
        <f t="shared" si="1"/>
        <v>0</v>
      </c>
      <c r="F4" s="112" t="e">
        <f t="shared" si="1"/>
        <v>#REF!</v>
      </c>
      <c r="G4" s="112" t="e">
        <f t="shared" si="1"/>
        <v>#REF!</v>
      </c>
      <c r="H4" s="112" t="e">
        <f t="shared" si="1"/>
        <v>#REF!</v>
      </c>
      <c r="I4" s="112" t="e">
        <f t="shared" si="1"/>
        <v>#REF!</v>
      </c>
      <c r="J4" s="112" t="e">
        <f t="shared" si="1"/>
        <v>#REF!</v>
      </c>
    </row>
    <row r="5" spans="1:12" ht="15.75" thickBot="1">
      <c r="A5" s="113" t="s">
        <v>177</v>
      </c>
      <c r="B5" s="114" t="e">
        <f t="shared" ref="B5:J5" si="2">B6+B16+B17</f>
        <v>#REF!</v>
      </c>
      <c r="C5" s="114">
        <f t="shared" si="2"/>
        <v>7346.0000000000073</v>
      </c>
      <c r="D5" s="114">
        <f t="shared" si="2"/>
        <v>6611.9000000000069</v>
      </c>
      <c r="E5" s="114">
        <f t="shared" si="2"/>
        <v>734.1</v>
      </c>
      <c r="F5" s="114" t="e">
        <f>F6+F16+F17</f>
        <v>#REF!</v>
      </c>
      <c r="G5" s="114" t="e">
        <f t="shared" si="2"/>
        <v>#REF!</v>
      </c>
      <c r="H5" s="114" t="e">
        <f t="shared" si="2"/>
        <v>#REF!</v>
      </c>
      <c r="I5" s="114" t="e">
        <f t="shared" si="2"/>
        <v>#REF!</v>
      </c>
      <c r="J5" s="114" t="e">
        <f t="shared" si="2"/>
        <v>#REF!</v>
      </c>
    </row>
    <row r="6" spans="1:12" ht="15.75" thickBot="1">
      <c r="A6" s="115" t="s">
        <v>178</v>
      </c>
      <c r="B6" s="116" t="e">
        <f t="shared" si="0"/>
        <v>#REF!</v>
      </c>
      <c r="C6" s="116">
        <f>D6+E6</f>
        <v>6605.6000000000076</v>
      </c>
      <c r="D6" s="116">
        <f>D7+D10+D13+D14</f>
        <v>7213.1134100000072</v>
      </c>
      <c r="E6" s="116">
        <f>E7+E10+E13+E14</f>
        <v>-607.51340999999991</v>
      </c>
      <c r="F6" s="116" t="e">
        <f>F7+F10+F13+F14</f>
        <v>#REF!</v>
      </c>
      <c r="G6" s="116" t="e">
        <f>G7+G10+G13+G14</f>
        <v>#REF!</v>
      </c>
      <c r="H6" s="116" t="e">
        <f>I6+J6</f>
        <v>#REF!</v>
      </c>
      <c r="I6" s="116" t="e">
        <f>I7+I10+I13+I14</f>
        <v>#REF!</v>
      </c>
      <c r="J6" s="116" t="e">
        <f>J7+J10+J13+J14</f>
        <v>#REF!</v>
      </c>
    </row>
    <row r="7" spans="1:12" ht="15.75" thickBot="1">
      <c r="A7" s="117" t="s">
        <v>179</v>
      </c>
      <c r="B7" s="134" t="e">
        <f t="shared" si="0"/>
        <v>#REF!</v>
      </c>
      <c r="C7" s="118">
        <f t="shared" ref="C7:C19" si="3">D7+E7</f>
        <v>0</v>
      </c>
      <c r="D7" s="118">
        <f>D8+D9</f>
        <v>0</v>
      </c>
      <c r="E7" s="118">
        <f>E8+E9</f>
        <v>0</v>
      </c>
      <c r="F7" s="118" t="e">
        <f>F8+F9</f>
        <v>#REF!</v>
      </c>
      <c r="G7" s="118" t="e">
        <f>G8+G9</f>
        <v>#REF!</v>
      </c>
      <c r="H7" s="118" t="e">
        <f>I7+J7</f>
        <v>#REF!</v>
      </c>
      <c r="I7" s="118" t="e">
        <f>I8+I9</f>
        <v>#REF!</v>
      </c>
      <c r="J7" s="118">
        <f>J8+J9</f>
        <v>0</v>
      </c>
    </row>
    <row r="8" spans="1:12">
      <c r="A8" s="119" t="s">
        <v>180</v>
      </c>
      <c r="B8" s="120"/>
      <c r="C8" s="120"/>
      <c r="D8" s="120"/>
      <c r="E8" s="120"/>
      <c r="F8" s="120"/>
      <c r="G8" s="120"/>
      <c r="H8" s="120"/>
      <c r="I8" s="120"/>
      <c r="J8" s="120"/>
    </row>
    <row r="9" spans="1:12" ht="15.75" thickBot="1">
      <c r="A9" s="121" t="s">
        <v>181</v>
      </c>
      <c r="B9" s="122" t="e">
        <f t="shared" si="0"/>
        <v>#REF!</v>
      </c>
      <c r="C9" s="122">
        <f t="shared" si="3"/>
        <v>0</v>
      </c>
      <c r="D9" s="131"/>
      <c r="E9" s="131"/>
      <c r="F9" s="122" t="e">
        <f>#REF!-podval!F12</f>
        <v>#REF!</v>
      </c>
      <c r="G9" s="122" t="e">
        <f>#REF!</f>
        <v>#REF!</v>
      </c>
      <c r="H9" s="120" t="e">
        <f>I9+J9</f>
        <v>#REF!</v>
      </c>
      <c r="I9" s="122" t="e">
        <f>#REF!</f>
        <v>#REF!</v>
      </c>
      <c r="J9" s="131"/>
    </row>
    <row r="10" spans="1:12" ht="15.75" thickBot="1">
      <c r="A10" s="117" t="s">
        <v>182</v>
      </c>
      <c r="B10" s="134">
        <f t="shared" si="0"/>
        <v>0</v>
      </c>
      <c r="C10" s="118">
        <f t="shared" si="3"/>
        <v>0</v>
      </c>
      <c r="D10" s="118">
        <f>D11+D12</f>
        <v>0</v>
      </c>
      <c r="E10" s="118">
        <f>E11+E12</f>
        <v>0</v>
      </c>
      <c r="F10" s="118">
        <f>F11+F12</f>
        <v>0</v>
      </c>
      <c r="G10" s="118">
        <f>G11+G12</f>
        <v>0</v>
      </c>
      <c r="H10" s="118">
        <f>I10+J10</f>
        <v>0</v>
      </c>
      <c r="I10" s="118">
        <f>I11+I12</f>
        <v>0</v>
      </c>
      <c r="J10" s="118">
        <f>J11+J12</f>
        <v>0</v>
      </c>
    </row>
    <row r="11" spans="1:12">
      <c r="A11" s="119" t="s">
        <v>183</v>
      </c>
      <c r="B11" s="120">
        <f t="shared" si="0"/>
        <v>0</v>
      </c>
      <c r="C11" s="120">
        <f t="shared" si="3"/>
        <v>0</v>
      </c>
      <c r="D11" s="132"/>
      <c r="E11" s="120"/>
      <c r="F11" s="120"/>
      <c r="G11" s="120"/>
      <c r="H11" s="120"/>
      <c r="I11" s="120"/>
      <c r="J11" s="120"/>
    </row>
    <row r="12" spans="1:12" ht="15.75" thickBot="1">
      <c r="A12" s="121" t="s">
        <v>184</v>
      </c>
      <c r="B12" s="122">
        <f t="shared" si="0"/>
        <v>0</v>
      </c>
      <c r="C12" s="122">
        <f t="shared" si="3"/>
        <v>0</v>
      </c>
      <c r="D12" s="131"/>
      <c r="E12" s="131"/>
      <c r="F12" s="131"/>
      <c r="G12" s="122"/>
      <c r="H12" s="122">
        <f>I12+J12</f>
        <v>0</v>
      </c>
      <c r="I12" s="131"/>
      <c r="J12" s="131"/>
    </row>
    <row r="13" spans="1:12" ht="15.75" thickBot="1">
      <c r="A13" s="117" t="s">
        <v>185</v>
      </c>
      <c r="B13" s="118">
        <f t="shared" si="0"/>
        <v>0</v>
      </c>
      <c r="C13" s="118">
        <f t="shared" si="3"/>
        <v>0</v>
      </c>
      <c r="D13" s="133"/>
      <c r="E13" s="118"/>
      <c r="F13" s="118"/>
      <c r="G13" s="118"/>
      <c r="H13" s="118"/>
      <c r="I13" s="118"/>
      <c r="J13" s="118"/>
    </row>
    <row r="14" spans="1:12">
      <c r="A14" s="123" t="s">
        <v>186</v>
      </c>
      <c r="B14" s="124" t="e">
        <f t="shared" si="0"/>
        <v>#REF!</v>
      </c>
      <c r="C14" s="124">
        <f t="shared" si="3"/>
        <v>6605.6000000000076</v>
      </c>
      <c r="D14" s="124">
        <f>-D3-D7-D10-D13-D16-D17</f>
        <v>7213.1134100000072</v>
      </c>
      <c r="E14" s="124">
        <f>-E3-E7-E10-E13-E16-E17</f>
        <v>-607.51340999999991</v>
      </c>
      <c r="F14" s="124" t="e">
        <f>-F3-F7-F10-F13-F16-F17</f>
        <v>#REF!</v>
      </c>
      <c r="G14" s="124" t="e">
        <f>-G3-G7-G10-G13-G16-G17</f>
        <v>#REF!</v>
      </c>
      <c r="H14" s="116" t="e">
        <f t="shared" ref="H14:H19" si="4">I14+J14</f>
        <v>#REF!</v>
      </c>
      <c r="I14" s="124" t="e">
        <f>-I3-I7-I10-I13-I16-I17</f>
        <v>#REF!</v>
      </c>
      <c r="J14" s="124" t="e">
        <f>-J3-J7-J10-J13-J16-J17</f>
        <v>#REF!</v>
      </c>
    </row>
    <row r="15" spans="1:12" ht="15.75" thickBot="1">
      <c r="A15" s="125" t="s">
        <v>187</v>
      </c>
      <c r="B15" s="122" t="e">
        <f t="shared" si="0"/>
        <v>#REF!</v>
      </c>
      <c r="C15" s="122" t="e">
        <f t="shared" si="3"/>
        <v>#REF!</v>
      </c>
      <c r="D15" s="122" t="e">
        <f>econ!H89+econ!#REF!</f>
        <v>#REF!</v>
      </c>
      <c r="E15" s="122"/>
      <c r="F15" s="122" t="e">
        <f>#REF!</f>
        <v>#REF!</v>
      </c>
      <c r="G15" s="122"/>
      <c r="H15" s="122" t="e">
        <f t="shared" si="4"/>
        <v>#REF!</v>
      </c>
      <c r="I15" s="122" t="e">
        <f>#REF!</f>
        <v>#REF!</v>
      </c>
      <c r="J15" s="122"/>
    </row>
    <row r="16" spans="1:12" ht="15.75" thickBot="1">
      <c r="A16" s="117" t="s">
        <v>188</v>
      </c>
      <c r="B16" s="118" t="e">
        <f t="shared" si="0"/>
        <v>#REF!</v>
      </c>
      <c r="C16" s="118">
        <f t="shared" si="3"/>
        <v>-298.8</v>
      </c>
      <c r="D16" s="118">
        <f>econ!H80</f>
        <v>-298.8</v>
      </c>
      <c r="E16" s="118"/>
      <c r="F16" s="118"/>
      <c r="G16" s="118"/>
      <c r="H16" s="118" t="e">
        <f t="shared" si="4"/>
        <v>#REF!</v>
      </c>
      <c r="I16" s="118" t="e">
        <f>#REF!</f>
        <v>#REF!</v>
      </c>
      <c r="J16" s="118"/>
    </row>
    <row r="17" spans="1:10" ht="15.75" thickBot="1">
      <c r="A17" s="126" t="s">
        <v>189</v>
      </c>
      <c r="B17" s="118" t="e">
        <f t="shared" si="0"/>
        <v>#REF!</v>
      </c>
      <c r="C17" s="118">
        <f t="shared" si="3"/>
        <v>1039.1999999999998</v>
      </c>
      <c r="D17" s="118">
        <f>D18+D19</f>
        <v>-302.41341000000011</v>
      </c>
      <c r="E17" s="118">
        <f>E18+E19</f>
        <v>1341.6134099999999</v>
      </c>
      <c r="F17" s="118"/>
      <c r="G17" s="118"/>
      <c r="H17" s="118" t="e">
        <f t="shared" si="4"/>
        <v>#REF!</v>
      </c>
      <c r="I17" s="118" t="e">
        <f>I18+I19</f>
        <v>#REF!</v>
      </c>
      <c r="J17" s="118" t="e">
        <f>J18+J19</f>
        <v>#REF!</v>
      </c>
    </row>
    <row r="18" spans="1:10">
      <c r="A18" s="127" t="s">
        <v>149</v>
      </c>
      <c r="B18" s="128" t="e">
        <f t="shared" si="0"/>
        <v>#REF!</v>
      </c>
      <c r="C18" s="120">
        <f t="shared" si="3"/>
        <v>7587.8</v>
      </c>
      <c r="D18" s="120">
        <f>econ!H104</f>
        <v>6246.1865900000003</v>
      </c>
      <c r="E18" s="120">
        <f>econ!I104</f>
        <v>1341.6134099999999</v>
      </c>
      <c r="F18" s="120"/>
      <c r="G18" s="120"/>
      <c r="H18" s="120" t="e">
        <f t="shared" si="4"/>
        <v>#REF!</v>
      </c>
      <c r="I18" s="120" t="e">
        <f>#REF!</f>
        <v>#REF!</v>
      </c>
      <c r="J18" s="120" t="e">
        <f>#REF!</f>
        <v>#REF!</v>
      </c>
    </row>
    <row r="19" spans="1:10" ht="15.75" thickBot="1">
      <c r="A19" s="129" t="s">
        <v>150</v>
      </c>
      <c r="B19" s="130" t="e">
        <f>C19+F19+G19+H19</f>
        <v>#REF!</v>
      </c>
      <c r="C19" s="130">
        <f t="shared" si="3"/>
        <v>-6548.6</v>
      </c>
      <c r="D19" s="130">
        <f>econ!H105</f>
        <v>-6548.6</v>
      </c>
      <c r="E19" s="130">
        <f>econ!I105</f>
        <v>0</v>
      </c>
      <c r="F19" s="130"/>
      <c r="G19" s="130"/>
      <c r="H19" s="130" t="e">
        <f t="shared" si="4"/>
        <v>#REF!</v>
      </c>
      <c r="I19" s="130" t="e">
        <f>#REF!</f>
        <v>#REF!</v>
      </c>
      <c r="J19" s="130" t="e">
        <f>#REF!</f>
        <v>#REF!</v>
      </c>
    </row>
    <row r="20" spans="1:10" s="99" customFormat="1"/>
    <row r="21" spans="1:10" s="99" customFormat="1">
      <c r="B21" s="138"/>
      <c r="C21" s="171" t="s">
        <v>190</v>
      </c>
      <c r="D21" s="171"/>
      <c r="E21" s="171"/>
      <c r="F21" s="171"/>
    </row>
    <row r="22" spans="1:10" s="99" customFormat="1"/>
    <row r="23" spans="1:10" s="99" customFormat="1"/>
    <row r="24" spans="1:10" s="99" customFormat="1"/>
    <row r="25" spans="1:10" s="99" customFormat="1"/>
    <row r="26" spans="1:10" s="99" customFormat="1"/>
    <row r="27" spans="1:10" s="99" customFormat="1"/>
  </sheetData>
  <mergeCells count="8">
    <mergeCell ref="I1:J1"/>
    <mergeCell ref="C21:F21"/>
    <mergeCell ref="B1:B2"/>
    <mergeCell ref="C1:C2"/>
    <mergeCell ref="D1:E1"/>
    <mergeCell ref="F1:F2"/>
    <mergeCell ref="G1:G2"/>
    <mergeCell ref="H1:H2"/>
  </mergeCells>
  <printOptions horizontalCentered="1"/>
  <pageMargins left="0" right="0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0"/>
  <sheetViews>
    <sheetView showZeros="0" tabSelected="1" view="pageBreakPreview" topLeftCell="A7" zoomScaleNormal="100" zoomScaleSheetLayoutView="100" workbookViewId="0">
      <selection activeCell="M63" sqref="M63"/>
    </sheetView>
  </sheetViews>
  <sheetFormatPr defaultRowHeight="15"/>
  <cols>
    <col min="1" max="1" width="46.42578125" customWidth="1"/>
    <col min="2" max="2" width="9.140625" customWidth="1"/>
    <col min="3" max="3" width="11.7109375" customWidth="1"/>
    <col min="4" max="4" width="11.42578125" customWidth="1"/>
    <col min="5" max="5" width="11.5703125" customWidth="1"/>
    <col min="6" max="6" width="10.5703125" customWidth="1"/>
    <col min="7" max="7" width="12.140625" customWidth="1"/>
    <col min="8" max="8" width="11.42578125" customWidth="1"/>
    <col min="9" max="9" width="9.85546875" customWidth="1"/>
    <col min="10" max="10" width="11.140625" customWidth="1"/>
    <col min="11" max="11" width="8.42578125" customWidth="1"/>
    <col min="12" max="12" width="10.28515625" customWidth="1"/>
    <col min="13" max="13" width="11.28515625" customWidth="1"/>
    <col min="14" max="14" width="8.42578125" customWidth="1"/>
    <col min="17" max="17" width="26.85546875" customWidth="1"/>
  </cols>
  <sheetData>
    <row r="1" spans="1:17">
      <c r="D1" s="1"/>
      <c r="E1" s="1"/>
      <c r="F1" s="1"/>
      <c r="G1" s="1"/>
      <c r="H1" s="1"/>
      <c r="I1" s="1"/>
      <c r="L1" s="1"/>
      <c r="M1" s="178" t="s">
        <v>11</v>
      </c>
      <c r="N1" s="178"/>
    </row>
    <row r="2" spans="1:17" ht="20.25">
      <c r="A2" s="179" t="s">
        <v>9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</row>
    <row r="3" spans="1:17" ht="20.25">
      <c r="A3" s="179" t="s">
        <v>210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</row>
    <row r="4" spans="1:17" ht="20.25" customHeight="1">
      <c r="A4" s="180" t="s">
        <v>211</v>
      </c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</row>
    <row r="5" spans="1:17" ht="15.75">
      <c r="A5" s="182"/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50"/>
      <c r="M5" s="50"/>
      <c r="N5" s="50"/>
    </row>
    <row r="6" spans="1:17" ht="21" customHeight="1">
      <c r="A6" s="2"/>
      <c r="B6" s="2"/>
      <c r="C6" s="2"/>
      <c r="D6" s="3"/>
      <c r="E6" s="3"/>
      <c r="F6" s="3"/>
      <c r="G6" s="3" t="s">
        <v>1</v>
      </c>
      <c r="H6" s="3"/>
      <c r="I6" s="3"/>
      <c r="J6" s="2"/>
      <c r="L6" s="2"/>
      <c r="N6" s="51" t="s">
        <v>10</v>
      </c>
    </row>
    <row r="7" spans="1:17" ht="24" customHeight="1">
      <c r="A7" s="181" t="s">
        <v>18</v>
      </c>
      <c r="B7" s="184" t="s">
        <v>129</v>
      </c>
      <c r="C7" s="185" t="s">
        <v>196</v>
      </c>
      <c r="D7" s="181" t="s">
        <v>12</v>
      </c>
      <c r="E7" s="183" t="s">
        <v>165</v>
      </c>
      <c r="F7" s="183"/>
      <c r="G7" s="181" t="s">
        <v>19</v>
      </c>
      <c r="H7" s="183" t="s">
        <v>165</v>
      </c>
      <c r="I7" s="183"/>
      <c r="J7" s="181" t="s">
        <v>13</v>
      </c>
      <c r="K7" s="181"/>
      <c r="L7" s="181" t="s">
        <v>16</v>
      </c>
      <c r="M7" s="181" t="s">
        <v>17</v>
      </c>
      <c r="N7" s="181"/>
    </row>
    <row r="8" spans="1:17" ht="27" customHeight="1">
      <c r="A8" s="181"/>
      <c r="B8" s="184"/>
      <c r="C8" s="186"/>
      <c r="D8" s="181"/>
      <c r="E8" s="97" t="s">
        <v>167</v>
      </c>
      <c r="F8" s="97" t="s">
        <v>166</v>
      </c>
      <c r="G8" s="181"/>
      <c r="H8" s="97" t="s">
        <v>167</v>
      </c>
      <c r="I8" s="97" t="s">
        <v>166</v>
      </c>
      <c r="J8" s="4" t="s">
        <v>156</v>
      </c>
      <c r="K8" s="4" t="s">
        <v>14</v>
      </c>
      <c r="L8" s="181"/>
      <c r="M8" s="4" t="s">
        <v>15</v>
      </c>
      <c r="N8" s="4" t="s">
        <v>14</v>
      </c>
    </row>
    <row r="9" spans="1:17">
      <c r="A9" s="6">
        <v>1</v>
      </c>
      <c r="B9" s="6">
        <v>2</v>
      </c>
      <c r="C9" s="6">
        <v>3</v>
      </c>
      <c r="D9" s="6">
        <v>4</v>
      </c>
      <c r="E9" s="6">
        <v>5</v>
      </c>
      <c r="F9" s="6">
        <v>6</v>
      </c>
      <c r="G9" s="6">
        <v>7</v>
      </c>
      <c r="H9" s="6">
        <v>8</v>
      </c>
      <c r="I9" s="6">
        <v>9</v>
      </c>
      <c r="J9" s="6">
        <v>10</v>
      </c>
      <c r="K9" s="6">
        <v>11</v>
      </c>
      <c r="L9" s="5">
        <v>12</v>
      </c>
      <c r="M9" s="5">
        <v>13</v>
      </c>
      <c r="N9" s="5">
        <v>14</v>
      </c>
    </row>
    <row r="10" spans="1:17" ht="17.25">
      <c r="A10" s="61" t="s">
        <v>63</v>
      </c>
      <c r="B10" s="67">
        <v>1</v>
      </c>
      <c r="C10" s="63">
        <v>71553.899999999994</v>
      </c>
      <c r="D10" s="63">
        <v>75942.999999999985</v>
      </c>
      <c r="E10" s="63">
        <v>74664.599999999991</v>
      </c>
      <c r="F10" s="63">
        <v>1278.4000000000001</v>
      </c>
      <c r="G10" s="63">
        <v>43725.2</v>
      </c>
      <c r="H10" s="63">
        <v>43346.1</v>
      </c>
      <c r="I10" s="63">
        <v>379.1</v>
      </c>
      <c r="J10" s="63">
        <v>-32217.8</v>
      </c>
      <c r="K10" s="63">
        <v>57.576340149849237</v>
      </c>
      <c r="L10" s="144">
        <v>37683.199999999997</v>
      </c>
      <c r="M10" s="144">
        <v>6042.0000000000018</v>
      </c>
      <c r="N10" s="139">
        <v>116.03367017663044</v>
      </c>
    </row>
    <row r="11" spans="1:17" ht="15.75">
      <c r="A11" s="12" t="s">
        <v>20</v>
      </c>
      <c r="B11" s="27">
        <v>11</v>
      </c>
      <c r="C11" s="52">
        <v>66434.899999999994</v>
      </c>
      <c r="D11" s="52">
        <v>66834.899999999994</v>
      </c>
      <c r="E11" s="52">
        <v>66834.899999999994</v>
      </c>
      <c r="F11" s="52">
        <v>0</v>
      </c>
      <c r="G11" s="52">
        <v>37312.699999999997</v>
      </c>
      <c r="H11" s="52">
        <v>37312.699999999997</v>
      </c>
      <c r="I11" s="52">
        <v>0</v>
      </c>
      <c r="J11" s="52">
        <v>-29522.2</v>
      </c>
      <c r="K11" s="52">
        <v>55.828167619013428</v>
      </c>
      <c r="L11" s="52">
        <v>33883.199999999997</v>
      </c>
      <c r="M11" s="52">
        <v>3429.5000000000014</v>
      </c>
      <c r="N11" s="145">
        <v>110.12153515606555</v>
      </c>
      <c r="Q11" s="99"/>
    </row>
    <row r="12" spans="1:17" ht="17.25" customHeight="1">
      <c r="A12" s="14" t="s">
        <v>21</v>
      </c>
      <c r="B12" s="44">
        <v>111</v>
      </c>
      <c r="C12" s="53">
        <v>12899.6</v>
      </c>
      <c r="D12" s="53">
        <v>12899.6</v>
      </c>
      <c r="E12" s="53">
        <v>12899.6</v>
      </c>
      <c r="F12" s="53">
        <v>0</v>
      </c>
      <c r="G12" s="53">
        <v>7332.7000000000007</v>
      </c>
      <c r="H12" s="53">
        <v>7332.7000000000007</v>
      </c>
      <c r="I12" s="53">
        <v>0</v>
      </c>
      <c r="J12" s="53">
        <v>-5566.9</v>
      </c>
      <c r="K12" s="53">
        <v>56.84439827591553</v>
      </c>
      <c r="L12" s="53">
        <v>6831.0999999999995</v>
      </c>
      <c r="M12" s="53">
        <v>501.60000000000127</v>
      </c>
      <c r="N12" s="10">
        <v>107.34288767548421</v>
      </c>
      <c r="Q12" s="100"/>
    </row>
    <row r="13" spans="1:17" ht="24.75" customHeight="1">
      <c r="A13" s="22" t="s">
        <v>142</v>
      </c>
      <c r="B13" s="45">
        <v>1111</v>
      </c>
      <c r="C13" s="54">
        <v>3393.6</v>
      </c>
      <c r="D13" s="54">
        <v>3393.6</v>
      </c>
      <c r="E13" s="54">
        <v>3393.6</v>
      </c>
      <c r="F13" s="54">
        <v>0</v>
      </c>
      <c r="G13" s="54">
        <v>1958.6</v>
      </c>
      <c r="H13" s="54">
        <v>1958.6</v>
      </c>
      <c r="I13" s="54">
        <v>0</v>
      </c>
      <c r="J13" s="54">
        <v>-1435</v>
      </c>
      <c r="K13" s="54">
        <v>57.71452145214522</v>
      </c>
      <c r="L13" s="54">
        <v>1705.2</v>
      </c>
      <c r="M13" s="54">
        <v>253.39999999999986</v>
      </c>
      <c r="N13" s="11">
        <v>114.86042692939245</v>
      </c>
      <c r="Q13" s="102"/>
    </row>
    <row r="14" spans="1:17">
      <c r="A14" s="22" t="s">
        <v>143</v>
      </c>
      <c r="B14" s="45">
        <v>1112</v>
      </c>
      <c r="C14" s="54">
        <v>9506</v>
      </c>
      <c r="D14" s="54">
        <v>9506</v>
      </c>
      <c r="E14" s="54">
        <v>9506</v>
      </c>
      <c r="F14" s="54">
        <v>0</v>
      </c>
      <c r="G14" s="54">
        <v>5374.1</v>
      </c>
      <c r="H14" s="54">
        <v>5374.1</v>
      </c>
      <c r="I14" s="54">
        <v>0</v>
      </c>
      <c r="J14" s="54">
        <v>-4131.8999999999996</v>
      </c>
      <c r="K14" s="54">
        <v>56.533768146433836</v>
      </c>
      <c r="L14" s="54">
        <v>5125.8999999999996</v>
      </c>
      <c r="M14" s="54">
        <v>248.20000000000073</v>
      </c>
      <c r="N14" s="11">
        <v>104.84207651339278</v>
      </c>
      <c r="Q14" s="101"/>
    </row>
    <row r="15" spans="1:17">
      <c r="A15" s="14" t="s">
        <v>198</v>
      </c>
      <c r="B15" s="40">
        <v>113</v>
      </c>
      <c r="C15" s="53">
        <v>37</v>
      </c>
      <c r="D15" s="53">
        <v>37</v>
      </c>
      <c r="E15" s="53">
        <v>37</v>
      </c>
      <c r="F15" s="53">
        <v>0</v>
      </c>
      <c r="G15" s="53">
        <v>5.3000000000000007</v>
      </c>
      <c r="H15" s="53">
        <v>5.3000000000000007</v>
      </c>
      <c r="I15" s="53">
        <v>0</v>
      </c>
      <c r="J15" s="53">
        <v>-31.7</v>
      </c>
      <c r="K15" s="53">
        <v>14.324324324324325</v>
      </c>
      <c r="L15" s="53">
        <v>5.4</v>
      </c>
      <c r="M15" s="53">
        <v>-9.9999999999999645E-2</v>
      </c>
      <c r="N15" s="24">
        <v>98.148148148148152</v>
      </c>
      <c r="Q15" s="99"/>
    </row>
    <row r="16" spans="1:17">
      <c r="A16" s="21" t="s">
        <v>2</v>
      </c>
      <c r="B16" s="40"/>
      <c r="C16" s="40"/>
      <c r="D16" s="53"/>
      <c r="E16" s="53"/>
      <c r="F16" s="53"/>
      <c r="G16" s="53"/>
      <c r="H16" s="53"/>
      <c r="I16" s="53"/>
      <c r="J16" s="53"/>
      <c r="K16" s="53"/>
      <c r="L16" s="53">
        <v>0</v>
      </c>
      <c r="M16" s="53">
        <v>0</v>
      </c>
      <c r="N16" s="24" t="s">
        <v>0</v>
      </c>
      <c r="Q16" s="99"/>
    </row>
    <row r="17" spans="1:17">
      <c r="A17" s="29" t="s">
        <v>136</v>
      </c>
      <c r="B17" s="38">
        <v>1133</v>
      </c>
      <c r="C17" s="54">
        <v>2</v>
      </c>
      <c r="D17" s="54">
        <v>2</v>
      </c>
      <c r="E17" s="54">
        <v>2</v>
      </c>
      <c r="F17" s="54">
        <v>0</v>
      </c>
      <c r="G17" s="54">
        <v>0.4</v>
      </c>
      <c r="H17" s="54">
        <v>0.4</v>
      </c>
      <c r="I17" s="54">
        <v>0</v>
      </c>
      <c r="J17" s="54">
        <v>-1.6</v>
      </c>
      <c r="K17" s="54">
        <v>20</v>
      </c>
      <c r="L17" s="54">
        <v>0</v>
      </c>
      <c r="M17" s="54">
        <v>0.4</v>
      </c>
      <c r="N17" s="24" t="s">
        <v>0</v>
      </c>
      <c r="Q17" s="99"/>
    </row>
    <row r="18" spans="1:17">
      <c r="A18" s="29" t="s">
        <v>168</v>
      </c>
      <c r="B18" s="38">
        <v>1136</v>
      </c>
      <c r="C18" s="54">
        <v>35</v>
      </c>
      <c r="D18" s="54">
        <v>35</v>
      </c>
      <c r="E18" s="54">
        <v>35</v>
      </c>
      <c r="F18" s="54">
        <v>0</v>
      </c>
      <c r="G18" s="54">
        <v>4.9000000000000004</v>
      </c>
      <c r="H18" s="54">
        <v>4.9000000000000004</v>
      </c>
      <c r="I18" s="54">
        <v>0</v>
      </c>
      <c r="J18" s="54">
        <v>-30.1</v>
      </c>
      <c r="K18" s="54">
        <v>14.000000000000002</v>
      </c>
      <c r="L18" s="54">
        <v>5.4</v>
      </c>
      <c r="M18" s="54">
        <v>-0.5</v>
      </c>
      <c r="N18" s="24">
        <v>90.740740740740748</v>
      </c>
      <c r="Q18" s="99"/>
    </row>
    <row r="19" spans="1:17">
      <c r="A19" s="16" t="s">
        <v>22</v>
      </c>
      <c r="B19" s="40">
        <v>114</v>
      </c>
      <c r="C19" s="54">
        <v>50692.4</v>
      </c>
      <c r="D19" s="54">
        <v>51092.4</v>
      </c>
      <c r="E19" s="54">
        <v>51092.4</v>
      </c>
      <c r="F19" s="54">
        <v>0</v>
      </c>
      <c r="G19" s="53">
        <v>28412.5</v>
      </c>
      <c r="H19" s="53">
        <v>28412.5</v>
      </c>
      <c r="I19" s="53">
        <v>0</v>
      </c>
      <c r="J19" s="53">
        <v>-22679.9</v>
      </c>
      <c r="K19" s="53">
        <v>55.610032020417911</v>
      </c>
      <c r="L19" s="53">
        <v>25655.5</v>
      </c>
      <c r="M19" s="53">
        <v>2757</v>
      </c>
      <c r="N19" s="24">
        <v>110.74623375104753</v>
      </c>
      <c r="Q19" s="99"/>
    </row>
    <row r="20" spans="1:17">
      <c r="A20" s="21" t="s">
        <v>4</v>
      </c>
      <c r="B20" s="28"/>
      <c r="C20" s="28"/>
      <c r="D20" s="53"/>
      <c r="E20" s="53"/>
      <c r="F20" s="53"/>
      <c r="G20" s="53"/>
      <c r="H20" s="53"/>
      <c r="I20" s="53"/>
      <c r="J20" s="53"/>
      <c r="K20" s="53"/>
      <c r="L20" s="53"/>
      <c r="M20" s="53">
        <v>0</v>
      </c>
      <c r="N20" s="24">
        <v>0</v>
      </c>
      <c r="Q20" s="99"/>
    </row>
    <row r="21" spans="1:17">
      <c r="A21" s="30" t="s">
        <v>164</v>
      </c>
      <c r="B21" s="46">
        <v>1141</v>
      </c>
      <c r="C21" s="55">
        <v>36433</v>
      </c>
      <c r="D21" s="55">
        <v>36833</v>
      </c>
      <c r="E21" s="55">
        <v>36833</v>
      </c>
      <c r="F21" s="55">
        <v>0</v>
      </c>
      <c r="G21" s="55">
        <v>20799.300000000003</v>
      </c>
      <c r="H21" s="55">
        <v>20799.300000000003</v>
      </c>
      <c r="I21" s="55">
        <v>0</v>
      </c>
      <c r="J21" s="55">
        <v>-16033.699999999997</v>
      </c>
      <c r="K21" s="55">
        <v>56.46919881627889</v>
      </c>
      <c r="L21" s="163">
        <v>18399.3</v>
      </c>
      <c r="M21" s="163">
        <v>2400.0000000000036</v>
      </c>
      <c r="N21" s="142">
        <v>113.04397449902987</v>
      </c>
    </row>
    <row r="22" spans="1:17">
      <c r="A22" s="23" t="s">
        <v>2</v>
      </c>
      <c r="B22" s="28"/>
      <c r="C22" s="28"/>
      <c r="D22" s="53"/>
      <c r="E22" s="53"/>
      <c r="F22" s="53"/>
      <c r="G22" s="53"/>
      <c r="H22" s="53"/>
      <c r="I22" s="53"/>
      <c r="J22" s="53"/>
      <c r="K22" s="53"/>
      <c r="L22" s="53"/>
      <c r="M22" s="53">
        <v>0</v>
      </c>
      <c r="N22" s="24">
        <v>0</v>
      </c>
    </row>
    <row r="23" spans="1:17" ht="25.5">
      <c r="A23" s="13" t="s">
        <v>23</v>
      </c>
      <c r="B23" s="41">
        <v>11411</v>
      </c>
      <c r="C23" s="53">
        <v>14060</v>
      </c>
      <c r="D23" s="53">
        <v>14460</v>
      </c>
      <c r="E23" s="53">
        <v>14460</v>
      </c>
      <c r="F23" s="53">
        <v>0</v>
      </c>
      <c r="G23" s="53">
        <v>8069.2</v>
      </c>
      <c r="H23" s="53">
        <v>8069.2</v>
      </c>
      <c r="I23" s="53">
        <v>0</v>
      </c>
      <c r="J23" s="53">
        <v>-6390.8</v>
      </c>
      <c r="K23" s="53">
        <v>55.80359612724758</v>
      </c>
      <c r="L23" s="53">
        <v>6876.6</v>
      </c>
      <c r="M23" s="53">
        <v>1192.5999999999995</v>
      </c>
      <c r="N23" s="20">
        <v>117.3428729313905</v>
      </c>
    </row>
    <row r="24" spans="1:17">
      <c r="A24" s="13" t="s">
        <v>5</v>
      </c>
      <c r="B24" s="41">
        <v>11412</v>
      </c>
      <c r="C24" s="53">
        <v>27430</v>
      </c>
      <c r="D24" s="53">
        <v>27530</v>
      </c>
      <c r="E24" s="53">
        <v>27530</v>
      </c>
      <c r="F24" s="53">
        <v>0</v>
      </c>
      <c r="G24" s="53">
        <v>15287.2</v>
      </c>
      <c r="H24" s="53">
        <v>15287.2</v>
      </c>
      <c r="I24" s="53">
        <v>0</v>
      </c>
      <c r="J24" s="53">
        <v>-12242.8</v>
      </c>
      <c r="K24" s="53">
        <v>55.529240828187433</v>
      </c>
      <c r="L24" s="53">
        <v>14125.4</v>
      </c>
      <c r="M24" s="53">
        <v>1161.8000000000011</v>
      </c>
      <c r="N24" s="20">
        <v>108.22489982584564</v>
      </c>
    </row>
    <row r="25" spans="1:17">
      <c r="A25" s="13" t="s">
        <v>6</v>
      </c>
      <c r="B25" s="41">
        <v>11413</v>
      </c>
      <c r="C25" s="53">
        <v>-5057</v>
      </c>
      <c r="D25" s="53">
        <v>-5157</v>
      </c>
      <c r="E25" s="53">
        <v>-5157</v>
      </c>
      <c r="F25" s="53">
        <v>0</v>
      </c>
      <c r="G25" s="53">
        <v>-2557.1</v>
      </c>
      <c r="H25" s="53">
        <v>-2557.1</v>
      </c>
      <c r="I25" s="53">
        <v>0</v>
      </c>
      <c r="J25" s="53">
        <v>2599.9</v>
      </c>
      <c r="K25" s="53">
        <v>49.585030056234238</v>
      </c>
      <c r="L25" s="53">
        <v>-2602.6999999999998</v>
      </c>
      <c r="M25" s="53">
        <v>45.599999999999909</v>
      </c>
      <c r="N25" s="20">
        <v>98.247973258539218</v>
      </c>
    </row>
    <row r="26" spans="1:17">
      <c r="A26" s="30" t="s">
        <v>7</v>
      </c>
      <c r="B26" s="43">
        <v>1142</v>
      </c>
      <c r="C26" s="55">
        <v>12689.9</v>
      </c>
      <c r="D26" s="55">
        <v>12689.9</v>
      </c>
      <c r="E26" s="55">
        <v>12689.9</v>
      </c>
      <c r="F26" s="55">
        <v>0</v>
      </c>
      <c r="G26" s="55">
        <v>6575.0999999999995</v>
      </c>
      <c r="H26" s="55">
        <v>6575.0999999999995</v>
      </c>
      <c r="I26" s="55">
        <v>0</v>
      </c>
      <c r="J26" s="55">
        <v>-6114.8</v>
      </c>
      <c r="K26" s="55">
        <v>51.813647073657002</v>
      </c>
      <c r="L26" s="55">
        <v>6253.7</v>
      </c>
      <c r="M26" s="55">
        <v>321.39999999999964</v>
      </c>
      <c r="N26" s="39">
        <v>105.13935750035979</v>
      </c>
    </row>
    <row r="27" spans="1:17">
      <c r="A27" s="23" t="s">
        <v>2</v>
      </c>
      <c r="B27" s="28"/>
      <c r="C27" s="28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143" t="s">
        <v>0</v>
      </c>
    </row>
    <row r="28" spans="1:17" ht="17.25" customHeight="1">
      <c r="A28" s="13" t="s">
        <v>153</v>
      </c>
      <c r="B28" s="28"/>
      <c r="C28" s="53">
        <v>1304.9000000000001</v>
      </c>
      <c r="D28" s="53">
        <v>1404.9</v>
      </c>
      <c r="E28" s="53">
        <v>1404.9</v>
      </c>
      <c r="F28" s="53">
        <v>0</v>
      </c>
      <c r="G28" s="53">
        <v>844.5</v>
      </c>
      <c r="H28" s="53">
        <v>844.5</v>
      </c>
      <c r="I28" s="53">
        <v>0</v>
      </c>
      <c r="J28" s="53">
        <v>-560.40000000000009</v>
      </c>
      <c r="K28" s="53">
        <v>60.111039931667733</v>
      </c>
      <c r="L28" s="53">
        <v>659.4</v>
      </c>
      <c r="M28" s="53">
        <v>185.10000000000002</v>
      </c>
      <c r="N28" s="146">
        <v>128.0709736123749</v>
      </c>
    </row>
    <row r="29" spans="1:17">
      <c r="A29" s="13" t="s">
        <v>154</v>
      </c>
      <c r="B29" s="28"/>
      <c r="C29" s="53">
        <v>11417</v>
      </c>
      <c r="D29" s="53">
        <v>11317</v>
      </c>
      <c r="E29" s="53">
        <v>11317</v>
      </c>
      <c r="F29" s="53">
        <v>0</v>
      </c>
      <c r="G29" s="53">
        <v>5748.4</v>
      </c>
      <c r="H29" s="53">
        <v>5748.4</v>
      </c>
      <c r="I29" s="53">
        <v>0</v>
      </c>
      <c r="J29" s="53">
        <v>-5568.6</v>
      </c>
      <c r="K29" s="53">
        <v>50.794380136078466</v>
      </c>
      <c r="L29" s="53">
        <v>5608.8</v>
      </c>
      <c r="M29" s="53">
        <v>139.59999999999945</v>
      </c>
      <c r="N29" s="146">
        <v>102.48894594209099</v>
      </c>
    </row>
    <row r="30" spans="1:17" ht="18" customHeight="1">
      <c r="A30" s="13" t="s">
        <v>8</v>
      </c>
      <c r="B30" s="40">
        <v>11429</v>
      </c>
      <c r="C30" s="53">
        <v>-32</v>
      </c>
      <c r="D30" s="53">
        <v>-32</v>
      </c>
      <c r="E30" s="53">
        <v>-32</v>
      </c>
      <c r="F30" s="53">
        <v>0</v>
      </c>
      <c r="G30" s="53">
        <v>-17.8</v>
      </c>
      <c r="H30" s="53">
        <v>-17.8</v>
      </c>
      <c r="I30" s="53">
        <v>0</v>
      </c>
      <c r="J30" s="53">
        <v>14.2</v>
      </c>
      <c r="K30" s="53">
        <v>55.625</v>
      </c>
      <c r="L30" s="53">
        <v>-14.5</v>
      </c>
      <c r="M30" s="53">
        <v>-3.3000000000000007</v>
      </c>
      <c r="N30" s="146">
        <v>122.75862068965517</v>
      </c>
    </row>
    <row r="31" spans="1:17" ht="19.5" customHeight="1">
      <c r="A31" s="42" t="s">
        <v>137</v>
      </c>
      <c r="B31" s="43">
        <v>1144</v>
      </c>
      <c r="C31" s="55">
        <v>10.199999999999999</v>
      </c>
      <c r="D31" s="55">
        <v>10.199999999999999</v>
      </c>
      <c r="E31" s="55">
        <v>10.199999999999999</v>
      </c>
      <c r="F31" s="55">
        <v>0</v>
      </c>
      <c r="G31" s="55">
        <v>5.3</v>
      </c>
      <c r="H31" s="55">
        <v>5.3</v>
      </c>
      <c r="I31" s="55">
        <v>0</v>
      </c>
      <c r="J31" s="55">
        <v>-4.8999999999999995</v>
      </c>
      <c r="K31" s="55">
        <v>51.960784313725497</v>
      </c>
      <c r="L31" s="55">
        <v>6.5</v>
      </c>
      <c r="M31" s="55">
        <v>-1.2000000000000002</v>
      </c>
      <c r="N31" s="39">
        <v>81.538461538461533</v>
      </c>
    </row>
    <row r="32" spans="1:17" ht="30">
      <c r="A32" s="42" t="s">
        <v>138</v>
      </c>
      <c r="B32" s="43">
        <v>1145</v>
      </c>
      <c r="C32" s="55">
        <v>382</v>
      </c>
      <c r="D32" s="55">
        <v>382</v>
      </c>
      <c r="E32" s="55">
        <v>382</v>
      </c>
      <c r="F32" s="55">
        <v>0</v>
      </c>
      <c r="G32" s="55">
        <v>292.60000000000002</v>
      </c>
      <c r="H32" s="55">
        <v>292.60000000000002</v>
      </c>
      <c r="I32" s="55">
        <v>0</v>
      </c>
      <c r="J32" s="55">
        <v>-89.399999999999977</v>
      </c>
      <c r="K32" s="55">
        <v>76.596858638743456</v>
      </c>
      <c r="L32" s="55">
        <v>294</v>
      </c>
      <c r="M32" s="55">
        <v>-1.3999999999999773</v>
      </c>
      <c r="N32" s="39">
        <v>99.523809523809533</v>
      </c>
    </row>
    <row r="33" spans="1:14">
      <c r="A33" s="42" t="s">
        <v>139</v>
      </c>
      <c r="B33" s="43">
        <v>1146</v>
      </c>
      <c r="C33" s="55">
        <v>1177.3</v>
      </c>
      <c r="D33" s="55">
        <v>1177.3</v>
      </c>
      <c r="E33" s="55">
        <v>1177.3</v>
      </c>
      <c r="F33" s="55">
        <v>0</v>
      </c>
      <c r="G33" s="55">
        <v>740.2</v>
      </c>
      <c r="H33" s="55">
        <v>740.2</v>
      </c>
      <c r="I33" s="55">
        <v>0</v>
      </c>
      <c r="J33" s="55">
        <v>-437.09999999999991</v>
      </c>
      <c r="K33" s="55">
        <v>62.872674764291183</v>
      </c>
      <c r="L33" s="55">
        <v>702</v>
      </c>
      <c r="M33" s="161">
        <v>38.200000000000045</v>
      </c>
      <c r="N33" s="39">
        <v>105.44159544159544</v>
      </c>
    </row>
    <row r="34" spans="1:14" ht="22.5" customHeight="1">
      <c r="A34" s="16" t="s">
        <v>151</v>
      </c>
      <c r="B34" s="40">
        <v>115</v>
      </c>
      <c r="C34" s="53">
        <v>2805.9</v>
      </c>
      <c r="D34" s="53">
        <v>2805.9</v>
      </c>
      <c r="E34" s="53">
        <v>2805.9</v>
      </c>
      <c r="F34" s="53">
        <v>0</v>
      </c>
      <c r="G34" s="53">
        <v>1562.2</v>
      </c>
      <c r="H34" s="53">
        <v>1562.2</v>
      </c>
      <c r="I34" s="53">
        <v>0</v>
      </c>
      <c r="J34" s="53">
        <v>-1243.7</v>
      </c>
      <c r="K34" s="53">
        <v>55.675540824690827</v>
      </c>
      <c r="L34" s="57">
        <v>1391.2</v>
      </c>
      <c r="M34" s="53">
        <v>171</v>
      </c>
      <c r="N34" s="20">
        <v>112.29154686601494</v>
      </c>
    </row>
    <row r="35" spans="1:14" ht="15.75" customHeight="1">
      <c r="A35" s="48" t="s">
        <v>140</v>
      </c>
      <c r="B35" s="38">
        <v>1151</v>
      </c>
      <c r="C35" s="54">
        <v>2691</v>
      </c>
      <c r="D35" s="54">
        <v>2691</v>
      </c>
      <c r="E35" s="54">
        <v>2691</v>
      </c>
      <c r="F35" s="54">
        <v>0</v>
      </c>
      <c r="G35" s="54">
        <v>1503</v>
      </c>
      <c r="H35" s="54">
        <v>1503</v>
      </c>
      <c r="I35" s="54">
        <v>0</v>
      </c>
      <c r="J35" s="54">
        <v>-1188</v>
      </c>
      <c r="K35" s="54">
        <v>55.852842809364546</v>
      </c>
      <c r="L35" s="54">
        <v>1323.9</v>
      </c>
      <c r="M35" s="54">
        <v>179.09999999999991</v>
      </c>
      <c r="N35" s="24">
        <v>113.52821210061181</v>
      </c>
    </row>
    <row r="36" spans="1:14" ht="20.25" customHeight="1">
      <c r="A36" s="48" t="s">
        <v>141</v>
      </c>
      <c r="B36" s="38">
        <v>1156</v>
      </c>
      <c r="C36" s="54">
        <v>114.9</v>
      </c>
      <c r="D36" s="54">
        <v>114.9</v>
      </c>
      <c r="E36" s="54">
        <v>114.9</v>
      </c>
      <c r="F36" s="54">
        <v>0</v>
      </c>
      <c r="G36" s="54">
        <v>59.2</v>
      </c>
      <c r="H36" s="54">
        <v>59.2</v>
      </c>
      <c r="I36" s="54">
        <v>0</v>
      </c>
      <c r="J36" s="54">
        <v>-55.7</v>
      </c>
      <c r="K36" s="54">
        <v>51.523063533507397</v>
      </c>
      <c r="L36" s="54">
        <v>67.3</v>
      </c>
      <c r="M36" s="54">
        <v>-8.0999999999999943</v>
      </c>
      <c r="N36" s="24">
        <v>87.964338781575051</v>
      </c>
    </row>
    <row r="37" spans="1:14" ht="15.75">
      <c r="A37" s="15" t="s">
        <v>28</v>
      </c>
      <c r="B37" s="27">
        <v>13</v>
      </c>
      <c r="C37" s="52">
        <v>1238</v>
      </c>
      <c r="D37" s="52">
        <v>4986.3999999999996</v>
      </c>
      <c r="E37" s="52">
        <v>3961.2</v>
      </c>
      <c r="F37" s="52">
        <v>1025.2</v>
      </c>
      <c r="G37" s="52">
        <v>3688.8</v>
      </c>
      <c r="H37" s="52">
        <v>3437.4</v>
      </c>
      <c r="I37" s="52">
        <v>251.4</v>
      </c>
      <c r="J37" s="52">
        <v>-1297.5999999999995</v>
      </c>
      <c r="K37" s="52">
        <v>73.977218033049908</v>
      </c>
      <c r="L37" s="52">
        <v>1651.6</v>
      </c>
      <c r="M37" s="52">
        <v>2037.2000000000003</v>
      </c>
      <c r="N37" s="145" t="s">
        <v>212</v>
      </c>
    </row>
    <row r="38" spans="1:14">
      <c r="A38" s="16" t="s">
        <v>29</v>
      </c>
      <c r="B38" s="40">
        <v>131</v>
      </c>
      <c r="C38" s="53">
        <v>231.2</v>
      </c>
      <c r="D38" s="53">
        <v>1381.8</v>
      </c>
      <c r="E38" s="53">
        <v>1150.5999999999999</v>
      </c>
      <c r="F38" s="53">
        <v>231.2</v>
      </c>
      <c r="G38" s="53">
        <v>15</v>
      </c>
      <c r="H38" s="53">
        <v>10.6</v>
      </c>
      <c r="I38" s="53">
        <v>4.4000000000000004</v>
      </c>
      <c r="J38" s="53">
        <v>-1366.8</v>
      </c>
      <c r="K38" s="53">
        <v>1.0855405992184108</v>
      </c>
      <c r="L38" s="53">
        <v>18.5</v>
      </c>
      <c r="M38" s="53">
        <v>-3.5</v>
      </c>
      <c r="N38" s="10">
        <v>81.081081081081081</v>
      </c>
    </row>
    <row r="39" spans="1:14">
      <c r="A39" s="26" t="s">
        <v>32</v>
      </c>
      <c r="B39" s="40">
        <v>132</v>
      </c>
      <c r="C39" s="53">
        <v>1006.8</v>
      </c>
      <c r="D39" s="53">
        <v>3604.6</v>
      </c>
      <c r="E39" s="53">
        <v>2810.6</v>
      </c>
      <c r="F39" s="53">
        <v>794</v>
      </c>
      <c r="G39" s="53">
        <v>3673.8</v>
      </c>
      <c r="H39" s="53">
        <v>3426.8</v>
      </c>
      <c r="I39" s="53">
        <v>247</v>
      </c>
      <c r="J39" s="53">
        <v>69.200000000000273</v>
      </c>
      <c r="K39" s="53">
        <v>101.91976918382069</v>
      </c>
      <c r="L39" s="53">
        <v>1633.1</v>
      </c>
      <c r="M39" s="53">
        <v>2040.7000000000003</v>
      </c>
      <c r="N39" s="10" t="s">
        <v>212</v>
      </c>
    </row>
    <row r="40" spans="1:14" ht="15.75">
      <c r="A40" s="47" t="s">
        <v>24</v>
      </c>
      <c r="B40" s="27">
        <v>14</v>
      </c>
      <c r="C40" s="52">
        <v>3852.6</v>
      </c>
      <c r="D40" s="52">
        <v>4093.3</v>
      </c>
      <c r="E40" s="52">
        <v>3867.3</v>
      </c>
      <c r="F40" s="52">
        <v>226</v>
      </c>
      <c r="G40" s="52">
        <v>2716.2000000000003</v>
      </c>
      <c r="H40" s="52">
        <v>2595.8000000000002</v>
      </c>
      <c r="I40" s="52">
        <v>120.4</v>
      </c>
      <c r="J40" s="52">
        <v>-1377.1</v>
      </c>
      <c r="K40" s="52">
        <v>66.35721789265385</v>
      </c>
      <c r="L40" s="52">
        <v>2148.1</v>
      </c>
      <c r="M40" s="52">
        <v>568.10000000000036</v>
      </c>
      <c r="N40" s="145">
        <v>126.44662725199014</v>
      </c>
    </row>
    <row r="41" spans="1:14" ht="15.75">
      <c r="A41" s="16" t="s">
        <v>25</v>
      </c>
      <c r="B41" s="40">
        <v>141</v>
      </c>
      <c r="C41" s="53">
        <v>1154.6000000000001</v>
      </c>
      <c r="D41" s="53">
        <v>1354.5</v>
      </c>
      <c r="E41" s="53">
        <v>1354.5</v>
      </c>
      <c r="F41" s="53">
        <v>0</v>
      </c>
      <c r="G41" s="53">
        <v>822.5</v>
      </c>
      <c r="H41" s="53">
        <v>822.5</v>
      </c>
      <c r="I41" s="53">
        <v>0</v>
      </c>
      <c r="J41" s="53">
        <v>-532</v>
      </c>
      <c r="K41" s="53">
        <v>60.723514211886311</v>
      </c>
      <c r="L41" s="53">
        <v>720.8</v>
      </c>
      <c r="M41" s="59">
        <v>101.70000000000005</v>
      </c>
      <c r="N41" s="10">
        <v>114.1093229744728</v>
      </c>
    </row>
    <row r="42" spans="1:14">
      <c r="A42" s="29" t="s">
        <v>204</v>
      </c>
      <c r="B42" s="38">
        <v>1411</v>
      </c>
      <c r="C42" s="54">
        <v>672.2</v>
      </c>
      <c r="D42" s="54">
        <v>672.2</v>
      </c>
      <c r="E42" s="54">
        <v>672.2</v>
      </c>
      <c r="F42" s="54">
        <v>0</v>
      </c>
      <c r="G42" s="54">
        <v>217.7</v>
      </c>
      <c r="H42" s="54">
        <v>217.7</v>
      </c>
      <c r="I42" s="54">
        <v>0</v>
      </c>
      <c r="J42" s="54">
        <v>-454.50000000000006</v>
      </c>
      <c r="K42" s="54">
        <v>32.386194584944953</v>
      </c>
      <c r="L42" s="54">
        <v>282.10000000000002</v>
      </c>
      <c r="M42" s="54">
        <v>-64.400000000000034</v>
      </c>
      <c r="N42" s="24">
        <v>77.171215880893286</v>
      </c>
    </row>
    <row r="43" spans="1:14" ht="25.5">
      <c r="A43" s="29" t="s">
        <v>197</v>
      </c>
      <c r="B43" s="38"/>
      <c r="C43" s="54">
        <v>5.0999999999999996</v>
      </c>
      <c r="D43" s="54">
        <v>5.0999999999999996</v>
      </c>
      <c r="E43" s="54">
        <v>5.0999999999999996</v>
      </c>
      <c r="F43" s="54">
        <v>0</v>
      </c>
      <c r="G43" s="54">
        <v>2.1</v>
      </c>
      <c r="H43" s="54">
        <v>2.1</v>
      </c>
      <c r="I43" s="54">
        <v>0</v>
      </c>
      <c r="J43" s="54">
        <v>-2.9999999999999996</v>
      </c>
      <c r="K43" s="54">
        <v>41.176470588235297</v>
      </c>
      <c r="L43" s="54">
        <v>3</v>
      </c>
      <c r="M43" s="54">
        <v>-0.89999999999999991</v>
      </c>
      <c r="N43" s="24">
        <v>70</v>
      </c>
    </row>
    <row r="44" spans="1:14">
      <c r="A44" s="29" t="s">
        <v>144</v>
      </c>
      <c r="B44" s="38">
        <v>1412</v>
      </c>
      <c r="C44" s="54">
        <v>310</v>
      </c>
      <c r="D44" s="54">
        <v>510</v>
      </c>
      <c r="E44" s="54">
        <v>510</v>
      </c>
      <c r="F44" s="54">
        <v>0</v>
      </c>
      <c r="G44" s="54">
        <v>580.79999999999995</v>
      </c>
      <c r="H44" s="54">
        <v>580.79999999999995</v>
      </c>
      <c r="I44" s="54">
        <v>0</v>
      </c>
      <c r="J44" s="54">
        <v>70.799999999999955</v>
      </c>
      <c r="K44" s="54">
        <v>113.88235294117646</v>
      </c>
      <c r="L44" s="54">
        <v>418.4</v>
      </c>
      <c r="M44" s="54">
        <v>162.39999999999998</v>
      </c>
      <c r="N44" s="24">
        <v>138.81453154875715</v>
      </c>
    </row>
    <row r="45" spans="1:14">
      <c r="A45" s="29" t="s">
        <v>163</v>
      </c>
      <c r="B45" s="38">
        <v>1415</v>
      </c>
      <c r="C45" s="54">
        <v>172.4</v>
      </c>
      <c r="D45" s="54">
        <v>172.3</v>
      </c>
      <c r="E45" s="54">
        <v>172.3</v>
      </c>
      <c r="F45" s="54">
        <v>0</v>
      </c>
      <c r="G45" s="54">
        <v>24</v>
      </c>
      <c r="H45" s="54">
        <v>24</v>
      </c>
      <c r="I45" s="54">
        <v>0</v>
      </c>
      <c r="J45" s="54">
        <v>-148.30000000000001</v>
      </c>
      <c r="K45" s="54">
        <v>13.929193267556586</v>
      </c>
      <c r="L45" s="54">
        <v>20.3</v>
      </c>
      <c r="M45" s="54">
        <v>3.6999999999999993</v>
      </c>
      <c r="N45" s="20">
        <v>118.22660098522167</v>
      </c>
    </row>
    <row r="46" spans="1:14" ht="15.75">
      <c r="A46" s="16" t="s">
        <v>34</v>
      </c>
      <c r="B46" s="40">
        <v>142</v>
      </c>
      <c r="C46" s="53">
        <v>1587.2</v>
      </c>
      <c r="D46" s="53">
        <v>1619.3</v>
      </c>
      <c r="E46" s="53">
        <v>1619.3</v>
      </c>
      <c r="F46" s="53">
        <v>0</v>
      </c>
      <c r="G46" s="53">
        <v>1076</v>
      </c>
      <c r="H46" s="53">
        <v>1076</v>
      </c>
      <c r="I46" s="53">
        <v>0</v>
      </c>
      <c r="J46" s="53">
        <v>-543.29999999999995</v>
      </c>
      <c r="K46" s="53">
        <v>66.448465386278016</v>
      </c>
      <c r="L46" s="53">
        <v>876.8</v>
      </c>
      <c r="M46" s="59">
        <v>199.20000000000005</v>
      </c>
      <c r="N46" s="10">
        <v>122.71897810218979</v>
      </c>
    </row>
    <row r="47" spans="1:14">
      <c r="A47" s="29" t="s">
        <v>145</v>
      </c>
      <c r="B47" s="38">
        <v>1422</v>
      </c>
      <c r="C47" s="54">
        <v>516.79999999999995</v>
      </c>
      <c r="D47" s="54">
        <v>516.79999999999995</v>
      </c>
      <c r="E47" s="54">
        <v>516.79999999999995</v>
      </c>
      <c r="F47" s="54">
        <v>0</v>
      </c>
      <c r="G47" s="54">
        <v>293</v>
      </c>
      <c r="H47" s="54">
        <v>293</v>
      </c>
      <c r="I47" s="54">
        <v>0</v>
      </c>
      <c r="J47" s="54">
        <v>-223.79999999999995</v>
      </c>
      <c r="K47" s="54">
        <v>56.695046439628484</v>
      </c>
      <c r="L47" s="54">
        <v>275.39999999999998</v>
      </c>
      <c r="M47" s="54">
        <v>17.600000000000023</v>
      </c>
      <c r="N47" s="24">
        <v>106.39070442992013</v>
      </c>
    </row>
    <row r="48" spans="1:14" ht="25.5">
      <c r="A48" s="29" t="s">
        <v>146</v>
      </c>
      <c r="B48" s="38">
        <v>1423</v>
      </c>
      <c r="C48" s="54">
        <v>1070.4000000000001</v>
      </c>
      <c r="D48" s="54">
        <v>1102.5</v>
      </c>
      <c r="E48" s="54">
        <v>1102.5</v>
      </c>
      <c r="F48" s="54">
        <v>0</v>
      </c>
      <c r="G48" s="54">
        <v>783</v>
      </c>
      <c r="H48" s="54">
        <v>783</v>
      </c>
      <c r="I48" s="54">
        <v>0</v>
      </c>
      <c r="J48" s="54">
        <v>-319.5</v>
      </c>
      <c r="K48" s="54">
        <v>71.020408163265301</v>
      </c>
      <c r="L48" s="54">
        <v>601.4</v>
      </c>
      <c r="M48" s="54">
        <v>181.60000000000002</v>
      </c>
      <c r="N48" s="24">
        <v>130.19620884602594</v>
      </c>
    </row>
    <row r="49" spans="1:14" ht="15.75">
      <c r="A49" s="16" t="s">
        <v>33</v>
      </c>
      <c r="B49" s="40">
        <v>143</v>
      </c>
      <c r="C49" s="53">
        <v>425.2</v>
      </c>
      <c r="D49" s="53">
        <v>425.2</v>
      </c>
      <c r="E49" s="53">
        <v>425.2</v>
      </c>
      <c r="F49" s="53">
        <v>0</v>
      </c>
      <c r="G49" s="53">
        <v>361.4</v>
      </c>
      <c r="H49" s="53">
        <v>361.4</v>
      </c>
      <c r="I49" s="53">
        <v>0</v>
      </c>
      <c r="J49" s="53">
        <v>-63.800000000000011</v>
      </c>
      <c r="K49" s="53">
        <v>84.995296331138277</v>
      </c>
      <c r="L49" s="53">
        <v>245.7</v>
      </c>
      <c r="M49" s="59">
        <v>115.69999999999999</v>
      </c>
      <c r="N49" s="10">
        <v>147.08994708994709</v>
      </c>
    </row>
    <row r="50" spans="1:14">
      <c r="A50" s="16" t="s">
        <v>26</v>
      </c>
      <c r="B50" s="40">
        <v>144</v>
      </c>
      <c r="C50" s="53">
        <v>5.2</v>
      </c>
      <c r="D50" s="53">
        <v>13.9</v>
      </c>
      <c r="E50" s="53">
        <v>13.9</v>
      </c>
      <c r="F50" s="53">
        <v>0</v>
      </c>
      <c r="G50" s="53">
        <v>17.399999999999999</v>
      </c>
      <c r="H50" s="53">
        <v>17.399999999999999</v>
      </c>
      <c r="I50" s="53">
        <v>0</v>
      </c>
      <c r="J50" s="53">
        <v>3.4999999999999982</v>
      </c>
      <c r="K50" s="53">
        <v>125.1798561151079</v>
      </c>
      <c r="L50" s="53">
        <v>21.9</v>
      </c>
      <c r="M50" s="53">
        <v>-4.5</v>
      </c>
      <c r="N50" s="20">
        <v>79.452054794520549</v>
      </c>
    </row>
    <row r="51" spans="1:14">
      <c r="A51" s="16" t="s">
        <v>27</v>
      </c>
      <c r="B51" s="40">
        <v>145</v>
      </c>
      <c r="C51" s="53">
        <v>680.4</v>
      </c>
      <c r="D51" s="53">
        <v>680.4</v>
      </c>
      <c r="E51" s="53">
        <v>454.4</v>
      </c>
      <c r="F51" s="53">
        <v>226</v>
      </c>
      <c r="G51" s="53">
        <v>438.9</v>
      </c>
      <c r="H51" s="53">
        <v>318.5</v>
      </c>
      <c r="I51" s="53">
        <v>120.4</v>
      </c>
      <c r="J51" s="53">
        <v>-241.5</v>
      </c>
      <c r="K51" s="53">
        <v>64.506172839506178</v>
      </c>
      <c r="L51" s="53">
        <v>282.89999999999998</v>
      </c>
      <c r="M51" s="53">
        <v>156</v>
      </c>
      <c r="N51" s="10">
        <v>155.14316012725345</v>
      </c>
    </row>
    <row r="52" spans="1:14" ht="30" customHeight="1">
      <c r="A52" s="12" t="s">
        <v>30</v>
      </c>
      <c r="B52" s="27">
        <v>19</v>
      </c>
      <c r="C52" s="52">
        <v>28.4</v>
      </c>
      <c r="D52" s="52">
        <v>28.4</v>
      </c>
      <c r="E52" s="52">
        <v>1.1999999999999993</v>
      </c>
      <c r="F52" s="52">
        <v>27.2</v>
      </c>
      <c r="G52" s="52">
        <v>7.5</v>
      </c>
      <c r="H52" s="52">
        <v>0.20000000000000018</v>
      </c>
      <c r="I52" s="52">
        <v>7.3</v>
      </c>
      <c r="J52" s="52">
        <v>-20.9</v>
      </c>
      <c r="K52" s="52">
        <v>26.408450704225356</v>
      </c>
      <c r="L52" s="52">
        <v>0.3</v>
      </c>
      <c r="M52" s="52">
        <v>7.2</v>
      </c>
      <c r="N52" s="145" t="s">
        <v>212</v>
      </c>
    </row>
    <row r="53" spans="1:14" ht="30.75" customHeight="1">
      <c r="A53" s="26" t="s">
        <v>31</v>
      </c>
      <c r="B53" s="28">
        <v>191</v>
      </c>
      <c r="C53" s="53">
        <v>28.4</v>
      </c>
      <c r="D53" s="53">
        <v>28.4</v>
      </c>
      <c r="E53" s="53">
        <v>1.1999999999999993</v>
      </c>
      <c r="F53" s="53">
        <v>27.2</v>
      </c>
      <c r="G53" s="53">
        <v>7.5</v>
      </c>
      <c r="H53" s="53">
        <v>0.20000000000000018</v>
      </c>
      <c r="I53" s="53">
        <v>7.3</v>
      </c>
      <c r="J53" s="53">
        <v>-20.9</v>
      </c>
      <c r="K53" s="53">
        <v>26.408450704225356</v>
      </c>
      <c r="L53" s="53">
        <v>0.3</v>
      </c>
      <c r="M53" s="53">
        <v>7.2</v>
      </c>
      <c r="N53" s="10" t="s">
        <v>212</v>
      </c>
    </row>
    <row r="54" spans="1:14" ht="17.25">
      <c r="A54" s="61" t="s">
        <v>36</v>
      </c>
      <c r="B54" s="67" t="s">
        <v>35</v>
      </c>
      <c r="C54" s="63">
        <v>85447.9</v>
      </c>
      <c r="D54" s="63">
        <v>93849.4</v>
      </c>
      <c r="E54" s="63">
        <v>89772.883999999991</v>
      </c>
      <c r="F54" s="63">
        <v>4076.5160000000005</v>
      </c>
      <c r="G54" s="63">
        <v>51071.200000000004</v>
      </c>
      <c r="H54" s="63">
        <v>49958.000000000007</v>
      </c>
      <c r="I54" s="63">
        <v>1113.2</v>
      </c>
      <c r="J54" s="63">
        <v>-42778.19999999999</v>
      </c>
      <c r="K54" s="63">
        <v>54.418248811393575</v>
      </c>
      <c r="L54" s="63">
        <v>44805.599999999999</v>
      </c>
      <c r="M54" s="63">
        <v>6265.6000000000058</v>
      </c>
      <c r="N54" s="63">
        <v>113.98396628992806</v>
      </c>
    </row>
    <row r="55" spans="1:14" ht="14.25" customHeight="1">
      <c r="A55" s="96" t="s">
        <v>155</v>
      </c>
      <c r="B55" s="88"/>
      <c r="C55" s="82"/>
      <c r="D55" s="82"/>
      <c r="E55" s="82"/>
      <c r="F55" s="82"/>
      <c r="G55" s="82"/>
      <c r="H55" s="82"/>
      <c r="I55" s="82"/>
      <c r="J55" s="82"/>
      <c r="K55" s="82"/>
      <c r="L55" s="54"/>
      <c r="M55" s="54"/>
      <c r="N55" s="24"/>
    </row>
    <row r="56" spans="1:14" ht="16.5">
      <c r="A56" s="76" t="s">
        <v>37</v>
      </c>
      <c r="B56" s="154">
        <v>2</v>
      </c>
      <c r="C56" s="153">
        <v>79958.5</v>
      </c>
      <c r="D56" s="153">
        <v>88344</v>
      </c>
      <c r="E56" s="153">
        <v>86654.683999999994</v>
      </c>
      <c r="F56" s="153">
        <v>1689.316</v>
      </c>
      <c r="G56" s="153">
        <v>49670.3</v>
      </c>
      <c r="H56" s="153">
        <v>49047.700000000004</v>
      </c>
      <c r="I56" s="153">
        <v>622.6</v>
      </c>
      <c r="J56" s="153">
        <v>-38673.699999999997</v>
      </c>
      <c r="K56" s="153">
        <v>56.223739020193783</v>
      </c>
      <c r="L56" s="153">
        <v>42757.4</v>
      </c>
      <c r="M56" s="153">
        <v>6912.9000000000015</v>
      </c>
      <c r="N56" s="153">
        <v>116.16772769158088</v>
      </c>
    </row>
    <row r="57" spans="1:14" ht="15.75">
      <c r="A57" s="84" t="s">
        <v>126</v>
      </c>
      <c r="B57" s="90">
        <v>21</v>
      </c>
      <c r="C57" s="80">
        <v>13050.1</v>
      </c>
      <c r="D57" s="80">
        <v>13488.4</v>
      </c>
      <c r="E57" s="80">
        <v>13468.583999999999</v>
      </c>
      <c r="F57" s="80">
        <v>19.815999999999999</v>
      </c>
      <c r="G57" s="80">
        <v>7715.4</v>
      </c>
      <c r="H57" s="80">
        <v>7707.5</v>
      </c>
      <c r="I57" s="80">
        <v>7.9</v>
      </c>
      <c r="J57" s="80">
        <v>-5773</v>
      </c>
      <c r="K57" s="80">
        <v>57.201002342753767</v>
      </c>
      <c r="L57" s="80">
        <v>6630.7</v>
      </c>
      <c r="M57" s="80">
        <v>1084.7</v>
      </c>
      <c r="N57" s="80">
        <v>116.36026362224199</v>
      </c>
    </row>
    <row r="58" spans="1:14" ht="15.75">
      <c r="A58" s="84" t="s">
        <v>125</v>
      </c>
      <c r="B58" s="90">
        <v>22</v>
      </c>
      <c r="C58" s="80">
        <v>3722.4</v>
      </c>
      <c r="D58" s="80">
        <v>3859.8</v>
      </c>
      <c r="E58" s="80">
        <v>3390.9</v>
      </c>
      <c r="F58" s="80">
        <v>468.9</v>
      </c>
      <c r="G58" s="80">
        <v>1622.2</v>
      </c>
      <c r="H58" s="80">
        <v>1497.7</v>
      </c>
      <c r="I58" s="80">
        <v>124.5</v>
      </c>
      <c r="J58" s="80">
        <v>-2237.6000000000004</v>
      </c>
      <c r="K58" s="80">
        <v>42.028084356702415</v>
      </c>
      <c r="L58" s="80">
        <v>1339.3</v>
      </c>
      <c r="M58" s="80">
        <v>282.90000000000009</v>
      </c>
      <c r="N58" s="80">
        <v>121.12297468827001</v>
      </c>
    </row>
    <row r="59" spans="1:14" ht="15.75">
      <c r="A59" s="18" t="s">
        <v>191</v>
      </c>
      <c r="B59" s="90">
        <v>24</v>
      </c>
      <c r="C59" s="80">
        <v>4674.6000000000004</v>
      </c>
      <c r="D59" s="80">
        <v>4749.6000000000004</v>
      </c>
      <c r="E59" s="80">
        <v>4749.6000000000004</v>
      </c>
      <c r="F59" s="80">
        <v>0</v>
      </c>
      <c r="G59" s="80">
        <v>2319.9</v>
      </c>
      <c r="H59" s="80">
        <v>2319.9</v>
      </c>
      <c r="I59" s="80">
        <v>0</v>
      </c>
      <c r="J59" s="80">
        <v>-2429.7000000000003</v>
      </c>
      <c r="K59" s="80">
        <v>48.844113188479028</v>
      </c>
      <c r="L59" s="80">
        <v>2471.9</v>
      </c>
      <c r="M59" s="80">
        <v>-152</v>
      </c>
      <c r="N59" s="80">
        <v>93.850883935434283</v>
      </c>
    </row>
    <row r="60" spans="1:14">
      <c r="A60" s="25" t="s">
        <v>192</v>
      </c>
      <c r="B60" s="45">
        <v>241</v>
      </c>
      <c r="C60" s="82">
        <v>2080</v>
      </c>
      <c r="D60" s="82">
        <v>2080</v>
      </c>
      <c r="E60" s="82">
        <v>2080</v>
      </c>
      <c r="F60" s="82">
        <v>0</v>
      </c>
      <c r="G60" s="82">
        <v>973.1</v>
      </c>
      <c r="H60" s="82">
        <v>973.1</v>
      </c>
      <c r="I60" s="82">
        <v>0</v>
      </c>
      <c r="J60" s="82">
        <v>-1106.9000000000001</v>
      </c>
      <c r="K60" s="82">
        <v>46.783653846153847</v>
      </c>
      <c r="L60" s="82">
        <v>985.9</v>
      </c>
      <c r="M60" s="82">
        <v>-12.799999999999955</v>
      </c>
      <c r="N60" s="82">
        <v>98.701693883761038</v>
      </c>
    </row>
    <row r="61" spans="1:14">
      <c r="A61" s="25" t="s">
        <v>193</v>
      </c>
      <c r="B61" s="45">
        <v>242</v>
      </c>
      <c r="C61" s="82">
        <v>2594.6</v>
      </c>
      <c r="D61" s="82">
        <v>2669.6</v>
      </c>
      <c r="E61" s="82">
        <v>2669.6</v>
      </c>
      <c r="F61" s="82">
        <v>0</v>
      </c>
      <c r="G61" s="82">
        <v>1346.8</v>
      </c>
      <c r="H61" s="82">
        <v>1346.8</v>
      </c>
      <c r="I61" s="82">
        <v>0</v>
      </c>
      <c r="J61" s="82">
        <v>-1322.8</v>
      </c>
      <c r="K61" s="82">
        <v>50.449505543901708</v>
      </c>
      <c r="L61" s="82">
        <v>1486</v>
      </c>
      <c r="M61" s="82">
        <v>-139.20000000000005</v>
      </c>
      <c r="N61" s="82">
        <v>90.63257065948855</v>
      </c>
    </row>
    <row r="62" spans="1:14" ht="15.75">
      <c r="A62" s="84" t="s">
        <v>202</v>
      </c>
      <c r="B62" s="90">
        <v>25</v>
      </c>
      <c r="C62" s="80">
        <v>2585.6999999999998</v>
      </c>
      <c r="D62" s="80">
        <v>3714.1</v>
      </c>
      <c r="E62" s="80">
        <v>3594.7999999999997</v>
      </c>
      <c r="F62" s="80">
        <v>119.3</v>
      </c>
      <c r="G62" s="80">
        <v>2865.8</v>
      </c>
      <c r="H62" s="80">
        <v>2780.6</v>
      </c>
      <c r="I62" s="80">
        <v>85.2</v>
      </c>
      <c r="J62" s="80">
        <v>-848.3</v>
      </c>
      <c r="K62" s="80">
        <v>77.15731940443176</v>
      </c>
      <c r="L62" s="80">
        <v>2633.9</v>
      </c>
      <c r="M62" s="80">
        <v>231.9</v>
      </c>
      <c r="N62" s="80">
        <v>108.80063783742737</v>
      </c>
    </row>
    <row r="63" spans="1:14" ht="15.75">
      <c r="A63" s="18" t="s">
        <v>162</v>
      </c>
      <c r="B63" s="90">
        <v>26</v>
      </c>
      <c r="C63" s="80">
        <v>3987.4</v>
      </c>
      <c r="D63" s="80">
        <v>5789.6</v>
      </c>
      <c r="E63" s="80">
        <v>5476.7000000000007</v>
      </c>
      <c r="F63" s="80">
        <v>312.89999999999998</v>
      </c>
      <c r="G63" s="80">
        <v>1946.4</v>
      </c>
      <c r="H63" s="80">
        <v>1802.8000000000002</v>
      </c>
      <c r="I63" s="80">
        <v>143.6</v>
      </c>
      <c r="J63" s="80">
        <v>-3843.2000000000003</v>
      </c>
      <c r="K63" s="80">
        <v>33.618902860301233</v>
      </c>
      <c r="L63" s="80">
        <v>767.1</v>
      </c>
      <c r="M63" s="80">
        <v>1179.3000000000002</v>
      </c>
      <c r="N63" s="80" t="s">
        <v>212</v>
      </c>
    </row>
    <row r="64" spans="1:14" ht="15.75">
      <c r="A64" s="84" t="s">
        <v>124</v>
      </c>
      <c r="B64" s="90">
        <v>27</v>
      </c>
      <c r="C64" s="80">
        <v>921.8</v>
      </c>
      <c r="D64" s="80">
        <v>2093.6</v>
      </c>
      <c r="E64" s="80">
        <v>2065</v>
      </c>
      <c r="F64" s="80">
        <v>28.6</v>
      </c>
      <c r="G64" s="80">
        <v>1358</v>
      </c>
      <c r="H64" s="80">
        <v>1329.6</v>
      </c>
      <c r="I64" s="80">
        <v>28.4</v>
      </c>
      <c r="J64" s="80">
        <v>-735.59999999999991</v>
      </c>
      <c r="K64" s="80">
        <v>64.864348490638136</v>
      </c>
      <c r="L64" s="80">
        <v>1371.1</v>
      </c>
      <c r="M64" s="80">
        <v>-13.099999999999909</v>
      </c>
      <c r="N64" s="80">
        <v>99.044562759827883</v>
      </c>
    </row>
    <row r="65" spans="1:14" ht="15.75">
      <c r="A65" s="84" t="s">
        <v>123</v>
      </c>
      <c r="B65" s="90">
        <v>28</v>
      </c>
      <c r="C65" s="80">
        <v>5645.6</v>
      </c>
      <c r="D65" s="80">
        <v>5635.9</v>
      </c>
      <c r="E65" s="80">
        <v>4990.5</v>
      </c>
      <c r="F65" s="80">
        <v>645.4</v>
      </c>
      <c r="G65" s="80">
        <v>2468.1</v>
      </c>
      <c r="H65" s="80">
        <v>2239.1</v>
      </c>
      <c r="I65" s="80">
        <v>229</v>
      </c>
      <c r="J65" s="80">
        <v>-3167.7999999999997</v>
      </c>
      <c r="K65" s="80">
        <v>43.792473251832007</v>
      </c>
      <c r="L65" s="80">
        <v>2228</v>
      </c>
      <c r="M65" s="80">
        <v>240.09999999999991</v>
      </c>
      <c r="N65" s="80">
        <v>110.77648114901257</v>
      </c>
    </row>
    <row r="66" spans="1:14" ht="31.5">
      <c r="A66" s="49" t="s">
        <v>122</v>
      </c>
      <c r="B66" s="90">
        <v>29</v>
      </c>
      <c r="C66" s="80">
        <v>45370.899999999994</v>
      </c>
      <c r="D66" s="80">
        <v>49013</v>
      </c>
      <c r="E66" s="80">
        <v>48918.6</v>
      </c>
      <c r="F66" s="80">
        <v>94.4</v>
      </c>
      <c r="G66" s="80">
        <v>29374.5</v>
      </c>
      <c r="H66" s="80">
        <v>29370.5</v>
      </c>
      <c r="I66" s="80">
        <v>4</v>
      </c>
      <c r="J66" s="80">
        <v>-19638.5</v>
      </c>
      <c r="K66" s="80">
        <v>59.932058841531841</v>
      </c>
      <c r="L66" s="80">
        <v>25315.4</v>
      </c>
      <c r="M66" s="80">
        <v>4059.0999999999985</v>
      </c>
      <c r="N66" s="80">
        <v>116.03411362253806</v>
      </c>
    </row>
    <row r="67" spans="1:14" ht="30">
      <c r="A67" s="93" t="s">
        <v>130</v>
      </c>
      <c r="B67" s="45">
        <v>291</v>
      </c>
      <c r="C67" s="82">
        <v>20094.3</v>
      </c>
      <c r="D67" s="82">
        <v>21986.6</v>
      </c>
      <c r="E67" s="82">
        <v>21892.199999999997</v>
      </c>
      <c r="F67" s="82">
        <v>94.4</v>
      </c>
      <c r="G67" s="82">
        <v>13228</v>
      </c>
      <c r="H67" s="82">
        <v>13224</v>
      </c>
      <c r="I67" s="82">
        <v>4</v>
      </c>
      <c r="J67" s="82">
        <v>-8758.5999999999985</v>
      </c>
      <c r="K67" s="82">
        <v>60.163918022795706</v>
      </c>
      <c r="L67" s="82">
        <v>11470.7</v>
      </c>
      <c r="M67" s="82">
        <v>1757.2999999999993</v>
      </c>
      <c r="N67" s="82">
        <v>115.31990201121116</v>
      </c>
    </row>
    <row r="68" spans="1:14" ht="30">
      <c r="A68" s="94" t="s">
        <v>131</v>
      </c>
      <c r="B68" s="45">
        <v>2921</v>
      </c>
      <c r="C68" s="82">
        <v>17948.5</v>
      </c>
      <c r="D68" s="82">
        <v>19698.3</v>
      </c>
      <c r="E68" s="82">
        <v>19698.3</v>
      </c>
      <c r="F68" s="82">
        <v>0</v>
      </c>
      <c r="G68" s="82">
        <v>13703.7</v>
      </c>
      <c r="H68" s="82">
        <v>13703.7</v>
      </c>
      <c r="I68" s="82">
        <v>0</v>
      </c>
      <c r="J68" s="82">
        <v>-5994.5999999999985</v>
      </c>
      <c r="K68" s="82">
        <v>69.567932258113657</v>
      </c>
      <c r="L68" s="82">
        <v>11511.9</v>
      </c>
      <c r="M68" s="82">
        <v>2191.8000000000011</v>
      </c>
      <c r="N68" s="82">
        <v>119.03942876501708</v>
      </c>
    </row>
    <row r="69" spans="1:14" ht="29.25" customHeight="1">
      <c r="A69" s="94" t="s">
        <v>132</v>
      </c>
      <c r="B69" s="45">
        <v>2922</v>
      </c>
      <c r="C69" s="82">
        <v>7328.1</v>
      </c>
      <c r="D69" s="82">
        <v>7328.1</v>
      </c>
      <c r="E69" s="82">
        <v>7328.1</v>
      </c>
      <c r="F69" s="82">
        <v>0</v>
      </c>
      <c r="G69" s="82">
        <v>2442.8000000000002</v>
      </c>
      <c r="H69" s="82">
        <v>2442.8000000000002</v>
      </c>
      <c r="I69" s="82">
        <v>0</v>
      </c>
      <c r="J69" s="82">
        <v>-4885.3</v>
      </c>
      <c r="K69" s="82">
        <v>33.334697943532433</v>
      </c>
      <c r="L69" s="82">
        <v>2332.8000000000002</v>
      </c>
      <c r="M69" s="82">
        <v>110</v>
      </c>
      <c r="N69" s="82">
        <v>104.7153635116598</v>
      </c>
    </row>
    <row r="70" spans="1:14" ht="18.75">
      <c r="A70" s="87" t="s">
        <v>120</v>
      </c>
      <c r="B70" s="89">
        <v>3</v>
      </c>
      <c r="C70" s="153">
        <v>5489.4</v>
      </c>
      <c r="D70" s="153">
        <v>5505.4000000000005</v>
      </c>
      <c r="E70" s="153">
        <v>3118.2000000000003</v>
      </c>
      <c r="F70" s="153">
        <v>2387.2000000000003</v>
      </c>
      <c r="G70" s="167">
        <v>1400.9</v>
      </c>
      <c r="H70" s="167">
        <v>910.30000000000007</v>
      </c>
      <c r="I70" s="167">
        <v>490.6</v>
      </c>
      <c r="J70" s="153">
        <v>-4104.5</v>
      </c>
      <c r="K70" s="153">
        <v>25.445925818287503</v>
      </c>
      <c r="L70" s="153">
        <v>2048.1999999999998</v>
      </c>
      <c r="M70" s="153">
        <v>-647.29999999999973</v>
      </c>
      <c r="N70" s="153">
        <v>68.396640953031934</v>
      </c>
    </row>
    <row r="71" spans="1:14" ht="15.75">
      <c r="A71" s="84" t="s">
        <v>121</v>
      </c>
      <c r="B71" s="90">
        <v>31</v>
      </c>
      <c r="C71" s="80">
        <v>4179.7</v>
      </c>
      <c r="D71" s="80">
        <v>4198.1000000000004</v>
      </c>
      <c r="E71" s="80">
        <v>1847.7000000000003</v>
      </c>
      <c r="F71" s="80">
        <v>2350.4</v>
      </c>
      <c r="G71" s="168">
        <v>922.9</v>
      </c>
      <c r="H71" s="168">
        <v>443.9</v>
      </c>
      <c r="I71" s="168">
        <v>479</v>
      </c>
      <c r="J71" s="80">
        <v>-3275.2000000000003</v>
      </c>
      <c r="K71" s="80">
        <v>21.983754555632306</v>
      </c>
      <c r="L71" s="80">
        <v>1550.6</v>
      </c>
      <c r="M71" s="80">
        <v>-627.69999999999993</v>
      </c>
      <c r="N71" s="80">
        <v>59.518895911260159</v>
      </c>
    </row>
    <row r="72" spans="1:14" ht="15.75">
      <c r="A72" s="85" t="s">
        <v>4</v>
      </c>
      <c r="B72" s="90"/>
      <c r="C72" s="82"/>
      <c r="D72" s="82"/>
      <c r="E72" s="82"/>
      <c r="F72" s="82"/>
      <c r="G72" s="169"/>
      <c r="H72" s="169"/>
      <c r="I72" s="169"/>
      <c r="J72" s="82"/>
      <c r="K72" s="82"/>
      <c r="L72" s="54"/>
      <c r="M72" s="54"/>
      <c r="N72" s="24"/>
    </row>
    <row r="73" spans="1:14" ht="15.75">
      <c r="A73" s="91" t="s">
        <v>128</v>
      </c>
      <c r="B73" s="92">
        <v>319</v>
      </c>
      <c r="C73" s="82">
        <v>2208.4</v>
      </c>
      <c r="D73" s="82">
        <v>2105.1999999999998</v>
      </c>
      <c r="E73" s="82">
        <v>455.99999999999977</v>
      </c>
      <c r="F73" s="82">
        <v>1649.2</v>
      </c>
      <c r="G73" s="169">
        <v>429.6</v>
      </c>
      <c r="H73" s="169">
        <v>79.599999999999994</v>
      </c>
      <c r="I73" s="169">
        <v>350</v>
      </c>
      <c r="J73" s="82">
        <v>-1675.6</v>
      </c>
      <c r="K73" s="82">
        <v>20.406612198365952</v>
      </c>
      <c r="L73" s="82">
        <v>636.4</v>
      </c>
      <c r="M73" s="82">
        <v>-206.79999999999995</v>
      </c>
      <c r="N73" s="82">
        <v>67.504714016341921</v>
      </c>
    </row>
    <row r="74" spans="1:14" ht="15.75">
      <c r="A74" s="136" t="s">
        <v>200</v>
      </c>
      <c r="B74" s="90" t="s">
        <v>199</v>
      </c>
      <c r="C74" s="80">
        <v>1306.7</v>
      </c>
      <c r="D74" s="80">
        <v>1305</v>
      </c>
      <c r="E74" s="80">
        <v>1268.2</v>
      </c>
      <c r="F74" s="80">
        <v>36.799999999999997</v>
      </c>
      <c r="G74" s="80">
        <v>476.3</v>
      </c>
      <c r="H74" s="80">
        <v>464.7</v>
      </c>
      <c r="I74" s="80">
        <v>11.6</v>
      </c>
      <c r="J74" s="80">
        <v>-828.7</v>
      </c>
      <c r="K74" s="80">
        <v>36.498084291187737</v>
      </c>
      <c r="L74" s="80">
        <v>496.8</v>
      </c>
      <c r="M74" s="80">
        <v>-20.5</v>
      </c>
      <c r="N74" s="80">
        <v>95.873590982286643</v>
      </c>
    </row>
    <row r="75" spans="1:14" ht="31.5">
      <c r="A75" s="135" t="s">
        <v>152</v>
      </c>
      <c r="B75" s="60" t="s">
        <v>201</v>
      </c>
      <c r="C75" s="80">
        <v>3.0000000000000004</v>
      </c>
      <c r="D75" s="80">
        <v>2.3000000000000003</v>
      </c>
      <c r="E75" s="80">
        <v>2.3000000000000003</v>
      </c>
      <c r="F75" s="80"/>
      <c r="G75" s="80">
        <v>1.7</v>
      </c>
      <c r="H75" s="80">
        <v>1.7</v>
      </c>
      <c r="I75" s="80">
        <v>0</v>
      </c>
      <c r="J75" s="80">
        <v>-0.60000000000000031</v>
      </c>
      <c r="K75" s="80">
        <v>73.91304347826086</v>
      </c>
      <c r="L75" s="80">
        <v>0.80000000000000027</v>
      </c>
      <c r="M75" s="80">
        <v>0.89999999999999969</v>
      </c>
      <c r="N75" s="80" t="s">
        <v>212</v>
      </c>
    </row>
    <row r="76" spans="1:14" ht="17.25">
      <c r="A76" s="61" t="s">
        <v>134</v>
      </c>
      <c r="B76" s="62" t="s">
        <v>127</v>
      </c>
      <c r="C76" s="63">
        <v>-13894</v>
      </c>
      <c r="D76" s="63">
        <v>-17906.400000000009</v>
      </c>
      <c r="E76" s="63">
        <v>-15108.284000000009</v>
      </c>
      <c r="F76" s="63">
        <v>-2798.1160000000004</v>
      </c>
      <c r="G76" s="63">
        <v>-7346.0000000000073</v>
      </c>
      <c r="H76" s="63">
        <v>-6611.9000000000069</v>
      </c>
      <c r="I76" s="63">
        <v>-734.1</v>
      </c>
      <c r="J76" s="63">
        <v>10560.400000000001</v>
      </c>
      <c r="K76" s="63">
        <v>41.024438189697563</v>
      </c>
      <c r="L76" s="144">
        <v>-7122.4000000000015</v>
      </c>
      <c r="M76" s="144">
        <v>-223.60000000000582</v>
      </c>
      <c r="N76" s="139">
        <v>103.13939121644398</v>
      </c>
    </row>
    <row r="77" spans="1:14" ht="17.25" customHeight="1">
      <c r="A77" s="64" t="s">
        <v>113</v>
      </c>
      <c r="B77" s="95" t="s">
        <v>160</v>
      </c>
      <c r="C77" s="65">
        <v>13894</v>
      </c>
      <c r="D77" s="65">
        <v>17906.400000000009</v>
      </c>
      <c r="E77" s="65">
        <v>15108.284000000009</v>
      </c>
      <c r="F77" s="65">
        <v>2798.1160000000004</v>
      </c>
      <c r="G77" s="65">
        <v>7346.0000000000073</v>
      </c>
      <c r="H77" s="65">
        <v>6611.9000000000069</v>
      </c>
      <c r="I77" s="65">
        <v>734.1</v>
      </c>
      <c r="J77" s="65">
        <v>-10560.400000000001</v>
      </c>
      <c r="K77" s="65">
        <v>41.024438189697563</v>
      </c>
      <c r="L77" s="164">
        <v>7122.4000000000015</v>
      </c>
      <c r="M77" s="164">
        <v>223.60000000000582</v>
      </c>
      <c r="N77" s="147">
        <v>103.13939121644398</v>
      </c>
    </row>
    <row r="78" spans="1:14" ht="17.25">
      <c r="A78" s="66" t="s">
        <v>58</v>
      </c>
      <c r="B78" s="62" t="s">
        <v>59</v>
      </c>
      <c r="C78" s="63">
        <v>4032.5999999999995</v>
      </c>
      <c r="D78" s="63">
        <v>3623.9</v>
      </c>
      <c r="E78" s="63">
        <v>5996.6</v>
      </c>
      <c r="F78" s="63">
        <v>-2372.6999999999998</v>
      </c>
      <c r="G78" s="63">
        <v>4048.2</v>
      </c>
      <c r="H78" s="63">
        <v>4517.8999999999996</v>
      </c>
      <c r="I78" s="63">
        <v>-469.70000000000005</v>
      </c>
      <c r="J78" s="63">
        <v>424.29999999999973</v>
      </c>
      <c r="K78" s="63">
        <v>111.70838047407487</v>
      </c>
      <c r="L78" s="144">
        <v>2208.1000000000004</v>
      </c>
      <c r="M78" s="144">
        <v>1840.0999999999995</v>
      </c>
      <c r="N78" s="139">
        <v>183.33408813006653</v>
      </c>
    </row>
    <row r="79" spans="1:14">
      <c r="A79" s="34" t="s">
        <v>61</v>
      </c>
      <c r="B79" s="32" t="s">
        <v>60</v>
      </c>
      <c r="C79" s="56">
        <v>-163.69999999999999</v>
      </c>
      <c r="D79" s="56">
        <v>104.80000000000001</v>
      </c>
      <c r="E79" s="56">
        <v>104.80000000000001</v>
      </c>
      <c r="F79" s="56">
        <v>0</v>
      </c>
      <c r="G79" s="56">
        <v>-64.600000000000023</v>
      </c>
      <c r="H79" s="56">
        <v>-64.600000000000023</v>
      </c>
      <c r="I79" s="56">
        <v>0</v>
      </c>
      <c r="J79" s="56">
        <v>-169.40000000000003</v>
      </c>
      <c r="K79" s="56">
        <v>161.64122137404581</v>
      </c>
      <c r="L79" s="56">
        <v>305.39999999999998</v>
      </c>
      <c r="M79" s="56">
        <v>-370</v>
      </c>
      <c r="N79" s="7">
        <v>21.152586771447289</v>
      </c>
    </row>
    <row r="80" spans="1:14" ht="30">
      <c r="A80" s="26" t="s">
        <v>64</v>
      </c>
      <c r="B80" s="33" t="s">
        <v>62</v>
      </c>
      <c r="C80" s="53">
        <v>-363.7</v>
      </c>
      <c r="D80" s="53">
        <v>-219</v>
      </c>
      <c r="E80" s="53">
        <v>-219</v>
      </c>
      <c r="F80" s="53">
        <v>0</v>
      </c>
      <c r="G80" s="53">
        <v>-298.8</v>
      </c>
      <c r="H80" s="53">
        <v>-298.8</v>
      </c>
      <c r="I80" s="53">
        <v>0</v>
      </c>
      <c r="J80" s="53">
        <v>-79.800000000000011</v>
      </c>
      <c r="K80" s="53">
        <v>136.43835616438355</v>
      </c>
      <c r="L80" s="53">
        <v>188</v>
      </c>
      <c r="M80" s="53">
        <v>-486.8</v>
      </c>
      <c r="N80" s="8">
        <v>158.93617021276597</v>
      </c>
    </row>
    <row r="81" spans="1:14">
      <c r="A81" s="26" t="s">
        <v>65</v>
      </c>
      <c r="B81" s="33" t="s">
        <v>66</v>
      </c>
      <c r="C81" s="53">
        <v>200</v>
      </c>
      <c r="D81" s="53">
        <v>323.8</v>
      </c>
      <c r="E81" s="53">
        <v>323.8</v>
      </c>
      <c r="F81" s="53">
        <v>0</v>
      </c>
      <c r="G81" s="53">
        <v>234.2</v>
      </c>
      <c r="H81" s="53">
        <v>234.2</v>
      </c>
      <c r="I81" s="53">
        <v>0</v>
      </c>
      <c r="J81" s="53">
        <v>-89.600000000000023</v>
      </c>
      <c r="K81" s="53">
        <v>72.328597899938231</v>
      </c>
      <c r="L81" s="53">
        <v>117.4</v>
      </c>
      <c r="M81" s="53">
        <v>116.79999999999998</v>
      </c>
      <c r="N81" s="8">
        <v>199.48892674616695</v>
      </c>
    </row>
    <row r="82" spans="1:14">
      <c r="A82" s="35" t="s">
        <v>70</v>
      </c>
      <c r="B82" s="32" t="s">
        <v>69</v>
      </c>
      <c r="C82" s="56">
        <v>0</v>
      </c>
      <c r="D82" s="56">
        <v>0</v>
      </c>
      <c r="E82" s="56">
        <v>0</v>
      </c>
      <c r="F82" s="56">
        <v>0</v>
      </c>
      <c r="G82" s="103">
        <v>14.700000000000045</v>
      </c>
      <c r="H82" s="56">
        <v>0.60000000000005116</v>
      </c>
      <c r="I82" s="56">
        <v>14.099999999999994</v>
      </c>
      <c r="J82" s="56">
        <v>14.700000000000045</v>
      </c>
      <c r="K82" s="56" t="s">
        <v>0</v>
      </c>
      <c r="L82" s="56">
        <v>-13.400000000000006</v>
      </c>
      <c r="M82" s="56">
        <v>28.100000000000051</v>
      </c>
      <c r="N82" s="7">
        <v>109.70149253731371</v>
      </c>
    </row>
    <row r="83" spans="1:14">
      <c r="A83" s="26" t="s">
        <v>68</v>
      </c>
      <c r="B83" s="33" t="s">
        <v>147</v>
      </c>
      <c r="C83" s="53">
        <v>0</v>
      </c>
      <c r="D83" s="53">
        <v>0</v>
      </c>
      <c r="E83" s="53">
        <v>0</v>
      </c>
      <c r="F83" s="53">
        <v>0</v>
      </c>
      <c r="G83" s="104">
        <v>368.1</v>
      </c>
      <c r="H83" s="53">
        <v>278.3</v>
      </c>
      <c r="I83" s="53">
        <v>89.8</v>
      </c>
      <c r="J83" s="53">
        <v>368.1</v>
      </c>
      <c r="K83" s="53" t="s">
        <v>0</v>
      </c>
      <c r="L83" s="53">
        <v>230.1</v>
      </c>
      <c r="M83" s="53">
        <v>138.00000000000003</v>
      </c>
      <c r="N83" s="8">
        <v>159.97392438070406</v>
      </c>
    </row>
    <row r="84" spans="1:14">
      <c r="A84" s="26" t="s">
        <v>71</v>
      </c>
      <c r="B84" s="33" t="s">
        <v>148</v>
      </c>
      <c r="C84" s="53">
        <v>0</v>
      </c>
      <c r="D84" s="53">
        <v>0</v>
      </c>
      <c r="E84" s="53">
        <v>0</v>
      </c>
      <c r="F84" s="53">
        <v>0</v>
      </c>
      <c r="G84" s="104">
        <v>-353.4</v>
      </c>
      <c r="H84" s="53">
        <v>-277.7</v>
      </c>
      <c r="I84" s="53">
        <v>-75.7</v>
      </c>
      <c r="J84" s="53">
        <v>-353.4</v>
      </c>
      <c r="K84" s="53" t="s">
        <v>0</v>
      </c>
      <c r="L84" s="53">
        <v>-243.5</v>
      </c>
      <c r="M84" s="53">
        <v>-109.89999999999998</v>
      </c>
      <c r="N84" s="8">
        <v>145.13347022587268</v>
      </c>
    </row>
    <row r="85" spans="1:14" ht="30.75" customHeight="1">
      <c r="A85" s="36" t="s">
        <v>76</v>
      </c>
      <c r="B85" s="31" t="s">
        <v>72</v>
      </c>
      <c r="C85" s="31"/>
      <c r="D85" s="56">
        <v>0</v>
      </c>
      <c r="E85" s="56">
        <v>0</v>
      </c>
      <c r="F85" s="56">
        <v>0</v>
      </c>
      <c r="G85" s="56">
        <v>0</v>
      </c>
      <c r="H85" s="56">
        <v>0</v>
      </c>
      <c r="I85" s="56">
        <v>0</v>
      </c>
      <c r="J85" s="56">
        <v>0</v>
      </c>
      <c r="K85" s="56" t="s">
        <v>0</v>
      </c>
      <c r="L85" s="56">
        <v>0.1</v>
      </c>
      <c r="M85" s="56">
        <v>-0.1</v>
      </c>
      <c r="N85" s="7">
        <v>0</v>
      </c>
    </row>
    <row r="86" spans="1:14">
      <c r="A86" s="26" t="s">
        <v>73</v>
      </c>
      <c r="B86" s="33" t="s">
        <v>74</v>
      </c>
      <c r="C86" s="33"/>
      <c r="D86" s="53">
        <v>0</v>
      </c>
      <c r="E86" s="53">
        <v>0</v>
      </c>
      <c r="F86" s="53">
        <v>0</v>
      </c>
      <c r="G86" s="53">
        <v>0</v>
      </c>
      <c r="H86" s="53">
        <v>0</v>
      </c>
      <c r="I86" s="53">
        <v>0</v>
      </c>
      <c r="J86" s="53">
        <v>0</v>
      </c>
      <c r="K86" s="53" t="s">
        <v>0</v>
      </c>
      <c r="L86" s="53">
        <v>0.1</v>
      </c>
      <c r="M86" s="53">
        <v>-0.1</v>
      </c>
      <c r="N86" s="8">
        <v>0</v>
      </c>
    </row>
    <row r="87" spans="1:14">
      <c r="A87" s="26" t="s">
        <v>75</v>
      </c>
      <c r="B87" s="33" t="s">
        <v>77</v>
      </c>
      <c r="C87" s="33"/>
      <c r="D87" s="53">
        <v>0</v>
      </c>
      <c r="E87" s="53">
        <v>0</v>
      </c>
      <c r="F87" s="53">
        <v>0</v>
      </c>
      <c r="G87" s="53">
        <v>0</v>
      </c>
      <c r="H87" s="53">
        <v>0</v>
      </c>
      <c r="I87" s="53">
        <v>0</v>
      </c>
      <c r="J87" s="53">
        <v>0</v>
      </c>
      <c r="K87" s="53" t="s">
        <v>0</v>
      </c>
      <c r="L87" s="53">
        <v>0</v>
      </c>
      <c r="M87" s="53">
        <v>0</v>
      </c>
      <c r="N87" s="8" t="s">
        <v>0</v>
      </c>
    </row>
    <row r="88" spans="1:14" ht="15.75">
      <c r="A88" s="36" t="s">
        <v>81</v>
      </c>
      <c r="B88" s="31" t="s">
        <v>79</v>
      </c>
      <c r="C88" s="157">
        <v>54.1</v>
      </c>
      <c r="D88" s="157">
        <v>54.1</v>
      </c>
      <c r="E88" s="157">
        <v>54.1</v>
      </c>
      <c r="F88" s="157">
        <v>0</v>
      </c>
      <c r="G88" s="157">
        <v>29.2</v>
      </c>
      <c r="H88" s="157">
        <v>29.2</v>
      </c>
      <c r="I88" s="157">
        <v>0</v>
      </c>
      <c r="J88" s="157">
        <v>-24.900000000000002</v>
      </c>
      <c r="K88" s="157">
        <v>53.97412199630314</v>
      </c>
      <c r="L88" s="157">
        <v>29.1</v>
      </c>
      <c r="M88" s="157">
        <v>9.9999999999997868E-2</v>
      </c>
      <c r="N88" s="158">
        <v>100.34364261168385</v>
      </c>
    </row>
    <row r="89" spans="1:14" ht="30.75" customHeight="1">
      <c r="A89" s="26" t="s">
        <v>78</v>
      </c>
      <c r="B89" s="33" t="s">
        <v>80</v>
      </c>
      <c r="C89" s="58">
        <v>54.1</v>
      </c>
      <c r="D89" s="58">
        <v>54.1</v>
      </c>
      <c r="E89" s="58">
        <v>54.1</v>
      </c>
      <c r="F89" s="58">
        <v>0</v>
      </c>
      <c r="G89" s="58">
        <v>29.2</v>
      </c>
      <c r="H89" s="58">
        <v>29.2</v>
      </c>
      <c r="I89" s="58">
        <v>0</v>
      </c>
      <c r="J89" s="58">
        <v>-24.900000000000002</v>
      </c>
      <c r="K89" s="58">
        <v>53.97412199630314</v>
      </c>
      <c r="L89" s="58">
        <v>29.1</v>
      </c>
      <c r="M89" s="58">
        <v>9.9999999999997868E-2</v>
      </c>
      <c r="N89" s="159">
        <v>100.34364261168385</v>
      </c>
    </row>
    <row r="90" spans="1:14" ht="31.5">
      <c r="A90" s="36" t="s">
        <v>85</v>
      </c>
      <c r="B90" s="32" t="s">
        <v>83</v>
      </c>
      <c r="C90" s="56">
        <v>4232.8999999999996</v>
      </c>
      <c r="D90" s="56">
        <v>3555.7</v>
      </c>
      <c r="E90" s="56">
        <v>5928.4</v>
      </c>
      <c r="F90" s="56">
        <v>-2372.6999999999998</v>
      </c>
      <c r="G90" s="103">
        <v>4134.2</v>
      </c>
      <c r="H90" s="56">
        <v>4618</v>
      </c>
      <c r="I90" s="56">
        <v>-483.8</v>
      </c>
      <c r="J90" s="56">
        <v>578.5</v>
      </c>
      <c r="K90" s="56">
        <v>116.26965154540596</v>
      </c>
      <c r="L90" s="56">
        <v>1886.9</v>
      </c>
      <c r="M90" s="56">
        <v>2247.2999999999997</v>
      </c>
      <c r="N90" s="7" t="s">
        <v>212</v>
      </c>
    </row>
    <row r="91" spans="1:14">
      <c r="A91" s="26" t="s">
        <v>82</v>
      </c>
      <c r="B91" s="33" t="s">
        <v>84</v>
      </c>
      <c r="C91" s="53">
        <v>3917.4</v>
      </c>
      <c r="D91" s="53">
        <v>3440.1</v>
      </c>
      <c r="E91" s="53">
        <v>5548.2999999999993</v>
      </c>
      <c r="F91" s="53">
        <v>-2108.1999999999998</v>
      </c>
      <c r="G91" s="104">
        <v>4050.8</v>
      </c>
      <c r="H91" s="53">
        <v>4420.4000000000005</v>
      </c>
      <c r="I91" s="53">
        <v>-369.6</v>
      </c>
      <c r="J91" s="53">
        <v>610.70000000000027</v>
      </c>
      <c r="K91" s="53">
        <v>117.75239091886864</v>
      </c>
      <c r="L91" s="53">
        <v>1955.9</v>
      </c>
      <c r="M91" s="53">
        <v>2094.9</v>
      </c>
      <c r="N91" s="8" t="s">
        <v>212</v>
      </c>
    </row>
    <row r="92" spans="1:14">
      <c r="A92" s="26" t="s">
        <v>86</v>
      </c>
      <c r="B92" s="33" t="s">
        <v>87</v>
      </c>
      <c r="C92" s="53">
        <v>315.5</v>
      </c>
      <c r="D92" s="53">
        <v>115.6</v>
      </c>
      <c r="E92" s="53">
        <v>380.1</v>
      </c>
      <c r="F92" s="53">
        <v>-264.5</v>
      </c>
      <c r="G92" s="53">
        <v>83.4</v>
      </c>
      <c r="H92" s="53">
        <v>197.60000000000002</v>
      </c>
      <c r="I92" s="53">
        <v>-114.2</v>
      </c>
      <c r="J92" s="53">
        <v>-32.199999999999989</v>
      </c>
      <c r="K92" s="53">
        <v>72.145328719723196</v>
      </c>
      <c r="L92" s="53">
        <v>-69</v>
      </c>
      <c r="M92" s="53">
        <v>152.4</v>
      </c>
      <c r="N92" s="8" t="s">
        <v>213</v>
      </c>
    </row>
    <row r="93" spans="1:14" ht="15.75">
      <c r="A93" s="36" t="s">
        <v>88</v>
      </c>
      <c r="B93" s="32" t="s">
        <v>89</v>
      </c>
      <c r="C93" s="56">
        <v>-90.7</v>
      </c>
      <c r="D93" s="56">
        <v>-90.7</v>
      </c>
      <c r="E93" s="56">
        <v>-90.7</v>
      </c>
      <c r="F93" s="56">
        <v>0</v>
      </c>
      <c r="G93" s="56">
        <v>-65.3</v>
      </c>
      <c r="H93" s="56">
        <v>-65.3</v>
      </c>
      <c r="I93" s="56">
        <v>0</v>
      </c>
      <c r="J93" s="56">
        <v>25.400000000000006</v>
      </c>
      <c r="K93" s="56">
        <v>71.995589856670335</v>
      </c>
      <c r="L93" s="56">
        <v>0</v>
      </c>
      <c r="M93" s="56">
        <v>-65.3</v>
      </c>
      <c r="N93" s="56" t="s">
        <v>0</v>
      </c>
    </row>
    <row r="94" spans="1:14" ht="30">
      <c r="A94" s="26" t="s">
        <v>209</v>
      </c>
      <c r="B94" s="33" t="s">
        <v>90</v>
      </c>
      <c r="C94" s="53">
        <v>-90.7</v>
      </c>
      <c r="D94" s="53">
        <v>-90.7</v>
      </c>
      <c r="E94" s="53">
        <v>-90.7</v>
      </c>
      <c r="F94" s="53">
        <v>0</v>
      </c>
      <c r="G94" s="53">
        <v>-65.3</v>
      </c>
      <c r="H94" s="53">
        <v>-65.3</v>
      </c>
      <c r="I94" s="53">
        <v>0</v>
      </c>
      <c r="J94" s="53">
        <v>25.400000000000006</v>
      </c>
      <c r="K94" s="53">
        <v>71.995589856670335</v>
      </c>
      <c r="L94" s="53">
        <v>0</v>
      </c>
      <c r="M94" s="53">
        <v>-65.3</v>
      </c>
      <c r="N94" s="53" t="s">
        <v>0</v>
      </c>
    </row>
    <row r="95" spans="1:14" ht="17.25">
      <c r="A95" s="61" t="s">
        <v>91</v>
      </c>
      <c r="B95" s="62" t="s">
        <v>67</v>
      </c>
      <c r="C95" s="63">
        <v>9025.9000000000015</v>
      </c>
      <c r="D95" s="63">
        <v>14284.5</v>
      </c>
      <c r="E95" s="63">
        <v>9381.4</v>
      </c>
      <c r="F95" s="63">
        <v>4903.1000000000004</v>
      </c>
      <c r="G95" s="63">
        <v>4824.6000000000004</v>
      </c>
      <c r="H95" s="63">
        <v>3482.98659</v>
      </c>
      <c r="I95" s="63">
        <v>1341.6134099999999</v>
      </c>
      <c r="J95" s="63">
        <v>-9459.9</v>
      </c>
      <c r="K95" s="63">
        <v>33.775070881024888</v>
      </c>
      <c r="L95" s="165">
        <v>8827.4000000000015</v>
      </c>
      <c r="M95" s="165">
        <v>-4002.8000000000011</v>
      </c>
      <c r="N95" s="140">
        <v>54.654824750209571</v>
      </c>
    </row>
    <row r="96" spans="1:14">
      <c r="A96" s="34" t="s">
        <v>92</v>
      </c>
      <c r="B96" s="32" t="s">
        <v>93</v>
      </c>
      <c r="C96" s="56">
        <v>8130</v>
      </c>
      <c r="D96" s="56">
        <v>6993.7</v>
      </c>
      <c r="E96" s="56">
        <v>6993.7</v>
      </c>
      <c r="F96" s="56">
        <v>0</v>
      </c>
      <c r="G96" s="56">
        <v>1485.4</v>
      </c>
      <c r="H96" s="56">
        <v>1485.4</v>
      </c>
      <c r="I96" s="56">
        <v>0</v>
      </c>
      <c r="J96" s="56">
        <v>-5508.2999999999993</v>
      </c>
      <c r="K96" s="56">
        <v>21.239115203683319</v>
      </c>
      <c r="L96" s="56">
        <v>4631.7</v>
      </c>
      <c r="M96" s="56">
        <v>-3146.2999999999997</v>
      </c>
      <c r="N96" s="7">
        <v>32.070298162661658</v>
      </c>
    </row>
    <row r="97" spans="1:14">
      <c r="A97" s="26" t="s">
        <v>133</v>
      </c>
      <c r="B97" s="33" t="s">
        <v>94</v>
      </c>
      <c r="C97" s="53">
        <v>8140</v>
      </c>
      <c r="D97" s="53">
        <v>7003.7</v>
      </c>
      <c r="E97" s="53">
        <v>7003.7</v>
      </c>
      <c r="F97" s="53">
        <v>0</v>
      </c>
      <c r="G97" s="53">
        <v>1352.2</v>
      </c>
      <c r="H97" s="53">
        <v>1352.2</v>
      </c>
      <c r="I97" s="53">
        <v>0</v>
      </c>
      <c r="J97" s="53">
        <v>-5651.5</v>
      </c>
      <c r="K97" s="53">
        <v>19.306937761468941</v>
      </c>
      <c r="L97" s="53">
        <v>4493.3999999999996</v>
      </c>
      <c r="M97" s="53">
        <v>-3141.2</v>
      </c>
      <c r="N97" s="8">
        <v>30.093025326033739</v>
      </c>
    </row>
    <row r="98" spans="1:14" ht="16.5" customHeight="1">
      <c r="A98" s="26" t="s">
        <v>203</v>
      </c>
      <c r="B98" s="33" t="s">
        <v>95</v>
      </c>
      <c r="C98" s="53">
        <v>-10</v>
      </c>
      <c r="D98" s="53">
        <v>-10</v>
      </c>
      <c r="E98" s="53">
        <v>-10</v>
      </c>
      <c r="F98" s="53">
        <v>0</v>
      </c>
      <c r="G98" s="53">
        <v>0</v>
      </c>
      <c r="H98" s="53">
        <v>0</v>
      </c>
      <c r="I98" s="53">
        <v>0</v>
      </c>
      <c r="J98" s="53">
        <v>10</v>
      </c>
      <c r="K98" s="53">
        <v>0</v>
      </c>
      <c r="L98" s="53">
        <v>-0.9</v>
      </c>
      <c r="M98" s="53">
        <v>0.9</v>
      </c>
      <c r="N98" s="8">
        <v>0</v>
      </c>
    </row>
    <row r="99" spans="1:14">
      <c r="A99" s="26" t="s">
        <v>96</v>
      </c>
      <c r="B99" s="33" t="s">
        <v>97</v>
      </c>
      <c r="C99" s="53">
        <v>0</v>
      </c>
      <c r="D99" s="53">
        <v>0</v>
      </c>
      <c r="E99" s="53">
        <v>0</v>
      </c>
      <c r="F99" s="53">
        <v>0</v>
      </c>
      <c r="G99" s="53">
        <v>133.19999999999999</v>
      </c>
      <c r="H99" s="53">
        <v>133.19999999999999</v>
      </c>
      <c r="I99" s="53">
        <v>0</v>
      </c>
      <c r="J99" s="53">
        <v>133.19999999999999</v>
      </c>
      <c r="K99" s="53" t="s">
        <v>0</v>
      </c>
      <c r="L99" s="53">
        <v>139.19999999999999</v>
      </c>
      <c r="M99" s="53">
        <v>-6</v>
      </c>
      <c r="N99" s="8">
        <v>95.689655172413794</v>
      </c>
    </row>
    <row r="100" spans="1:14" ht="28.5">
      <c r="A100" s="37" t="s">
        <v>101</v>
      </c>
      <c r="B100" s="32" t="s">
        <v>99</v>
      </c>
      <c r="C100" s="56">
        <v>0</v>
      </c>
      <c r="D100" s="56">
        <v>0</v>
      </c>
      <c r="E100" s="56">
        <v>0</v>
      </c>
      <c r="F100" s="56">
        <v>0</v>
      </c>
      <c r="G100" s="56">
        <v>2300</v>
      </c>
      <c r="H100" s="56">
        <v>2300</v>
      </c>
      <c r="I100" s="56">
        <v>0</v>
      </c>
      <c r="J100" s="56">
        <v>2300</v>
      </c>
      <c r="K100" s="56" t="s">
        <v>0</v>
      </c>
      <c r="L100" s="56">
        <v>2470</v>
      </c>
      <c r="M100" s="56">
        <v>-170</v>
      </c>
      <c r="N100" s="7">
        <v>93.117408906882588</v>
      </c>
    </row>
    <row r="101" spans="1:14">
      <c r="A101" s="26" t="s">
        <v>98</v>
      </c>
      <c r="B101" s="33" t="s">
        <v>100</v>
      </c>
      <c r="C101" s="53">
        <v>0</v>
      </c>
      <c r="D101" s="53">
        <v>0</v>
      </c>
      <c r="E101" s="53">
        <v>0</v>
      </c>
      <c r="F101" s="53">
        <v>0</v>
      </c>
      <c r="G101" s="53">
        <v>2050</v>
      </c>
      <c r="H101" s="53">
        <v>2050</v>
      </c>
      <c r="I101" s="53">
        <v>0</v>
      </c>
      <c r="J101" s="53">
        <v>2050</v>
      </c>
      <c r="K101" s="53" t="s">
        <v>0</v>
      </c>
      <c r="L101" s="53">
        <v>2080</v>
      </c>
      <c r="M101" s="53">
        <v>-30</v>
      </c>
      <c r="N101" s="8">
        <v>98.557692307692307</v>
      </c>
    </row>
    <row r="102" spans="1:14" ht="30">
      <c r="A102" s="137" t="s">
        <v>102</v>
      </c>
      <c r="B102" s="33" t="s">
        <v>103</v>
      </c>
      <c r="C102" s="53">
        <v>0</v>
      </c>
      <c r="D102" s="53">
        <v>0</v>
      </c>
      <c r="E102" s="53">
        <v>0</v>
      </c>
      <c r="F102" s="53">
        <v>0</v>
      </c>
      <c r="G102" s="53">
        <v>250</v>
      </c>
      <c r="H102" s="53">
        <v>250</v>
      </c>
      <c r="I102" s="53">
        <v>0</v>
      </c>
      <c r="J102" s="53">
        <v>250</v>
      </c>
      <c r="K102" s="53" t="s">
        <v>0</v>
      </c>
      <c r="L102" s="53">
        <v>390</v>
      </c>
      <c r="M102" s="53">
        <v>-140</v>
      </c>
      <c r="N102" s="53">
        <v>64.102564102564102</v>
      </c>
    </row>
    <row r="103" spans="1:14" ht="15.75">
      <c r="A103" s="19" t="s">
        <v>105</v>
      </c>
      <c r="B103" s="31" t="s">
        <v>104</v>
      </c>
      <c r="C103" s="56">
        <v>895.90000000000146</v>
      </c>
      <c r="D103" s="56">
        <v>7290.8000000000011</v>
      </c>
      <c r="E103" s="56">
        <v>2387.7000000000007</v>
      </c>
      <c r="F103" s="56">
        <v>4903.1000000000004</v>
      </c>
      <c r="G103" s="157">
        <v>1039.1999999999998</v>
      </c>
      <c r="H103" s="157">
        <v>-302.41341000000011</v>
      </c>
      <c r="I103" s="157">
        <v>1341.6134099999999</v>
      </c>
      <c r="J103" s="56">
        <v>-6251.6000000000013</v>
      </c>
      <c r="K103" s="56">
        <v>14.25357985406265</v>
      </c>
      <c r="L103" s="56">
        <v>1725.7000000000007</v>
      </c>
      <c r="M103" s="56">
        <v>-686.50000000000091</v>
      </c>
      <c r="N103" s="7">
        <v>60.219041548357154</v>
      </c>
    </row>
    <row r="104" spans="1:14" ht="15.75">
      <c r="A104" s="49" t="s">
        <v>149</v>
      </c>
      <c r="B104" s="33" t="s">
        <v>106</v>
      </c>
      <c r="C104" s="53">
        <v>10351.700000000001</v>
      </c>
      <c r="D104" s="53">
        <v>16577.2</v>
      </c>
      <c r="E104" s="53">
        <v>11674.1</v>
      </c>
      <c r="F104" s="53">
        <v>4903.1000000000004</v>
      </c>
      <c r="G104" s="58">
        <v>7587.8</v>
      </c>
      <c r="H104" s="58">
        <v>6246.1865900000003</v>
      </c>
      <c r="I104" s="58">
        <v>1341.6134099999999</v>
      </c>
      <c r="J104" s="53">
        <v>-8989.4000000000015</v>
      </c>
      <c r="K104" s="53">
        <v>45.772506816591459</v>
      </c>
      <c r="L104" s="53">
        <v>6100.6</v>
      </c>
      <c r="M104" s="53">
        <v>1487.1999999999998</v>
      </c>
      <c r="N104" s="20">
        <v>124.37793003966821</v>
      </c>
    </row>
    <row r="105" spans="1:14">
      <c r="A105" s="17" t="s">
        <v>150</v>
      </c>
      <c r="B105" s="33" t="s">
        <v>106</v>
      </c>
      <c r="C105" s="53">
        <v>-9455.7999999999993</v>
      </c>
      <c r="D105" s="53">
        <v>-9286.4</v>
      </c>
      <c r="E105" s="53">
        <v>-9286.4</v>
      </c>
      <c r="F105" s="53">
        <v>0</v>
      </c>
      <c r="G105" s="58">
        <v>-6548.6</v>
      </c>
      <c r="H105" s="53">
        <v>-6548.6</v>
      </c>
      <c r="I105" s="53">
        <v>0</v>
      </c>
      <c r="J105" s="53">
        <v>2737.7999999999993</v>
      </c>
      <c r="K105" s="53">
        <v>70.518177119228113</v>
      </c>
      <c r="L105" s="53">
        <v>-4374.8999999999996</v>
      </c>
      <c r="M105" s="53">
        <v>-2173.7000000000007</v>
      </c>
      <c r="N105" s="20">
        <v>149.68570710187663</v>
      </c>
    </row>
    <row r="106" spans="1:14" ht="17.25">
      <c r="A106" s="68" t="s">
        <v>110</v>
      </c>
      <c r="B106" s="69" t="s">
        <v>107</v>
      </c>
      <c r="C106" s="70">
        <v>835.5</v>
      </c>
      <c r="D106" s="70">
        <v>-1.9999999999909051</v>
      </c>
      <c r="E106" s="70">
        <v>-269.71599999999125</v>
      </c>
      <c r="F106" s="70">
        <v>267.71600000000035</v>
      </c>
      <c r="G106" s="70">
        <v>-1526.7999999999929</v>
      </c>
      <c r="H106" s="70">
        <v>-1388.9865899999927</v>
      </c>
      <c r="I106" s="70">
        <v>-137.81340999999975</v>
      </c>
      <c r="J106" s="70">
        <v>-1524.800000000002</v>
      </c>
      <c r="K106" s="70" t="s">
        <v>212</v>
      </c>
      <c r="L106" s="166">
        <v>-3913.1000000000004</v>
      </c>
      <c r="M106" s="166">
        <v>2386.3000000000075</v>
      </c>
      <c r="N106" s="148">
        <v>39.017658633819543</v>
      </c>
    </row>
    <row r="107" spans="1:14" ht="33.75" customHeight="1">
      <c r="A107" s="71" t="s">
        <v>111</v>
      </c>
      <c r="B107" s="72" t="s">
        <v>108</v>
      </c>
      <c r="C107" s="73">
        <v>4625.3</v>
      </c>
      <c r="D107" s="73">
        <v>6102.2</v>
      </c>
      <c r="E107" s="73">
        <v>5240.3</v>
      </c>
      <c r="F107" s="73">
        <v>861.9</v>
      </c>
      <c r="G107" s="73">
        <v>6102.2</v>
      </c>
      <c r="H107" s="73">
        <v>5240.3</v>
      </c>
      <c r="I107" s="73">
        <v>861.9</v>
      </c>
      <c r="J107" s="73">
        <v>0</v>
      </c>
      <c r="K107" s="73">
        <v>100</v>
      </c>
      <c r="L107" s="162">
        <v>3403.6</v>
      </c>
      <c r="M107" s="162">
        <v>2698.6</v>
      </c>
      <c r="N107" s="141">
        <v>179.28663767775296</v>
      </c>
    </row>
    <row r="108" spans="1:14" ht="24" customHeight="1">
      <c r="A108" s="71" t="s">
        <v>195</v>
      </c>
      <c r="B108" s="72" t="s">
        <v>194</v>
      </c>
      <c r="C108" s="73">
        <v>0</v>
      </c>
      <c r="D108" s="73">
        <v>0</v>
      </c>
      <c r="E108" s="73">
        <v>-7.1</v>
      </c>
      <c r="F108" s="73">
        <v>7.1</v>
      </c>
      <c r="G108" s="73">
        <v>1.4</v>
      </c>
      <c r="H108" s="73">
        <v>1.5</v>
      </c>
      <c r="I108" s="73">
        <v>-0.1</v>
      </c>
      <c r="J108" s="73">
        <v>1.4</v>
      </c>
      <c r="K108" s="73" t="s">
        <v>0</v>
      </c>
      <c r="L108" s="73">
        <v>0.7</v>
      </c>
      <c r="M108" s="73">
        <v>0.7</v>
      </c>
      <c r="N108" s="73">
        <v>200</v>
      </c>
    </row>
    <row r="109" spans="1:14" ht="35.25" customHeight="1">
      <c r="A109" s="74" t="s">
        <v>112</v>
      </c>
      <c r="B109" s="75" t="s">
        <v>109</v>
      </c>
      <c r="C109" s="73">
        <v>-3789.8</v>
      </c>
      <c r="D109" s="73">
        <v>-6104.1999999999907</v>
      </c>
      <c r="E109" s="73">
        <v>-5502.9159999999911</v>
      </c>
      <c r="F109" s="73">
        <v>-601.28399999999965</v>
      </c>
      <c r="G109" s="73">
        <v>-7630.3999999999924</v>
      </c>
      <c r="H109" s="73">
        <v>-6630.7865899999924</v>
      </c>
      <c r="I109" s="73">
        <v>-999.6134099999997</v>
      </c>
      <c r="J109" s="73">
        <v>-1526.2000000000016</v>
      </c>
      <c r="K109" s="73">
        <v>125.00245732446518</v>
      </c>
      <c r="L109" s="162">
        <v>-7317.4000000000005</v>
      </c>
      <c r="M109" s="162">
        <v>-312.99999999999181</v>
      </c>
      <c r="N109" s="141">
        <v>104.27747560608948</v>
      </c>
    </row>
    <row r="110" spans="1:14" ht="15.75">
      <c r="L110" s="9"/>
    </row>
  </sheetData>
  <mergeCells count="15">
    <mergeCell ref="M1:N1"/>
    <mergeCell ref="A2:N2"/>
    <mergeCell ref="A3:N3"/>
    <mergeCell ref="A4:N4"/>
    <mergeCell ref="L7:L8"/>
    <mergeCell ref="A7:A8"/>
    <mergeCell ref="D7:D8"/>
    <mergeCell ref="G7:G8"/>
    <mergeCell ref="J7:K7"/>
    <mergeCell ref="A5:K5"/>
    <mergeCell ref="H7:I7"/>
    <mergeCell ref="B7:B8"/>
    <mergeCell ref="E7:F7"/>
    <mergeCell ref="M7:N7"/>
    <mergeCell ref="C7:C8"/>
  </mergeCells>
  <printOptions horizontalCentered="1"/>
  <pageMargins left="0" right="0" top="0.39370078740157483" bottom="0.39370078740157483" header="0" footer="0"/>
  <pageSetup paperSize="9" scale="54" orientation="portrait" blackAndWhite="1" r:id="rId1"/>
  <headerFooter>
    <oddFooter>&amp;C&amp;P</oddFooter>
  </headerFooter>
  <rowBreaks count="1" manualBreakCount="1">
    <brk id="76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showZeros="0" view="pageBreakPreview" zoomScaleNormal="100" zoomScaleSheetLayoutView="100" workbookViewId="0">
      <selection activeCell="A5" sqref="A5:K5"/>
    </sheetView>
  </sheetViews>
  <sheetFormatPr defaultRowHeight="15"/>
  <cols>
    <col min="1" max="1" width="44" customWidth="1"/>
    <col min="2" max="2" width="10.7109375" customWidth="1"/>
    <col min="3" max="3" width="12.140625" customWidth="1"/>
    <col min="4" max="4" width="14.28515625" customWidth="1"/>
    <col min="5" max="5" width="12.42578125" customWidth="1"/>
    <col min="6" max="6" width="10" customWidth="1"/>
    <col min="7" max="7" width="12.85546875" customWidth="1"/>
    <col min="8" max="8" width="12.140625" customWidth="1"/>
    <col min="9" max="9" width="10.140625" customWidth="1"/>
    <col min="10" max="10" width="11.42578125" customWidth="1"/>
    <col min="12" max="12" width="11.5703125" customWidth="1"/>
    <col min="13" max="13" width="12" customWidth="1"/>
    <col min="14" max="14" width="10.7109375" customWidth="1"/>
  </cols>
  <sheetData>
    <row r="1" spans="1:14" ht="30.75" customHeight="1">
      <c r="D1" s="1"/>
      <c r="E1" s="1"/>
      <c r="F1" s="1"/>
      <c r="G1" s="1"/>
      <c r="H1" s="1"/>
      <c r="I1" s="1"/>
      <c r="M1" s="188" t="s">
        <v>158</v>
      </c>
      <c r="N1" s="188"/>
    </row>
    <row r="2" spans="1:14" ht="20.25">
      <c r="A2" s="179" t="s">
        <v>159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</row>
    <row r="3" spans="1:14" ht="20.25">
      <c r="A3" s="179" t="s">
        <v>210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</row>
    <row r="4" spans="1:14" ht="20.25">
      <c r="A4" s="179" t="s">
        <v>161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</row>
    <row r="5" spans="1:14" ht="15.75">
      <c r="A5" s="180" t="s">
        <v>211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</row>
    <row r="6" spans="1:14" ht="15.75">
      <c r="A6" s="182"/>
      <c r="B6" s="182"/>
      <c r="C6" s="182"/>
      <c r="D6" s="182"/>
      <c r="E6" s="182"/>
      <c r="F6" s="182"/>
      <c r="G6" s="182"/>
      <c r="H6" s="182"/>
      <c r="I6" s="182"/>
      <c r="J6" s="182"/>
      <c r="K6" s="182"/>
    </row>
    <row r="7" spans="1:14">
      <c r="A7" s="2"/>
      <c r="B7" s="2"/>
      <c r="C7" s="2"/>
      <c r="D7" s="3"/>
      <c r="E7" s="3"/>
      <c r="F7" s="3"/>
      <c r="G7" s="3" t="s">
        <v>1</v>
      </c>
      <c r="H7" s="3"/>
      <c r="I7" s="3"/>
      <c r="J7" s="2"/>
      <c r="N7" s="51" t="s">
        <v>10</v>
      </c>
    </row>
    <row r="8" spans="1:14" ht="34.5" customHeight="1">
      <c r="A8" s="189" t="s">
        <v>18</v>
      </c>
      <c r="B8" s="190" t="s">
        <v>129</v>
      </c>
      <c r="C8" s="190" t="s">
        <v>196</v>
      </c>
      <c r="D8" s="189" t="s">
        <v>12</v>
      </c>
      <c r="E8" s="183" t="s">
        <v>165</v>
      </c>
      <c r="F8" s="183"/>
      <c r="G8" s="189" t="s">
        <v>19</v>
      </c>
      <c r="H8" s="183" t="s">
        <v>165</v>
      </c>
      <c r="I8" s="183"/>
      <c r="J8" s="189" t="s">
        <v>13</v>
      </c>
      <c r="K8" s="189"/>
      <c r="L8" s="187" t="s">
        <v>16</v>
      </c>
      <c r="M8" s="187" t="s">
        <v>17</v>
      </c>
      <c r="N8" s="187"/>
    </row>
    <row r="9" spans="1:14" ht="31.5">
      <c r="A9" s="189"/>
      <c r="B9" s="191"/>
      <c r="C9" s="191"/>
      <c r="D9" s="189"/>
      <c r="E9" s="98" t="s">
        <v>167</v>
      </c>
      <c r="F9" s="98" t="s">
        <v>166</v>
      </c>
      <c r="G9" s="189"/>
      <c r="H9" s="98" t="s">
        <v>167</v>
      </c>
      <c r="I9" s="98" t="s">
        <v>166</v>
      </c>
      <c r="J9" s="78" t="s">
        <v>156</v>
      </c>
      <c r="K9" s="78" t="s">
        <v>14</v>
      </c>
      <c r="L9" s="187"/>
      <c r="M9" s="150" t="s">
        <v>157</v>
      </c>
      <c r="N9" s="77" t="s">
        <v>14</v>
      </c>
    </row>
    <row r="10" spans="1:14">
      <c r="A10" s="6">
        <v>1</v>
      </c>
      <c r="B10" s="6">
        <v>2</v>
      </c>
      <c r="C10" s="6">
        <v>3</v>
      </c>
      <c r="D10" s="6">
        <v>4</v>
      </c>
      <c r="E10" s="6">
        <v>5</v>
      </c>
      <c r="F10" s="6">
        <v>6</v>
      </c>
      <c r="G10" s="6">
        <v>7</v>
      </c>
      <c r="H10" s="6">
        <v>8</v>
      </c>
      <c r="I10" s="6">
        <v>9</v>
      </c>
      <c r="J10" s="6">
        <v>10</v>
      </c>
      <c r="K10" s="6">
        <v>11</v>
      </c>
      <c r="L10" s="6">
        <v>12</v>
      </c>
      <c r="M10" s="6">
        <v>13</v>
      </c>
      <c r="N10" s="6">
        <v>14</v>
      </c>
    </row>
    <row r="11" spans="1:14" ht="20.100000000000001" customHeight="1">
      <c r="A11" s="152" t="s">
        <v>207</v>
      </c>
      <c r="B11" s="155" t="s">
        <v>35</v>
      </c>
      <c r="C11" s="156">
        <v>85447.9</v>
      </c>
      <c r="D11" s="156">
        <v>93849.4</v>
      </c>
      <c r="E11" s="156">
        <v>89772.883999999991</v>
      </c>
      <c r="F11" s="156">
        <v>4076.5160000000005</v>
      </c>
      <c r="G11" s="156">
        <v>51071.200000000004</v>
      </c>
      <c r="H11" s="156">
        <v>49958.000000000007</v>
      </c>
      <c r="I11" s="156">
        <v>1113.2</v>
      </c>
      <c r="J11" s="156">
        <v>-42778.19999999999</v>
      </c>
      <c r="K11" s="156">
        <v>54.418248811393575</v>
      </c>
      <c r="L11" s="156">
        <v>44805.599999999999</v>
      </c>
      <c r="M11" s="156">
        <v>6265.6000000000058</v>
      </c>
      <c r="N11" s="156">
        <v>113.98396628992806</v>
      </c>
    </row>
    <row r="12" spans="1:14" ht="15" customHeight="1">
      <c r="A12" s="22" t="s">
        <v>170</v>
      </c>
      <c r="B12" s="88"/>
      <c r="C12" s="88"/>
      <c r="D12" s="86"/>
      <c r="E12" s="86"/>
      <c r="F12" s="86"/>
      <c r="G12" s="86"/>
      <c r="H12" s="86"/>
      <c r="I12" s="86"/>
      <c r="J12" s="86"/>
      <c r="K12" s="86"/>
      <c r="L12" s="151"/>
      <c r="M12" s="151"/>
      <c r="N12" s="151"/>
    </row>
    <row r="13" spans="1:14" ht="20.100000000000001" customHeight="1">
      <c r="A13" s="49" t="s">
        <v>41</v>
      </c>
      <c r="B13" s="79" t="s">
        <v>39</v>
      </c>
      <c r="C13" s="80">
        <v>13624.2</v>
      </c>
      <c r="D13" s="80">
        <v>14395.4</v>
      </c>
      <c r="E13" s="80">
        <v>14197.1</v>
      </c>
      <c r="F13" s="80">
        <v>198.3</v>
      </c>
      <c r="G13" s="168">
        <v>6519.3</v>
      </c>
      <c r="H13" s="168">
        <v>6462</v>
      </c>
      <c r="I13" s="168">
        <v>57.3</v>
      </c>
      <c r="J13" s="80">
        <v>-7876.0999999999995</v>
      </c>
      <c r="K13" s="80">
        <v>45.287383469719494</v>
      </c>
      <c r="L13" s="80">
        <v>6182.4</v>
      </c>
      <c r="M13" s="80">
        <v>336.90000000000055</v>
      </c>
      <c r="N13" s="80">
        <v>105.44934006211182</v>
      </c>
    </row>
    <row r="14" spans="1:14" ht="16.5" customHeight="1">
      <c r="A14" s="81" t="s">
        <v>117</v>
      </c>
      <c r="B14" s="83" t="s">
        <v>114</v>
      </c>
      <c r="C14" s="82">
        <v>2838.8</v>
      </c>
      <c r="D14" s="82">
        <v>3020.3</v>
      </c>
      <c r="E14" s="82">
        <v>3020.3</v>
      </c>
      <c r="F14" s="82">
        <v>0</v>
      </c>
      <c r="G14" s="169">
        <v>2011.4</v>
      </c>
      <c r="H14" s="169">
        <v>2011.4</v>
      </c>
      <c r="I14" s="169">
        <v>0</v>
      </c>
      <c r="J14" s="82">
        <v>-1008.9000000000001</v>
      </c>
      <c r="K14" s="82">
        <v>66.596033506605295</v>
      </c>
      <c r="L14" s="82">
        <v>1731.6</v>
      </c>
      <c r="M14" s="82">
        <v>279.80000000000018</v>
      </c>
      <c r="N14" s="82">
        <v>116.15846615846617</v>
      </c>
    </row>
    <row r="15" spans="1:14" ht="16.5" customHeight="1">
      <c r="A15" s="81" t="s">
        <v>206</v>
      </c>
      <c r="B15" s="83" t="s">
        <v>205</v>
      </c>
      <c r="C15" s="82">
        <v>29.2</v>
      </c>
      <c r="D15" s="82">
        <v>29.2</v>
      </c>
      <c r="E15" s="82">
        <v>0</v>
      </c>
      <c r="F15" s="82">
        <v>29.2</v>
      </c>
      <c r="G15" s="169">
        <v>0</v>
      </c>
      <c r="H15" s="169">
        <v>0</v>
      </c>
      <c r="I15" s="169">
        <v>0</v>
      </c>
      <c r="J15" s="82">
        <v>-29.2</v>
      </c>
      <c r="K15" s="82">
        <v>0</v>
      </c>
      <c r="L15" s="82">
        <v>0</v>
      </c>
      <c r="M15" s="82">
        <v>0</v>
      </c>
      <c r="N15" s="82" t="s">
        <v>0</v>
      </c>
    </row>
    <row r="16" spans="1:14" ht="20.100000000000001" customHeight="1">
      <c r="A16" s="49" t="s">
        <v>42</v>
      </c>
      <c r="B16" s="79" t="s">
        <v>40</v>
      </c>
      <c r="C16" s="80">
        <v>1763.8</v>
      </c>
      <c r="D16" s="80">
        <v>1817.9</v>
      </c>
      <c r="E16" s="80">
        <v>1807.6000000000001</v>
      </c>
      <c r="F16" s="80">
        <v>10.3</v>
      </c>
      <c r="G16" s="168">
        <v>836.8</v>
      </c>
      <c r="H16" s="168">
        <v>832.8</v>
      </c>
      <c r="I16" s="168">
        <v>4</v>
      </c>
      <c r="J16" s="80">
        <v>-981.10000000000014</v>
      </c>
      <c r="K16" s="80">
        <v>46.031134825898008</v>
      </c>
      <c r="L16" s="80">
        <v>926.9</v>
      </c>
      <c r="M16" s="80">
        <v>-90.100000000000023</v>
      </c>
      <c r="N16" s="80">
        <v>90.279426043801919</v>
      </c>
    </row>
    <row r="17" spans="1:14" ht="18.75" hidden="1" customHeight="1">
      <c r="A17" s="81" t="s">
        <v>117</v>
      </c>
      <c r="B17" s="83" t="s">
        <v>114</v>
      </c>
      <c r="C17" s="82">
        <v>0</v>
      </c>
      <c r="D17" s="82">
        <v>0</v>
      </c>
      <c r="E17" s="82"/>
      <c r="F17" s="82"/>
      <c r="G17" s="169">
        <v>0</v>
      </c>
      <c r="H17" s="169">
        <v>0</v>
      </c>
      <c r="I17" s="169">
        <v>0</v>
      </c>
      <c r="J17" s="82">
        <v>0</v>
      </c>
      <c r="K17" s="82" t="s">
        <v>0</v>
      </c>
      <c r="L17" s="82">
        <v>0</v>
      </c>
      <c r="M17" s="82">
        <v>0</v>
      </c>
      <c r="N17" s="82" t="s">
        <v>0</v>
      </c>
    </row>
    <row r="18" spans="1:14" ht="20.100000000000001" customHeight="1">
      <c r="A18" s="49" t="s">
        <v>43</v>
      </c>
      <c r="B18" s="79" t="s">
        <v>44</v>
      </c>
      <c r="C18" s="80">
        <v>7926.7</v>
      </c>
      <c r="D18" s="80">
        <v>7955.5</v>
      </c>
      <c r="E18" s="80">
        <v>7636.4</v>
      </c>
      <c r="F18" s="80">
        <v>319.10000000000002</v>
      </c>
      <c r="G18" s="168">
        <v>4390.2</v>
      </c>
      <c r="H18" s="168">
        <v>4347</v>
      </c>
      <c r="I18" s="168">
        <v>43.2</v>
      </c>
      <c r="J18" s="80">
        <v>-3565.3</v>
      </c>
      <c r="K18" s="80">
        <v>55.18446357865627</v>
      </c>
      <c r="L18" s="80">
        <v>3751.4</v>
      </c>
      <c r="M18" s="80">
        <v>638.79999999999973</v>
      </c>
      <c r="N18" s="80">
        <v>117.0283094311457</v>
      </c>
    </row>
    <row r="19" spans="1:14" ht="20.100000000000001" customHeight="1">
      <c r="A19" s="49" t="s">
        <v>38</v>
      </c>
      <c r="B19" s="79" t="s">
        <v>45</v>
      </c>
      <c r="C19" s="80">
        <v>9126.6</v>
      </c>
      <c r="D19" s="80">
        <v>12399.4</v>
      </c>
      <c r="E19" s="80">
        <v>0</v>
      </c>
      <c r="F19" s="80">
        <v>2325.5</v>
      </c>
      <c r="G19" s="168">
        <v>5533.7</v>
      </c>
      <c r="H19" s="168">
        <v>4885.3999999999996</v>
      </c>
      <c r="I19" s="168">
        <v>648.29999999999995</v>
      </c>
      <c r="J19" s="80">
        <v>-6865.7</v>
      </c>
      <c r="K19" s="80">
        <v>44.628772359952897</v>
      </c>
      <c r="L19" s="80">
        <v>4537</v>
      </c>
      <c r="M19" s="80">
        <v>996.69999999999982</v>
      </c>
      <c r="N19" s="80">
        <v>121.96826096539564</v>
      </c>
    </row>
    <row r="20" spans="1:14" ht="17.25" customHeight="1">
      <c r="A20" s="81" t="s">
        <v>117</v>
      </c>
      <c r="B20" s="83" t="s">
        <v>114</v>
      </c>
      <c r="C20" s="149">
        <v>949.8</v>
      </c>
      <c r="D20" s="149">
        <v>1623.7</v>
      </c>
      <c r="E20" s="149">
        <v>1623.7</v>
      </c>
      <c r="F20" s="149">
        <v>0</v>
      </c>
      <c r="G20" s="149">
        <v>492.2</v>
      </c>
      <c r="H20" s="149">
        <v>492.2</v>
      </c>
      <c r="I20" s="149">
        <v>0</v>
      </c>
      <c r="J20" s="149">
        <v>-1131.5</v>
      </c>
      <c r="K20" s="149">
        <v>30.313481554474347</v>
      </c>
      <c r="L20" s="149">
        <v>407.9</v>
      </c>
      <c r="M20" s="149">
        <v>84.300000000000011</v>
      </c>
      <c r="N20" s="149">
        <v>120.66683010541799</v>
      </c>
    </row>
    <row r="21" spans="1:14" ht="20.100000000000001" customHeight="1">
      <c r="A21" s="49" t="s">
        <v>47</v>
      </c>
      <c r="B21" s="79" t="s">
        <v>46</v>
      </c>
      <c r="C21" s="80">
        <v>748.4</v>
      </c>
      <c r="D21" s="80">
        <v>827</v>
      </c>
      <c r="E21" s="80">
        <v>622</v>
      </c>
      <c r="F21" s="80">
        <v>205</v>
      </c>
      <c r="G21" s="80">
        <v>251.7</v>
      </c>
      <c r="H21" s="80">
        <v>245.6</v>
      </c>
      <c r="I21" s="80">
        <v>6.1</v>
      </c>
      <c r="J21" s="80">
        <v>-575.29999999999995</v>
      </c>
      <c r="K21" s="80">
        <v>30.435308343409911</v>
      </c>
      <c r="L21" s="80">
        <v>250.4</v>
      </c>
      <c r="M21" s="80">
        <v>1.2999999999999829</v>
      </c>
      <c r="N21" s="80">
        <v>100.51916932907348</v>
      </c>
    </row>
    <row r="22" spans="1:14" ht="20.100000000000001" customHeight="1">
      <c r="A22" s="81" t="s">
        <v>117</v>
      </c>
      <c r="B22" s="83" t="s">
        <v>114</v>
      </c>
      <c r="C22" s="149">
        <v>0</v>
      </c>
      <c r="D22" s="149">
        <v>148.69999999999999</v>
      </c>
      <c r="E22" s="149">
        <v>58.999999999999986</v>
      </c>
      <c r="F22" s="149">
        <v>89.7</v>
      </c>
      <c r="G22" s="149">
        <v>25.8</v>
      </c>
      <c r="H22" s="149">
        <v>25.8</v>
      </c>
      <c r="I22" s="149">
        <v>0</v>
      </c>
      <c r="J22" s="149">
        <v>-122.89999999999999</v>
      </c>
      <c r="K22" s="149">
        <v>17.350369872225961</v>
      </c>
      <c r="L22" s="149">
        <v>88.6</v>
      </c>
      <c r="M22" s="149">
        <v>-62.8</v>
      </c>
      <c r="N22" s="149">
        <v>29.119638826185106</v>
      </c>
    </row>
    <row r="23" spans="1:14" ht="30" customHeight="1">
      <c r="A23" s="49" t="s">
        <v>49</v>
      </c>
      <c r="B23" s="79" t="s">
        <v>48</v>
      </c>
      <c r="C23" s="80">
        <v>736.3</v>
      </c>
      <c r="D23" s="80">
        <v>1449.7</v>
      </c>
      <c r="E23" s="80">
        <v>1225.6000000000001</v>
      </c>
      <c r="F23" s="80">
        <v>224.1</v>
      </c>
      <c r="G23" s="80">
        <v>575.9</v>
      </c>
      <c r="H23" s="80">
        <v>540</v>
      </c>
      <c r="I23" s="80">
        <v>35.9</v>
      </c>
      <c r="J23" s="80">
        <v>-873.80000000000007</v>
      </c>
      <c r="K23" s="80">
        <v>39.725460440091048</v>
      </c>
      <c r="L23" s="80">
        <v>297</v>
      </c>
      <c r="M23" s="80">
        <v>278.89999999999998</v>
      </c>
      <c r="N23" s="80">
        <v>193.9057239057239</v>
      </c>
    </row>
    <row r="24" spans="1:14" ht="17.25" customHeight="1">
      <c r="A24" s="81" t="s">
        <v>117</v>
      </c>
      <c r="B24" s="83" t="s">
        <v>114</v>
      </c>
      <c r="C24" s="82">
        <v>0</v>
      </c>
      <c r="D24" s="82">
        <v>592.29999999999995</v>
      </c>
      <c r="E24" s="82">
        <v>592.29999999999995</v>
      </c>
      <c r="F24" s="82">
        <v>0</v>
      </c>
      <c r="G24" s="82">
        <v>382.8</v>
      </c>
      <c r="H24" s="82">
        <v>382.8</v>
      </c>
      <c r="I24" s="82">
        <v>0</v>
      </c>
      <c r="J24" s="82">
        <v>-209.49999999999994</v>
      </c>
      <c r="K24" s="82">
        <v>64.629410771568473</v>
      </c>
      <c r="L24" s="82">
        <v>149.1</v>
      </c>
      <c r="M24" s="82">
        <v>233.70000000000002</v>
      </c>
      <c r="N24" s="82" t="s">
        <v>212</v>
      </c>
    </row>
    <row r="25" spans="1:14" ht="19.5" customHeight="1">
      <c r="A25" s="49" t="s">
        <v>50</v>
      </c>
      <c r="B25" s="79" t="s">
        <v>51</v>
      </c>
      <c r="C25" s="80">
        <v>9283.7999999999993</v>
      </c>
      <c r="D25" s="80">
        <v>9393.7000000000007</v>
      </c>
      <c r="E25" s="80">
        <v>9096.7000000000007</v>
      </c>
      <c r="F25" s="80">
        <v>297</v>
      </c>
      <c r="G25" s="80">
        <v>3394.5</v>
      </c>
      <c r="H25" s="80">
        <v>3314.3</v>
      </c>
      <c r="I25" s="80">
        <v>80.2</v>
      </c>
      <c r="J25" s="80">
        <v>-5999.2000000000007</v>
      </c>
      <c r="K25" s="80">
        <v>36.135920883145083</v>
      </c>
      <c r="L25" s="80">
        <v>3428.2</v>
      </c>
      <c r="M25" s="80">
        <v>-33.699999999999818</v>
      </c>
      <c r="N25" s="80">
        <v>99.016976839157579</v>
      </c>
    </row>
    <row r="26" spans="1:14" ht="18.75" customHeight="1">
      <c r="A26" s="81" t="s">
        <v>117</v>
      </c>
      <c r="B26" s="83" t="s">
        <v>114</v>
      </c>
      <c r="C26" s="149">
        <v>0</v>
      </c>
      <c r="D26" s="149">
        <v>1.9</v>
      </c>
      <c r="E26" s="149">
        <v>0</v>
      </c>
      <c r="F26" s="149">
        <v>0</v>
      </c>
      <c r="G26" s="149">
        <v>0</v>
      </c>
      <c r="H26" s="149">
        <v>0</v>
      </c>
      <c r="I26" s="149">
        <v>0</v>
      </c>
      <c r="J26" s="149">
        <v>-1.9</v>
      </c>
      <c r="K26" s="149">
        <v>0</v>
      </c>
      <c r="L26" s="149">
        <v>0</v>
      </c>
      <c r="M26" s="149">
        <v>0</v>
      </c>
      <c r="N26" s="149" t="s">
        <v>0</v>
      </c>
    </row>
    <row r="27" spans="1:14" ht="19.5" customHeight="1">
      <c r="A27" s="81" t="s">
        <v>116</v>
      </c>
      <c r="B27" s="83" t="s">
        <v>115</v>
      </c>
      <c r="C27" s="82">
        <v>7328.1</v>
      </c>
      <c r="D27" s="82">
        <v>7328.1</v>
      </c>
      <c r="E27" s="82">
        <v>7328.1</v>
      </c>
      <c r="F27" s="82">
        <v>0</v>
      </c>
      <c r="G27" s="82">
        <v>2442.8000000000002</v>
      </c>
      <c r="H27" s="82">
        <v>2442.8000000000002</v>
      </c>
      <c r="I27" s="82">
        <v>0</v>
      </c>
      <c r="J27" s="82">
        <v>-4885.3</v>
      </c>
      <c r="K27" s="82">
        <v>33.334697943532433</v>
      </c>
      <c r="L27" s="82">
        <v>2332.8000000000002</v>
      </c>
      <c r="M27" s="82">
        <v>110</v>
      </c>
      <c r="N27" s="82">
        <v>104.7153635116598</v>
      </c>
    </row>
    <row r="28" spans="1:14" ht="19.5" customHeight="1">
      <c r="A28" s="81" t="s">
        <v>206</v>
      </c>
      <c r="B28" s="83" t="s">
        <v>205</v>
      </c>
      <c r="C28" s="82">
        <v>1.3</v>
      </c>
      <c r="D28" s="82">
        <v>2</v>
      </c>
      <c r="E28" s="82">
        <v>0</v>
      </c>
      <c r="F28" s="82">
        <v>2</v>
      </c>
      <c r="G28" s="82">
        <v>1.2</v>
      </c>
      <c r="H28" s="82">
        <v>0</v>
      </c>
      <c r="I28" s="82">
        <v>1.2</v>
      </c>
      <c r="J28" s="82">
        <v>-0.8</v>
      </c>
      <c r="K28" s="82">
        <v>60</v>
      </c>
      <c r="L28" s="82">
        <v>0.6</v>
      </c>
      <c r="M28" s="82">
        <v>0.6</v>
      </c>
      <c r="N28" s="82">
        <v>200</v>
      </c>
    </row>
    <row r="29" spans="1:14" ht="20.25" customHeight="1">
      <c r="A29" s="49" t="s">
        <v>53</v>
      </c>
      <c r="B29" s="79" t="s">
        <v>52</v>
      </c>
      <c r="C29" s="80">
        <v>1683.9</v>
      </c>
      <c r="D29" s="80">
        <v>1720.4</v>
      </c>
      <c r="E29" s="80">
        <v>1716.3000000000002</v>
      </c>
      <c r="F29" s="80">
        <v>4.0999999999999996</v>
      </c>
      <c r="G29" s="80">
        <v>971.7</v>
      </c>
      <c r="H29" s="80">
        <v>970.80000000000007</v>
      </c>
      <c r="I29" s="80">
        <v>0.9</v>
      </c>
      <c r="J29" s="80">
        <v>-748.7</v>
      </c>
      <c r="K29" s="80">
        <v>56.481050918391077</v>
      </c>
      <c r="L29" s="80">
        <v>822.2</v>
      </c>
      <c r="M29" s="80">
        <v>149.5</v>
      </c>
      <c r="N29" s="80">
        <v>118.18292386280712</v>
      </c>
    </row>
    <row r="30" spans="1:14">
      <c r="A30" s="81" t="s">
        <v>117</v>
      </c>
      <c r="B30" s="83" t="s">
        <v>114</v>
      </c>
      <c r="C30" s="82">
        <v>425.2</v>
      </c>
      <c r="D30" s="82">
        <v>427.3</v>
      </c>
      <c r="E30" s="82">
        <v>427.3</v>
      </c>
      <c r="F30" s="82">
        <v>0</v>
      </c>
      <c r="G30" s="82">
        <v>253.6</v>
      </c>
      <c r="H30" s="82">
        <v>253.6</v>
      </c>
      <c r="I30" s="82">
        <v>0</v>
      </c>
      <c r="J30" s="82">
        <v>-173.70000000000002</v>
      </c>
      <c r="K30" s="82">
        <v>59.349403229581085</v>
      </c>
      <c r="L30" s="82">
        <v>215.8</v>
      </c>
      <c r="M30" s="82">
        <v>37.799999999999983</v>
      </c>
      <c r="N30" s="82">
        <v>117.51621872103799</v>
      </c>
    </row>
    <row r="31" spans="1:14" ht="20.100000000000001" customHeight="1">
      <c r="A31" s="49" t="s">
        <v>55</v>
      </c>
      <c r="B31" s="79" t="s">
        <v>54</v>
      </c>
      <c r="C31" s="80">
        <v>19856.900000000001</v>
      </c>
      <c r="D31" s="80">
        <v>20239.900000000001</v>
      </c>
      <c r="E31" s="80">
        <v>19788.7</v>
      </c>
      <c r="F31" s="80">
        <v>451.2</v>
      </c>
      <c r="G31" s="80">
        <v>12372</v>
      </c>
      <c r="H31" s="80">
        <v>12185.8</v>
      </c>
      <c r="I31" s="80">
        <v>186.2</v>
      </c>
      <c r="J31" s="80">
        <v>-7867.9000000000015</v>
      </c>
      <c r="K31" s="80">
        <v>61.126784223242204</v>
      </c>
      <c r="L31" s="80">
        <v>10914.5</v>
      </c>
      <c r="M31" s="80">
        <v>1457.5</v>
      </c>
      <c r="N31" s="80">
        <v>113.353795409776</v>
      </c>
    </row>
    <row r="32" spans="1:14" ht="15.75" customHeight="1">
      <c r="A32" s="81" t="s">
        <v>117</v>
      </c>
      <c r="B32" s="83" t="s">
        <v>114</v>
      </c>
      <c r="C32" s="82">
        <v>15612.7</v>
      </c>
      <c r="D32" s="82">
        <v>15895</v>
      </c>
      <c r="E32" s="82">
        <v>15895</v>
      </c>
      <c r="F32" s="82">
        <v>0</v>
      </c>
      <c r="G32" s="82">
        <v>9871.4</v>
      </c>
      <c r="H32" s="82">
        <v>9871.4</v>
      </c>
      <c r="I32" s="82">
        <v>0</v>
      </c>
      <c r="J32" s="82">
        <v>-6023.6</v>
      </c>
      <c r="K32" s="82">
        <v>62.103806228373706</v>
      </c>
      <c r="L32" s="82">
        <v>8733.1</v>
      </c>
      <c r="M32" s="82">
        <v>1138.2999999999993</v>
      </c>
      <c r="N32" s="82">
        <v>113.03431771077852</v>
      </c>
    </row>
    <row r="33" spans="1:14" ht="20.100000000000001" customHeight="1">
      <c r="A33" s="49" t="s">
        <v>57</v>
      </c>
      <c r="B33" s="79" t="s">
        <v>56</v>
      </c>
      <c r="C33" s="80">
        <v>20727.8</v>
      </c>
      <c r="D33" s="80">
        <v>23681.7</v>
      </c>
      <c r="E33" s="80">
        <v>23608.600000000002</v>
      </c>
      <c r="F33" s="80">
        <v>73.099999999999994</v>
      </c>
      <c r="G33" s="80">
        <v>16226.6</v>
      </c>
      <c r="H33" s="80">
        <v>16174.300000000001</v>
      </c>
      <c r="I33" s="80">
        <v>52.3</v>
      </c>
      <c r="J33" s="80">
        <v>-7455.1</v>
      </c>
      <c r="K33" s="80">
        <v>68.519574185974818</v>
      </c>
      <c r="L33" s="80">
        <v>13696.2</v>
      </c>
      <c r="M33" s="80">
        <v>2530.3999999999996</v>
      </c>
      <c r="N33" s="80">
        <v>118.4751975000365</v>
      </c>
    </row>
    <row r="34" spans="1:14" ht="20.100000000000001" customHeight="1">
      <c r="A34" s="81" t="s">
        <v>117</v>
      </c>
      <c r="B34" s="83" t="s">
        <v>114</v>
      </c>
      <c r="C34" s="82">
        <v>267.8</v>
      </c>
      <c r="D34" s="82">
        <v>277.39999999999998</v>
      </c>
      <c r="E34" s="82">
        <v>272.7</v>
      </c>
      <c r="F34" s="82">
        <v>4.7</v>
      </c>
      <c r="G34" s="82">
        <v>190.8</v>
      </c>
      <c r="H34" s="82">
        <v>186.8</v>
      </c>
      <c r="I34" s="82">
        <v>4</v>
      </c>
      <c r="J34" s="82">
        <v>-86.599999999999966</v>
      </c>
      <c r="K34" s="82">
        <v>68.781542898341755</v>
      </c>
      <c r="L34" s="82">
        <v>144.6</v>
      </c>
      <c r="M34" s="82">
        <v>46.200000000000017</v>
      </c>
      <c r="N34" s="82">
        <v>131.95020746887968</v>
      </c>
    </row>
    <row r="35" spans="1:14" ht="18.75" customHeight="1">
      <c r="A35" s="81" t="s">
        <v>119</v>
      </c>
      <c r="B35" s="83" t="s">
        <v>118</v>
      </c>
      <c r="C35" s="82">
        <v>17948.5</v>
      </c>
      <c r="D35" s="82">
        <v>19698.3</v>
      </c>
      <c r="E35" s="82">
        <v>19698.3</v>
      </c>
      <c r="F35" s="82">
        <v>0</v>
      </c>
      <c r="G35" s="82">
        <v>13703.7</v>
      </c>
      <c r="H35" s="82">
        <v>13703.7</v>
      </c>
      <c r="I35" s="82">
        <v>0</v>
      </c>
      <c r="J35" s="82">
        <v>-5994.5999999999985</v>
      </c>
      <c r="K35" s="82">
        <v>69.567932258113657</v>
      </c>
      <c r="L35" s="82">
        <v>11511.9</v>
      </c>
      <c r="M35" s="82">
        <v>2191.8000000000011</v>
      </c>
      <c r="N35" s="82">
        <v>119.03942876501708</v>
      </c>
    </row>
    <row r="37" spans="1:14" ht="25.5">
      <c r="A37" s="160" t="s">
        <v>208</v>
      </c>
    </row>
  </sheetData>
  <mergeCells count="16">
    <mergeCell ref="L8:L9"/>
    <mergeCell ref="M8:N8"/>
    <mergeCell ref="M1:N1"/>
    <mergeCell ref="A2:K2"/>
    <mergeCell ref="A3:K3"/>
    <mergeCell ref="A4:K4"/>
    <mergeCell ref="A5:K5"/>
    <mergeCell ref="E8:F8"/>
    <mergeCell ref="A8:A9"/>
    <mergeCell ref="B8:B9"/>
    <mergeCell ref="C8:C9"/>
    <mergeCell ref="D8:D9"/>
    <mergeCell ref="A6:K6"/>
    <mergeCell ref="G8:G9"/>
    <mergeCell ref="J8:K8"/>
    <mergeCell ref="H8:I8"/>
  </mergeCells>
  <printOptions horizontalCentered="1"/>
  <pageMargins left="0" right="0" top="0.39370078740157483" bottom="0.19685039370078741" header="0" footer="0"/>
  <pageSetup paperSize="9" scale="51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podval</vt:lpstr>
      <vt:lpstr>econ</vt:lpstr>
      <vt:lpstr>funcț</vt:lpstr>
      <vt:lpstr>econ!Заголовки_для_печати</vt:lpstr>
      <vt:lpstr>econ!Область_печати</vt:lpstr>
      <vt:lpstr>funcț!Область_печати</vt:lpstr>
      <vt:lpstr>podval!Область_печати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2025-09-02T13:40:11Z</dcterms:modified>
</cp:coreProperties>
</file>