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0\circulara la proiectul de buget\"/>
    </mc:Choice>
  </mc:AlternateContent>
  <bookViews>
    <workbookView xWindow="0" yWindow="0" windowWidth="13530" windowHeight="8235" tabRatio="651"/>
  </bookViews>
  <sheets>
    <sheet name="Calcul transf 2021" sheetId="5" r:id="rId1"/>
    <sheet name="Calcul transf 2022" sheetId="6" r:id="rId2"/>
    <sheet name="Calcul transf 2023" sheetId="7" r:id="rId3"/>
  </sheets>
  <definedNames>
    <definedName name="_xlnm.Print_Area" localSheetId="0">'Calcul transf 2021'!$A$1:$N$1025</definedName>
    <definedName name="_xlnm.Print_Area" localSheetId="1">'Calcul transf 2022'!$A$1:$N$1025</definedName>
    <definedName name="_xlnm.Print_Area" localSheetId="2">'Calcul transf 2023'!$A$1:$O$1025</definedName>
    <definedName name="_xlnm.Print_Titles" localSheetId="0">'Calcul transf 2021'!$13:$16</definedName>
    <definedName name="_xlnm.Print_Titles" localSheetId="1">'Calcul transf 2022'!$13:$16</definedName>
    <definedName name="_xlnm.Print_Titles" localSheetId="2">'Calcul transf 2023'!$13:$16</definedName>
  </definedNames>
  <calcPr calcId="162913"/>
</workbook>
</file>

<file path=xl/calcChain.xml><?xml version="1.0" encoding="utf-8"?>
<calcChain xmlns="http://schemas.openxmlformats.org/spreadsheetml/2006/main">
  <c r="L5" i="7" l="1"/>
  <c r="F990" i="7" l="1"/>
  <c r="F991" i="7"/>
  <c r="F955" i="7"/>
  <c r="F956" i="7"/>
  <c r="F936" i="7"/>
  <c r="F937" i="7"/>
  <c r="F909" i="7"/>
  <c r="F910" i="7"/>
  <c r="F882" i="7"/>
  <c r="F883" i="7"/>
  <c r="F851" i="7"/>
  <c r="F852" i="7"/>
  <c r="F812" i="7"/>
  <c r="F813" i="7"/>
  <c r="F782" i="7"/>
  <c r="F783" i="7"/>
  <c r="F750" i="7"/>
  <c r="F751" i="7"/>
  <c r="F721" i="7"/>
  <c r="F722" i="7"/>
  <c r="F679" i="7"/>
  <c r="F680" i="7"/>
  <c r="F654" i="7"/>
  <c r="F655" i="7"/>
  <c r="F627" i="7"/>
  <c r="F628" i="7"/>
  <c r="F598" i="7"/>
  <c r="F599" i="7"/>
  <c r="F569" i="7"/>
  <c r="F570" i="7"/>
  <c r="F526" i="7"/>
  <c r="F527" i="7"/>
  <c r="F503" i="7"/>
  <c r="F504" i="7"/>
  <c r="F459" i="7"/>
  <c r="F460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L5" i="5"/>
  <c r="H992" i="7" l="1"/>
  <c r="H957" i="7"/>
  <c r="H938" i="7"/>
  <c r="H911" i="7"/>
  <c r="H884" i="7"/>
  <c r="H853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88" i="7"/>
  <c r="H341" i="7"/>
  <c r="H315" i="7"/>
  <c r="H286" i="7"/>
  <c r="H259" i="7"/>
  <c r="H228" i="7"/>
  <c r="H196" i="7"/>
  <c r="H165" i="7"/>
  <c r="H124" i="7"/>
  <c r="H92" i="7"/>
  <c r="H81" i="7"/>
  <c r="H51" i="7"/>
  <c r="F852" i="6" l="1"/>
  <c r="F570" i="6"/>
  <c r="E783" i="6" l="1"/>
  <c r="E782" i="6" s="1"/>
  <c r="O42" i="7" l="1"/>
  <c r="O48" i="7"/>
  <c r="O78" i="7"/>
  <c r="O89" i="7"/>
  <c r="O121" i="7"/>
  <c r="O162" i="7"/>
  <c r="O193" i="7"/>
  <c r="O225" i="7"/>
  <c r="O256" i="7"/>
  <c r="O283" i="7"/>
  <c r="O312" i="7"/>
  <c r="O338" i="7"/>
  <c r="O370" i="7"/>
  <c r="O385" i="7"/>
  <c r="O421" i="7"/>
  <c r="O458" i="7"/>
  <c r="O502" i="7"/>
  <c r="O525" i="7"/>
  <c r="O568" i="7"/>
  <c r="O597" i="7"/>
  <c r="O626" i="7"/>
  <c r="O653" i="7"/>
  <c r="O678" i="7"/>
  <c r="O720" i="7"/>
  <c r="O749" i="7"/>
  <c r="O781" i="7"/>
  <c r="O811" i="7"/>
  <c r="O850" i="7"/>
  <c r="O881" i="7"/>
  <c r="O908" i="7"/>
  <c r="O935" i="7"/>
  <c r="O954" i="7"/>
  <c r="O989" i="7"/>
  <c r="F813" i="6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H955" i="7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H936" i="7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H909" i="7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H882" i="7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H851" i="7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H812" i="7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H721" i="7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H679" i="7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H654" i="7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H627" i="7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H598" i="7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H526" i="7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H503" i="7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H459" i="7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H422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I462" i="7" l="1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72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5" i="7"/>
  <c r="H43" i="7" s="1"/>
  <c r="E44" i="7"/>
  <c r="M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O43" i="7" s="1"/>
  <c r="I45" i="7"/>
  <c r="I43" i="7" s="1"/>
  <c r="O45" i="7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5" i="7"/>
  <c r="H25" i="7"/>
  <c r="J24" i="7"/>
  <c r="H24" i="7"/>
  <c r="N23" i="7"/>
  <c r="H23" i="7"/>
  <c r="H21" i="7" s="1"/>
  <c r="F22" i="7"/>
  <c r="E22" i="7"/>
  <c r="M21" i="7"/>
  <c r="F21" i="7"/>
  <c r="M19" i="7"/>
  <c r="O23" i="7" l="1"/>
  <c r="H22" i="7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3" i="7"/>
  <c r="I21" i="7" s="1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2" i="6" s="1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7" i="6" s="1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D18" i="7" l="1"/>
  <c r="E990" i="6"/>
  <c r="I22" i="7"/>
  <c r="H991" i="6"/>
  <c r="E955" i="6"/>
  <c r="J19" i="7"/>
  <c r="K869" i="7" s="1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8" i="6" s="1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11" i="6" s="1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4" i="6" s="1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3" i="6"/>
  <c r="H851" i="6" s="1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4" i="6"/>
  <c r="H812" i="6" s="1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4" i="6" s="1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2" i="6" s="1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3" i="6" s="1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81" i="6" s="1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6" i="6" s="1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9" i="6" s="1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600" i="6" s="1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71" i="6"/>
  <c r="H569" i="6" s="1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8" i="6" s="1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F504" i="6"/>
  <c r="H505" i="6" s="1"/>
  <c r="H503" i="6" s="1"/>
  <c r="E504" i="6"/>
  <c r="J501" i="6"/>
  <c r="H501" i="6"/>
  <c r="J500" i="6"/>
  <c r="H500" i="6"/>
  <c r="J499" i="6"/>
  <c r="H499" i="6"/>
  <c r="J498" i="6"/>
  <c r="H498" i="6"/>
  <c r="J497" i="6"/>
  <c r="H497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61" i="6" s="1"/>
  <c r="H459" i="6" s="1"/>
  <c r="E460" i="6"/>
  <c r="J457" i="6"/>
  <c r="H457" i="6"/>
  <c r="J456" i="6"/>
  <c r="H456" i="6"/>
  <c r="J455" i="6"/>
  <c r="H455" i="6"/>
  <c r="J454" i="6"/>
  <c r="H454" i="6"/>
  <c r="J453" i="6"/>
  <c r="H453" i="6"/>
  <c r="J452" i="6"/>
  <c r="H452" i="6"/>
  <c r="J451" i="6"/>
  <c r="H451" i="6"/>
  <c r="J450" i="6"/>
  <c r="H450" i="6"/>
  <c r="J449" i="6"/>
  <c r="H449" i="6"/>
  <c r="J448" i="6"/>
  <c r="H448" i="6"/>
  <c r="J447" i="6"/>
  <c r="H447" i="6"/>
  <c r="J446" i="6"/>
  <c r="H446" i="6"/>
  <c r="J445" i="6"/>
  <c r="H445" i="6"/>
  <c r="J444" i="6"/>
  <c r="H444" i="6"/>
  <c r="J443" i="6"/>
  <c r="H443" i="6"/>
  <c r="J442" i="6"/>
  <c r="H442" i="6"/>
  <c r="J441" i="6"/>
  <c r="H441" i="6"/>
  <c r="J440" i="6"/>
  <c r="H440" i="6"/>
  <c r="J439" i="6"/>
  <c r="H439" i="6"/>
  <c r="J438" i="6"/>
  <c r="H438" i="6"/>
  <c r="J437" i="6"/>
  <c r="H437" i="6"/>
  <c r="J436" i="6"/>
  <c r="H436" i="6"/>
  <c r="J435" i="6"/>
  <c r="H435" i="6"/>
  <c r="J434" i="6"/>
  <c r="H434" i="6"/>
  <c r="J433" i="6"/>
  <c r="H433" i="6"/>
  <c r="J432" i="6"/>
  <c r="H432" i="6"/>
  <c r="J431" i="6"/>
  <c r="H431" i="6"/>
  <c r="J430" i="6"/>
  <c r="H430" i="6"/>
  <c r="J429" i="6"/>
  <c r="H429" i="6"/>
  <c r="J428" i="6"/>
  <c r="H428" i="6"/>
  <c r="J427" i="6"/>
  <c r="H427" i="6"/>
  <c r="J426" i="6"/>
  <c r="H426" i="6"/>
  <c r="J425" i="6"/>
  <c r="H425" i="6"/>
  <c r="F423" i="6"/>
  <c r="H424" i="6" s="1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H388" i="6" s="1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3" i="6" s="1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41" i="6" s="1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5" i="6" s="1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H286" i="6" s="1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9" i="6" s="1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H229" i="6"/>
  <c r="D229" i="6"/>
  <c r="F227" i="6"/>
  <c r="H228" i="6" s="1"/>
  <c r="H226" i="6" s="1"/>
  <c r="E227" i="6"/>
  <c r="E503" i="6" l="1"/>
  <c r="I507" i="6"/>
  <c r="I509" i="6"/>
  <c r="I511" i="6"/>
  <c r="I513" i="6"/>
  <c r="I515" i="6"/>
  <c r="I517" i="6"/>
  <c r="I519" i="6"/>
  <c r="I521" i="6"/>
  <c r="I523" i="6"/>
  <c r="D227" i="6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54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D226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425" i="6"/>
  <c r="I427" i="6"/>
  <c r="I429" i="6"/>
  <c r="I431" i="6"/>
  <c r="I433" i="6"/>
  <c r="I435" i="6"/>
  <c r="I437" i="6"/>
  <c r="I439" i="6"/>
  <c r="I441" i="6"/>
  <c r="I443" i="6"/>
  <c r="I445" i="6"/>
  <c r="I447" i="6"/>
  <c r="I449" i="6"/>
  <c r="I451" i="6"/>
  <c r="I453" i="6"/>
  <c r="I455" i="6"/>
  <c r="I457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26" i="6"/>
  <c r="I428" i="6"/>
  <c r="I430" i="6"/>
  <c r="I432" i="6"/>
  <c r="I434" i="6"/>
  <c r="I436" i="6"/>
  <c r="I438" i="6"/>
  <c r="I440" i="6"/>
  <c r="I442" i="6"/>
  <c r="I444" i="6"/>
  <c r="I446" i="6"/>
  <c r="I448" i="6"/>
  <c r="I450" i="6"/>
  <c r="I452" i="6"/>
  <c r="I454" i="6"/>
  <c r="I456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H196" i="6" s="1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H165" i="6" s="1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4" i="6" s="1"/>
  <c r="H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2" i="6" s="1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H81" i="6" s="1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J52" i="6"/>
  <c r="H52" i="6"/>
  <c r="F50" i="6"/>
  <c r="H51" i="6" s="1"/>
  <c r="H49" i="6" s="1"/>
  <c r="E50" i="6"/>
  <c r="J47" i="6"/>
  <c r="H47" i="6"/>
  <c r="J46" i="6"/>
  <c r="H46" i="6"/>
  <c r="N45" i="6"/>
  <c r="H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J24" i="6"/>
  <c r="H24" i="6"/>
  <c r="N23" i="6"/>
  <c r="H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3" i="6"/>
  <c r="I24" i="6"/>
  <c r="I25" i="6"/>
  <c r="I26" i="6"/>
  <c r="I21" i="6"/>
  <c r="E19" i="6"/>
  <c r="D19" i="6"/>
  <c r="L18" i="6"/>
  <c r="D18" i="6" l="1"/>
  <c r="J19" i="6"/>
  <c r="K74" i="6" s="1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2" i="5" s="1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I1021" i="5" l="1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443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F956" i="5"/>
  <c r="H957" i="5" s="1"/>
  <c r="H955" i="5" s="1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8" i="5" s="1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11" i="5" s="1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4" i="5" s="1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3" i="5" s="1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4" i="5" s="1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4" i="5" s="1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2" i="5" s="1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3" i="5" s="1"/>
  <c r="H721" i="5" s="1"/>
  <c r="E722" i="5"/>
  <c r="J719" i="5"/>
  <c r="H719" i="5"/>
  <c r="I719" i="5" s="1"/>
  <c r="J718" i="5"/>
  <c r="H718" i="5"/>
  <c r="J717" i="5"/>
  <c r="H717" i="5"/>
  <c r="I717" i="5" s="1"/>
  <c r="J716" i="5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H682" i="5"/>
  <c r="F680" i="5"/>
  <c r="H681" i="5" s="1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6" i="5" s="1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9" i="5" s="1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600" i="5" s="1"/>
  <c r="H598" i="5" s="1"/>
  <c r="E599" i="5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71" i="5" s="1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8" i="5" s="1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5" i="5" s="1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61" i="5" s="1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H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4" i="5" s="1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8" i="5" s="1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H373" i="5" s="1"/>
  <c r="H371" i="5" s="1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41" i="5" s="1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5" i="5" s="1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6" i="5" s="1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9" i="5" s="1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H232" i="5"/>
  <c r="I232" i="5" s="1"/>
  <c r="J231" i="5"/>
  <c r="H231" i="5"/>
  <c r="J230" i="5"/>
  <c r="H230" i="5"/>
  <c r="I230" i="5" s="1"/>
  <c r="D230" i="5"/>
  <c r="J229" i="5"/>
  <c r="H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6" i="5" s="1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D227" i="5" l="1"/>
  <c r="D226" i="5" s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4" i="5" s="1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H98" i="5"/>
  <c r="I98" i="5" s="1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2" i="5" s="1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H83" i="5"/>
  <c r="J82" i="5"/>
  <c r="H82" i="5"/>
  <c r="I82" i="5" s="1"/>
  <c r="F80" i="5"/>
  <c r="H81" i="5" s="1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J71" i="5"/>
  <c r="H71" i="5"/>
  <c r="I71" i="5" s="1"/>
  <c r="J70" i="5"/>
  <c r="H70" i="5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H53" i="5"/>
  <c r="I53" i="5" s="1"/>
  <c r="J52" i="5"/>
  <c r="H52" i="5"/>
  <c r="F50" i="5"/>
  <c r="H51" i="5" s="1"/>
  <c r="E50" i="5"/>
  <c r="F49" i="5"/>
  <c r="J47" i="5"/>
  <c r="H47" i="5"/>
  <c r="J46" i="5"/>
  <c r="H46" i="5"/>
  <c r="I46" i="5" s="1"/>
  <c r="N45" i="5"/>
  <c r="H45" i="5"/>
  <c r="H43" i="5" s="1"/>
  <c r="F44" i="5"/>
  <c r="E44" i="5"/>
  <c r="M43" i="5"/>
  <c r="N43" i="5" s="1"/>
  <c r="F43" i="5"/>
  <c r="E122" i="5" l="1"/>
  <c r="I120" i="5"/>
  <c r="I126" i="5"/>
  <c r="I68" i="5"/>
  <c r="H44" i="5"/>
  <c r="E49" i="5"/>
  <c r="I52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F42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J28" i="5"/>
  <c r="H28" i="5"/>
  <c r="I28" i="5" s="1"/>
  <c r="J27" i="5"/>
  <c r="H27" i="5"/>
  <c r="J26" i="5"/>
  <c r="H26" i="5"/>
  <c r="I26" i="5" s="1"/>
  <c r="J25" i="5"/>
  <c r="H25" i="5"/>
  <c r="J24" i="5"/>
  <c r="H24" i="5"/>
  <c r="I24" i="5" s="1"/>
  <c r="N23" i="5"/>
  <c r="H23" i="5"/>
  <c r="H21" i="5" s="1"/>
  <c r="F22" i="5"/>
  <c r="E22" i="5"/>
  <c r="M21" i="5"/>
  <c r="N21" i="5" s="1"/>
  <c r="F21" i="5"/>
  <c r="I32" i="5" l="1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50" i="5"/>
  <c r="F20" i="5"/>
  <c r="I23" i="5"/>
  <c r="I21" i="5" s="1"/>
  <c r="M19" i="5"/>
  <c r="I22" i="5" l="1"/>
  <c r="H19" i="5"/>
  <c r="F19" i="5"/>
  <c r="E19" i="5"/>
  <c r="D19" i="5"/>
  <c r="L18" i="5"/>
  <c r="J19" i="5" l="1"/>
  <c r="K24" i="5" s="1"/>
  <c r="F18" i="5"/>
  <c r="K27" i="5" l="1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4" i="6"/>
  <c r="I422" i="6" s="1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57" i="6"/>
  <c r="N45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5" i="7" l="1"/>
  <c r="J7" i="7" s="1"/>
  <c r="L389" i="7" s="1"/>
  <c r="L634" i="7" l="1"/>
  <c r="N634" i="7" s="1"/>
  <c r="O634" i="7" s="1"/>
  <c r="L360" i="7"/>
  <c r="N360" i="7" s="1"/>
  <c r="O360" i="7" s="1"/>
  <c r="L817" i="7"/>
  <c r="N817" i="7" s="1"/>
  <c r="O817" i="7" s="1"/>
  <c r="L174" i="7"/>
  <c r="N174" i="7" s="1"/>
  <c r="O174" i="7" s="1"/>
  <c r="L100" i="7"/>
  <c r="N100" i="7" s="1"/>
  <c r="O100" i="7" s="1"/>
  <c r="L337" i="7"/>
  <c r="N337" i="7" s="1"/>
  <c r="O337" i="7" s="1"/>
  <c r="L176" i="7"/>
  <c r="N176" i="7" s="1"/>
  <c r="O176" i="7" s="1"/>
  <c r="L402" i="7"/>
  <c r="N402" i="7" s="1"/>
  <c r="O402" i="7" s="1"/>
  <c r="L734" i="7"/>
  <c r="N734" i="7" s="1"/>
  <c r="O734" i="7" s="1"/>
  <c r="L511" i="7"/>
  <c r="N511" i="7" s="1"/>
  <c r="O511" i="7" s="1"/>
  <c r="L255" i="7"/>
  <c r="N255" i="7" s="1"/>
  <c r="O255" i="7" s="1"/>
  <c r="L553" i="7"/>
  <c r="N553" i="7" s="1"/>
  <c r="O553" i="7" s="1"/>
  <c r="L944" i="7"/>
  <c r="N944" i="7" s="1"/>
  <c r="O944" i="7" s="1"/>
  <c r="L566" i="7"/>
  <c r="N566" i="7" s="1"/>
  <c r="O566" i="7" s="1"/>
  <c r="L819" i="7"/>
  <c r="N819" i="7" s="1"/>
  <c r="O819" i="7" s="1"/>
  <c r="L736" i="7"/>
  <c r="N736" i="7" s="1"/>
  <c r="O736" i="7" s="1"/>
  <c r="L351" i="7"/>
  <c r="N351" i="7" s="1"/>
  <c r="O351" i="7" s="1"/>
  <c r="L152" i="7"/>
  <c r="N152" i="7" s="1"/>
  <c r="O152" i="7" s="1"/>
  <c r="L877" i="7"/>
  <c r="N877" i="7" s="1"/>
  <c r="O877" i="7" s="1"/>
  <c r="L33" i="7"/>
  <c r="N33" i="7" s="1"/>
  <c r="O33" i="7" s="1"/>
  <c r="L411" i="7"/>
  <c r="N411" i="7" s="1"/>
  <c r="O411" i="7" s="1"/>
  <c r="L861" i="7"/>
  <c r="N861" i="7" s="1"/>
  <c r="O861" i="7" s="1"/>
  <c r="L978" i="7"/>
  <c r="N978" i="7" s="1"/>
  <c r="O978" i="7" s="1"/>
  <c r="L606" i="7"/>
  <c r="N606" i="7" s="1"/>
  <c r="O606" i="7" s="1"/>
  <c r="L52" i="7"/>
  <c r="N52" i="7" s="1"/>
  <c r="O52" i="7" s="1"/>
  <c r="L486" i="7"/>
  <c r="N486" i="7" s="1"/>
  <c r="O486" i="7" s="1"/>
  <c r="L449" i="7"/>
  <c r="N449" i="7" s="1"/>
  <c r="O449" i="7" s="1"/>
  <c r="L733" i="7"/>
  <c r="N733" i="7" s="1"/>
  <c r="O733" i="7" s="1"/>
  <c r="L112" i="7"/>
  <c r="N112" i="7" s="1"/>
  <c r="O112" i="7" s="1"/>
  <c r="L769" i="7"/>
  <c r="N769" i="7" s="1"/>
  <c r="O769" i="7" s="1"/>
  <c r="L508" i="7"/>
  <c r="N508" i="7" s="1"/>
  <c r="O508" i="7" s="1"/>
  <c r="L666" i="7"/>
  <c r="N666" i="7" s="1"/>
  <c r="O666" i="7" s="1"/>
  <c r="L181" i="7"/>
  <c r="N181" i="7" s="1"/>
  <c r="O181" i="7" s="1"/>
  <c r="L250" i="7"/>
  <c r="N250" i="7" s="1"/>
  <c r="O250" i="7" s="1"/>
  <c r="L621" i="7"/>
  <c r="N621" i="7" s="1"/>
  <c r="O621" i="7" s="1"/>
  <c r="L838" i="7"/>
  <c r="N838" i="7" s="1"/>
  <c r="O838" i="7" s="1"/>
  <c r="L895" i="7"/>
  <c r="N895" i="7" s="1"/>
  <c r="O895" i="7" s="1"/>
  <c r="L28" i="7"/>
  <c r="N28" i="7" s="1"/>
  <c r="O28" i="7" s="1"/>
  <c r="L541" i="7"/>
  <c r="N541" i="7" s="1"/>
  <c r="O541" i="7" s="1"/>
  <c r="L951" i="7"/>
  <c r="N951" i="7" s="1"/>
  <c r="O951" i="7" s="1"/>
  <c r="L61" i="7"/>
  <c r="N61" i="7" s="1"/>
  <c r="O61" i="7" s="1"/>
  <c r="L968" i="7"/>
  <c r="N968" i="7" s="1"/>
  <c r="O968" i="7" s="1"/>
  <c r="L332" i="7"/>
  <c r="N332" i="7" s="1"/>
  <c r="O332" i="7" s="1"/>
  <c r="L712" i="7"/>
  <c r="N712" i="7" s="1"/>
  <c r="O712" i="7" s="1"/>
  <c r="L927" i="7"/>
  <c r="N927" i="7" s="1"/>
  <c r="O927" i="7" s="1"/>
  <c r="L584" i="7"/>
  <c r="N584" i="7" s="1"/>
  <c r="O584" i="7" s="1"/>
  <c r="L342" i="7"/>
  <c r="N342" i="7" s="1"/>
  <c r="L575" i="7"/>
  <c r="N575" i="7" s="1"/>
  <c r="O575" i="7" s="1"/>
  <c r="L557" i="7"/>
  <c r="N557" i="7" s="1"/>
  <c r="O557" i="7" s="1"/>
  <c r="L272" i="7"/>
  <c r="N272" i="7" s="1"/>
  <c r="O272" i="7" s="1"/>
  <c r="L849" i="7"/>
  <c r="N849" i="7" s="1"/>
  <c r="O849" i="7" s="1"/>
  <c r="L477" i="7"/>
  <c r="N477" i="7" s="1"/>
  <c r="O477" i="7" s="1"/>
  <c r="L740" i="7"/>
  <c r="N740" i="7" s="1"/>
  <c r="O740" i="7" s="1"/>
  <c r="L916" i="7"/>
  <c r="N916" i="7" s="1"/>
  <c r="O916" i="7" s="1"/>
  <c r="L268" i="7"/>
  <c r="N268" i="7" s="1"/>
  <c r="O268" i="7" s="1"/>
  <c r="L1015" i="7"/>
  <c r="N1015" i="7" s="1"/>
  <c r="O1015" i="7" s="1"/>
  <c r="L264" i="7"/>
  <c r="N264" i="7" s="1"/>
  <c r="O264" i="7" s="1"/>
  <c r="L917" i="7"/>
  <c r="N917" i="7" s="1"/>
  <c r="O917" i="7" s="1"/>
  <c r="L886" i="7"/>
  <c r="N886" i="7" s="1"/>
  <c r="O886" i="7" s="1"/>
  <c r="L809" i="7"/>
  <c r="N809" i="7" s="1"/>
  <c r="O809" i="7" s="1"/>
  <c r="L207" i="7"/>
  <c r="N207" i="7" s="1"/>
  <c r="O207" i="7" s="1"/>
  <c r="L891" i="7"/>
  <c r="N891" i="7" s="1"/>
  <c r="O891" i="7" s="1"/>
  <c r="L31" i="7"/>
  <c r="N31" i="7" s="1"/>
  <c r="O31" i="7" s="1"/>
  <c r="L622" i="7"/>
  <c r="N622" i="7" s="1"/>
  <c r="O622" i="7" s="1"/>
  <c r="L709" i="7"/>
  <c r="N709" i="7" s="1"/>
  <c r="O709" i="7" s="1"/>
  <c r="L36" i="7"/>
  <c r="N36" i="7" s="1"/>
  <c r="O36" i="7" s="1"/>
  <c r="L210" i="7"/>
  <c r="N210" i="7" s="1"/>
  <c r="O210" i="7" s="1"/>
  <c r="L77" i="7"/>
  <c r="N77" i="7" s="1"/>
  <c r="O77" i="7" s="1"/>
  <c r="L170" i="7"/>
  <c r="N170" i="7" s="1"/>
  <c r="O170" i="7" s="1"/>
  <c r="L576" i="7"/>
  <c r="N576" i="7" s="1"/>
  <c r="O576" i="7" s="1"/>
  <c r="L38" i="7"/>
  <c r="N38" i="7" s="1"/>
  <c r="O38" i="7" s="1"/>
  <c r="L841" i="7"/>
  <c r="N841" i="7" s="1"/>
  <c r="O841" i="7" s="1"/>
  <c r="L168" i="7"/>
  <c r="N168" i="7" s="1"/>
  <c r="O168" i="7" s="1"/>
  <c r="L706" i="7"/>
  <c r="N706" i="7" s="1"/>
  <c r="O706" i="7" s="1"/>
  <c r="L224" i="7"/>
  <c r="N224" i="7" s="1"/>
  <c r="O224" i="7" s="1"/>
  <c r="L683" i="7"/>
  <c r="N683" i="7" s="1"/>
  <c r="O683" i="7" s="1"/>
  <c r="L294" i="7"/>
  <c r="N294" i="7" s="1"/>
  <c r="O294" i="7" s="1"/>
  <c r="L364" i="7"/>
  <c r="N364" i="7" s="1"/>
  <c r="O364" i="7" s="1"/>
  <c r="L595" i="7"/>
  <c r="N595" i="7" s="1"/>
  <c r="O595" i="7" s="1"/>
  <c r="L93" i="7"/>
  <c r="N93" i="7" s="1"/>
  <c r="O93" i="7" s="1"/>
  <c r="L238" i="7"/>
  <c r="N238" i="7" s="1"/>
  <c r="O238" i="7" s="1"/>
  <c r="L456" i="7"/>
  <c r="N456" i="7" s="1"/>
  <c r="O456" i="7" s="1"/>
  <c r="L273" i="7"/>
  <c r="N273" i="7" s="1"/>
  <c r="O273" i="7" s="1"/>
  <c r="L767" i="7"/>
  <c r="N767" i="7" s="1"/>
  <c r="O767" i="7" s="1"/>
  <c r="L271" i="7"/>
  <c r="N271" i="7" s="1"/>
  <c r="O271" i="7" s="1"/>
  <c r="L561" i="7"/>
  <c r="N561" i="7" s="1"/>
  <c r="O561" i="7" s="1"/>
  <c r="L643" i="7"/>
  <c r="N643" i="7" s="1"/>
  <c r="O643" i="7" s="1"/>
  <c r="L563" i="7"/>
  <c r="N563" i="7" s="1"/>
  <c r="O563" i="7" s="1"/>
  <c r="L947" i="7"/>
  <c r="N947" i="7" s="1"/>
  <c r="O947" i="7" s="1"/>
  <c r="L632" i="7"/>
  <c r="N632" i="7" s="1"/>
  <c r="O632" i="7" s="1"/>
  <c r="L130" i="7"/>
  <c r="N130" i="7" s="1"/>
  <c r="O130" i="7" s="1"/>
  <c r="L469" i="7"/>
  <c r="N469" i="7" s="1"/>
  <c r="O469" i="7" s="1"/>
  <c r="L847" i="7"/>
  <c r="N847" i="7" s="1"/>
  <c r="O847" i="7" s="1"/>
  <c r="L777" i="7"/>
  <c r="N777" i="7" s="1"/>
  <c r="O777" i="7" s="1"/>
  <c r="L793" i="7"/>
  <c r="N793" i="7" s="1"/>
  <c r="O793" i="7" s="1"/>
  <c r="L278" i="7"/>
  <c r="N278" i="7" s="1"/>
  <c r="O278" i="7" s="1"/>
  <c r="L309" i="7"/>
  <c r="N309" i="7" s="1"/>
  <c r="O309" i="7" s="1"/>
  <c r="L665" i="7"/>
  <c r="N665" i="7" s="1"/>
  <c r="O665" i="7" s="1"/>
  <c r="L353" i="7"/>
  <c r="N353" i="7" s="1"/>
  <c r="O353" i="7" s="1"/>
  <c r="L871" i="7"/>
  <c r="N871" i="7" s="1"/>
  <c r="O871" i="7" s="1"/>
  <c r="L320" i="7"/>
  <c r="N320" i="7" s="1"/>
  <c r="O320" i="7" s="1"/>
  <c r="L844" i="7"/>
  <c r="N844" i="7" s="1"/>
  <c r="O844" i="7" s="1"/>
  <c r="L304" i="7"/>
  <c r="N304" i="7" s="1"/>
  <c r="O304" i="7" s="1"/>
  <c r="L800" i="7"/>
  <c r="N800" i="7" s="1"/>
  <c r="O800" i="7" s="1"/>
  <c r="L37" i="7"/>
  <c r="N37" i="7" s="1"/>
  <c r="O37" i="7" s="1"/>
  <c r="L464" i="7"/>
  <c r="N464" i="7" s="1"/>
  <c r="O464" i="7" s="1"/>
  <c r="L880" i="7"/>
  <c r="N880" i="7" s="1"/>
  <c r="O880" i="7" s="1"/>
  <c r="L971" i="7"/>
  <c r="N971" i="7" s="1"/>
  <c r="O971" i="7" s="1"/>
  <c r="L982" i="7"/>
  <c r="N982" i="7" s="1"/>
  <c r="O982" i="7" s="1"/>
  <c r="L685" i="7"/>
  <c r="N685" i="7" s="1"/>
  <c r="O685" i="7" s="1"/>
  <c r="L275" i="7"/>
  <c r="N275" i="7" s="1"/>
  <c r="O275" i="7" s="1"/>
  <c r="L615" i="7"/>
  <c r="N615" i="7" s="1"/>
  <c r="O615" i="7" s="1"/>
  <c r="L494" i="7"/>
  <c r="N494" i="7" s="1"/>
  <c r="O494" i="7" s="1"/>
  <c r="L328" i="7"/>
  <c r="N328" i="7" s="1"/>
  <c r="O328" i="7" s="1"/>
  <c r="L964" i="7"/>
  <c r="N964" i="7" s="1"/>
  <c r="O964" i="7" s="1"/>
  <c r="L669" i="7"/>
  <c r="N669" i="7" s="1"/>
  <c r="O669" i="7" s="1"/>
  <c r="L261" i="7"/>
  <c r="N261" i="7" s="1"/>
  <c r="O261" i="7" s="1"/>
  <c r="L961" i="7"/>
  <c r="N961" i="7" s="1"/>
  <c r="O961" i="7" s="1"/>
  <c r="L550" i="7"/>
  <c r="N550" i="7" s="1"/>
  <c r="O550" i="7" s="1"/>
  <c r="L230" i="7"/>
  <c r="N230" i="7" s="1"/>
  <c r="O230" i="7" s="1"/>
  <c r="L999" i="7"/>
  <c r="N999" i="7" s="1"/>
  <c r="O999" i="7" s="1"/>
  <c r="L358" i="7"/>
  <c r="N358" i="7" s="1"/>
  <c r="O358" i="7" s="1"/>
  <c r="L32" i="7"/>
  <c r="N32" i="7" s="1"/>
  <c r="O32" i="7" s="1"/>
  <c r="L501" i="7"/>
  <c r="N501" i="7" s="1"/>
  <c r="O501" i="7" s="1"/>
  <c r="L672" i="7"/>
  <c r="N672" i="7" s="1"/>
  <c r="O672" i="7" s="1"/>
  <c r="L846" i="7"/>
  <c r="N846" i="7" s="1"/>
  <c r="O846" i="7" s="1"/>
  <c r="L205" i="7"/>
  <c r="N205" i="7" s="1"/>
  <c r="O205" i="7" s="1"/>
  <c r="L651" i="7"/>
  <c r="N651" i="7" s="1"/>
  <c r="O651" i="7" s="1"/>
  <c r="L1006" i="7"/>
  <c r="N1006" i="7" s="1"/>
  <c r="O1006" i="7" s="1"/>
  <c r="L96" i="7"/>
  <c r="N96" i="7" s="1"/>
  <c r="O96" i="7" s="1"/>
  <c r="L375" i="7"/>
  <c r="N375" i="7" s="1"/>
  <c r="O375" i="7" s="1"/>
  <c r="L374" i="7"/>
  <c r="N374" i="7" s="1"/>
  <c r="L963" i="7"/>
  <c r="N963" i="7" s="1"/>
  <c r="O963" i="7" s="1"/>
  <c r="L323" i="7"/>
  <c r="N323" i="7" s="1"/>
  <c r="O323" i="7" s="1"/>
  <c r="L934" i="7"/>
  <c r="N934" i="7" s="1"/>
  <c r="O934" i="7" s="1"/>
  <c r="L394" i="7"/>
  <c r="N394" i="7" s="1"/>
  <c r="O394" i="7" s="1"/>
  <c r="L931" i="7"/>
  <c r="N931" i="7" s="1"/>
  <c r="O931" i="7" s="1"/>
  <c r="L959" i="7"/>
  <c r="N959" i="7" s="1"/>
  <c r="O959" i="7" s="1"/>
  <c r="L467" i="7"/>
  <c r="N467" i="7" s="1"/>
  <c r="O467" i="7" s="1"/>
  <c r="L699" i="7"/>
  <c r="N699" i="7" s="1"/>
  <c r="O699" i="7" s="1"/>
  <c r="L1021" i="7"/>
  <c r="N1021" i="7" s="1"/>
  <c r="O1021" i="7" s="1"/>
  <c r="L159" i="7"/>
  <c r="N159" i="7" s="1"/>
  <c r="O159" i="7" s="1"/>
  <c r="L287" i="7"/>
  <c r="N287" i="7" s="1"/>
  <c r="L797" i="7"/>
  <c r="N797" i="7" s="1"/>
  <c r="O797" i="7" s="1"/>
  <c r="L331" i="7"/>
  <c r="N331" i="7" s="1"/>
  <c r="O331" i="7" s="1"/>
  <c r="L453" i="7"/>
  <c r="N453" i="7" s="1"/>
  <c r="O453" i="7" s="1"/>
  <c r="L902" i="7"/>
  <c r="N902" i="7" s="1"/>
  <c r="O902" i="7" s="1"/>
  <c r="L134" i="7"/>
  <c r="N134" i="7" s="1"/>
  <c r="O134" i="7" s="1"/>
  <c r="L47" i="7"/>
  <c r="N47" i="7" s="1"/>
  <c r="O47" i="7" s="1"/>
  <c r="L301" i="7"/>
  <c r="N301" i="7" s="1"/>
  <c r="O301" i="7" s="1"/>
  <c r="L795" i="7"/>
  <c r="N795" i="7" s="1"/>
  <c r="O795" i="7" s="1"/>
  <c r="L321" i="7"/>
  <c r="N321" i="7" s="1"/>
  <c r="O321" i="7" s="1"/>
  <c r="L281" i="7"/>
  <c r="N281" i="7" s="1"/>
  <c r="O281" i="7" s="1"/>
  <c r="L768" i="7"/>
  <c r="N768" i="7" s="1"/>
  <c r="O768" i="7" s="1"/>
  <c r="L139" i="7"/>
  <c r="N139" i="7" s="1"/>
  <c r="O139" i="7" s="1"/>
  <c r="L548" i="7"/>
  <c r="N548" i="7" s="1"/>
  <c r="O548" i="7" s="1"/>
  <c r="L367" i="7"/>
  <c r="N367" i="7" s="1"/>
  <c r="O367" i="7" s="1"/>
  <c r="L898" i="7"/>
  <c r="N898" i="7" s="1"/>
  <c r="O898" i="7" s="1"/>
  <c r="L244" i="7"/>
  <c r="N244" i="7" s="1"/>
  <c r="O244" i="7" s="1"/>
  <c r="L198" i="7"/>
  <c r="N198" i="7" s="1"/>
  <c r="O198" i="7" s="1"/>
  <c r="L200" i="7"/>
  <c r="N200" i="7" s="1"/>
  <c r="O200" i="7" s="1"/>
  <c r="L470" i="7"/>
  <c r="N470" i="7" s="1"/>
  <c r="O470" i="7" s="1"/>
  <c r="L607" i="7"/>
  <c r="N607" i="7" s="1"/>
  <c r="O607" i="7" s="1"/>
  <c r="L878" i="7"/>
  <c r="N878" i="7" s="1"/>
  <c r="O878" i="7" s="1"/>
  <c r="L397" i="7"/>
  <c r="N397" i="7" s="1"/>
  <c r="O397" i="7" s="1"/>
  <c r="L703" i="7"/>
  <c r="N703" i="7" s="1"/>
  <c r="O703" i="7" s="1"/>
  <c r="L115" i="7"/>
  <c r="N115" i="7" s="1"/>
  <c r="O115" i="7" s="1"/>
  <c r="L291" i="7"/>
  <c r="N291" i="7" s="1"/>
  <c r="O291" i="7" s="1"/>
  <c r="L663" i="7"/>
  <c r="N663" i="7" s="1"/>
  <c r="O663" i="7" s="1"/>
  <c r="L765" i="7"/>
  <c r="N765" i="7" s="1"/>
  <c r="O765" i="7" s="1"/>
  <c r="L1013" i="7"/>
  <c r="N1013" i="7" s="1"/>
  <c r="O1013" i="7" s="1"/>
  <c r="L409" i="7"/>
  <c r="N409" i="7" s="1"/>
  <c r="O409" i="7" s="1"/>
  <c r="L620" i="7"/>
  <c r="N620" i="7" s="1"/>
  <c r="O620" i="7" s="1"/>
  <c r="L821" i="7"/>
  <c r="N821" i="7" s="1"/>
  <c r="O821" i="7" s="1"/>
  <c r="L215" i="7"/>
  <c r="N215" i="7" s="1"/>
  <c r="O215" i="7" s="1"/>
  <c r="L127" i="7"/>
  <c r="N127" i="7" s="1"/>
  <c r="O127" i="7" s="1"/>
  <c r="L443" i="7"/>
  <c r="N443" i="7" s="1"/>
  <c r="O443" i="7" s="1"/>
  <c r="L617" i="7"/>
  <c r="N617" i="7" s="1"/>
  <c r="O617" i="7" s="1"/>
  <c r="L854" i="7"/>
  <c r="N854" i="7" s="1"/>
  <c r="L711" i="7"/>
  <c r="N711" i="7" s="1"/>
  <c r="O711" i="7" s="1"/>
  <c r="L690" i="7"/>
  <c r="N690" i="7" s="1"/>
  <c r="O690" i="7" s="1"/>
  <c r="L74" i="7"/>
  <c r="N74" i="7" s="1"/>
  <c r="O74" i="7" s="1"/>
  <c r="L660" i="7"/>
  <c r="N660" i="7" s="1"/>
  <c r="O660" i="7" s="1"/>
  <c r="L266" i="7"/>
  <c r="N266" i="7" s="1"/>
  <c r="O266" i="7" s="1"/>
  <c r="L906" i="7"/>
  <c r="N906" i="7" s="1"/>
  <c r="O906" i="7" s="1"/>
  <c r="L209" i="7"/>
  <c r="N209" i="7" s="1"/>
  <c r="O209" i="7" s="1"/>
  <c r="L441" i="7"/>
  <c r="N441" i="7" s="1"/>
  <c r="O441" i="7" s="1"/>
  <c r="L113" i="7"/>
  <c r="N113" i="7" s="1"/>
  <c r="O113" i="7" s="1"/>
  <c r="L232" i="7"/>
  <c r="N232" i="7" s="1"/>
  <c r="O232" i="7" s="1"/>
  <c r="L742" i="7"/>
  <c r="N742" i="7" s="1"/>
  <c r="O742" i="7" s="1"/>
  <c r="L216" i="7"/>
  <c r="N216" i="7" s="1"/>
  <c r="O216" i="7" s="1"/>
  <c r="L798" i="7"/>
  <c r="N798" i="7" s="1"/>
  <c r="O798" i="7" s="1"/>
  <c r="L590" i="7"/>
  <c r="N590" i="7" s="1"/>
  <c r="O590" i="7" s="1"/>
  <c r="L403" i="7"/>
  <c r="N403" i="7" s="1"/>
  <c r="O403" i="7" s="1"/>
  <c r="L1011" i="7"/>
  <c r="N1011" i="7" s="1"/>
  <c r="O1011" i="7" s="1"/>
  <c r="L776" i="7"/>
  <c r="N776" i="7" s="1"/>
  <c r="O776" i="7" s="1"/>
  <c r="L932" i="7"/>
  <c r="N932" i="7" s="1"/>
  <c r="O932" i="7" s="1"/>
  <c r="L234" i="7"/>
  <c r="N234" i="7" s="1"/>
  <c r="O234" i="7" s="1"/>
  <c r="L120" i="7"/>
  <c r="N120" i="7" s="1"/>
  <c r="O120" i="7" s="1"/>
  <c r="L346" i="7"/>
  <c r="N346" i="7" s="1"/>
  <c r="O346" i="7" s="1"/>
  <c r="L552" i="7"/>
  <c r="N552" i="7" s="1"/>
  <c r="O552" i="7" s="1"/>
  <c r="L832" i="7"/>
  <c r="N832" i="7" s="1"/>
  <c r="O832" i="7" s="1"/>
  <c r="L450" i="7"/>
  <c r="N450" i="7" s="1"/>
  <c r="O450" i="7" s="1"/>
  <c r="L876" i="7"/>
  <c r="N876" i="7" s="1"/>
  <c r="O876" i="7" s="1"/>
  <c r="L439" i="7"/>
  <c r="N439" i="7" s="1"/>
  <c r="O439" i="7" s="1"/>
  <c r="L132" i="7"/>
  <c r="N132" i="7" s="1"/>
  <c r="O132" i="7" s="1"/>
  <c r="L97" i="7"/>
  <c r="N97" i="7" s="1"/>
  <c r="O97" i="7" s="1"/>
  <c r="L400" i="7"/>
  <c r="N400" i="7" s="1"/>
  <c r="O400" i="7" s="1"/>
  <c r="L885" i="7"/>
  <c r="N885" i="7" s="1"/>
  <c r="L522" i="7"/>
  <c r="N522" i="7" s="1"/>
  <c r="O522" i="7" s="1"/>
  <c r="L671" i="7"/>
  <c r="N671" i="7" s="1"/>
  <c r="O671" i="7" s="1"/>
  <c r="L299" i="7"/>
  <c r="N299" i="7" s="1"/>
  <c r="O299" i="7" s="1"/>
  <c r="L269" i="7"/>
  <c r="N269" i="7" s="1"/>
  <c r="O269" i="7" s="1"/>
  <c r="L300" i="7"/>
  <c r="N300" i="7" s="1"/>
  <c r="O300" i="7" s="1"/>
  <c r="L326" i="7"/>
  <c r="N326" i="7" s="1"/>
  <c r="O326" i="7" s="1"/>
  <c r="L137" i="7"/>
  <c r="N137" i="7" s="1"/>
  <c r="O137" i="7" s="1"/>
  <c r="L949" i="7"/>
  <c r="N949" i="7" s="1"/>
  <c r="O949" i="7" s="1"/>
  <c r="L591" i="7"/>
  <c r="N591" i="7" s="1"/>
  <c r="O591" i="7" s="1"/>
  <c r="L432" i="7"/>
  <c r="N432" i="7" s="1"/>
  <c r="O432" i="7" s="1"/>
  <c r="L34" i="7"/>
  <c r="N34" i="7" s="1"/>
  <c r="O34" i="7" s="1"/>
  <c r="L810" i="7"/>
  <c r="N810" i="7" s="1"/>
  <c r="O810" i="7" s="1"/>
  <c r="L708" i="7"/>
  <c r="N708" i="7" s="1"/>
  <c r="O708" i="7" s="1"/>
  <c r="L405" i="7"/>
  <c r="N405" i="7" s="1"/>
  <c r="O405" i="7" s="1"/>
  <c r="L772" i="7"/>
  <c r="N772" i="7" s="1"/>
  <c r="O772" i="7" s="1"/>
  <c r="L306" i="7"/>
  <c r="N306" i="7" s="1"/>
  <c r="O306" i="7" s="1"/>
  <c r="L792" i="7"/>
  <c r="N792" i="7" s="1"/>
  <c r="O792" i="7" s="1"/>
  <c r="L1016" i="7"/>
  <c r="N1016" i="7" s="1"/>
  <c r="O1016" i="7" s="1"/>
  <c r="L150" i="7"/>
  <c r="N150" i="7" s="1"/>
  <c r="O150" i="7" s="1"/>
  <c r="L70" i="7"/>
  <c r="N70" i="7" s="1"/>
  <c r="O70" i="7" s="1"/>
  <c r="L186" i="7"/>
  <c r="N186" i="7" s="1"/>
  <c r="O186" i="7" s="1"/>
  <c r="L396" i="7"/>
  <c r="N396" i="7" s="1"/>
  <c r="O396" i="7" s="1"/>
  <c r="L544" i="7"/>
  <c r="N544" i="7" s="1"/>
  <c r="O544" i="7" s="1"/>
  <c r="L644" i="7"/>
  <c r="N644" i="7" s="1"/>
  <c r="O644" i="7" s="1"/>
  <c r="L816" i="7"/>
  <c r="N816" i="7" s="1"/>
  <c r="O816" i="7" s="1"/>
  <c r="L156" i="7"/>
  <c r="N156" i="7" s="1"/>
  <c r="O156" i="7" s="1"/>
  <c r="L545" i="7"/>
  <c r="N545" i="7" s="1"/>
  <c r="O545" i="7" s="1"/>
  <c r="L762" i="7"/>
  <c r="N762" i="7" s="1"/>
  <c r="O762" i="7" s="1"/>
  <c r="L239" i="7"/>
  <c r="N239" i="7" s="1"/>
  <c r="O239" i="7" s="1"/>
  <c r="L94" i="7"/>
  <c r="N94" i="7" s="1"/>
  <c r="O94" i="7" s="1"/>
  <c r="L431" i="7"/>
  <c r="N431" i="7" s="1"/>
  <c r="O431" i="7" s="1"/>
  <c r="L801" i="7"/>
  <c r="N801" i="7" s="1"/>
  <c r="O801" i="7" s="1"/>
  <c r="L729" i="7"/>
  <c r="N729" i="7" s="1"/>
  <c r="O729" i="7" s="1"/>
  <c r="L942" i="7"/>
  <c r="N942" i="7" s="1"/>
  <c r="O942" i="7" s="1"/>
  <c r="L105" i="7"/>
  <c r="N105" i="7" s="1"/>
  <c r="O105" i="7" s="1"/>
  <c r="L430" i="7"/>
  <c r="N430" i="7" s="1"/>
  <c r="O430" i="7" s="1"/>
  <c r="L587" i="7"/>
  <c r="N587" i="7" s="1"/>
  <c r="O587" i="7" s="1"/>
  <c r="L758" i="7"/>
  <c r="N758" i="7" s="1"/>
  <c r="O758" i="7" s="1"/>
  <c r="L867" i="7"/>
  <c r="N867" i="7" s="1"/>
  <c r="O867" i="7" s="1"/>
  <c r="L107" i="7"/>
  <c r="N107" i="7" s="1"/>
  <c r="O107" i="7" s="1"/>
  <c r="L85" i="7"/>
  <c r="N85" i="7" s="1"/>
  <c r="O85" i="7" s="1"/>
  <c r="L348" i="7"/>
  <c r="N348" i="7" s="1"/>
  <c r="O348" i="7" s="1"/>
  <c r="L496" i="7"/>
  <c r="N496" i="7" s="1"/>
  <c r="O496" i="7" s="1"/>
  <c r="L659" i="7"/>
  <c r="N659" i="7" s="1"/>
  <c r="O659" i="7" s="1"/>
  <c r="L834" i="7"/>
  <c r="N834" i="7" s="1"/>
  <c r="O834" i="7" s="1"/>
  <c r="L1019" i="7"/>
  <c r="N1019" i="7" s="1"/>
  <c r="O1019" i="7" s="1"/>
  <c r="L179" i="7"/>
  <c r="N179" i="7" s="1"/>
  <c r="O179" i="7" s="1"/>
  <c r="L611" i="7"/>
  <c r="N611" i="7" s="1"/>
  <c r="O611" i="7" s="1"/>
  <c r="L220" i="7"/>
  <c r="N220" i="7" s="1"/>
  <c r="O220" i="7" s="1"/>
  <c r="L1010" i="7"/>
  <c r="N1010" i="7" s="1"/>
  <c r="O1010" i="7" s="1"/>
  <c r="L697" i="7"/>
  <c r="N697" i="7" s="1"/>
  <c r="O697" i="7" s="1"/>
  <c r="L551" i="7"/>
  <c r="N551" i="7" s="1"/>
  <c r="O551" i="7" s="1"/>
  <c r="L343" i="7"/>
  <c r="N343" i="7" s="1"/>
  <c r="O343" i="7" s="1"/>
  <c r="L664" i="7"/>
  <c r="N664" i="7" s="1"/>
  <c r="O664" i="7" s="1"/>
  <c r="L823" i="7"/>
  <c r="N823" i="7" s="1"/>
  <c r="O823" i="7" s="1"/>
  <c r="L1023" i="7"/>
  <c r="N1023" i="7" s="1"/>
  <c r="O1023" i="7" s="1"/>
  <c r="L288" i="7"/>
  <c r="N288" i="7" s="1"/>
  <c r="O288" i="7" s="1"/>
  <c r="L141" i="7"/>
  <c r="N141" i="7" s="1"/>
  <c r="O141" i="7" s="1"/>
  <c r="L420" i="7"/>
  <c r="N420" i="7" s="1"/>
  <c r="O420" i="7" s="1"/>
  <c r="L565" i="7"/>
  <c r="N565" i="7" s="1"/>
  <c r="O565" i="7" s="1"/>
  <c r="L899" i="7"/>
  <c r="N899" i="7" s="1"/>
  <c r="O899" i="7" s="1"/>
  <c r="L730" i="7"/>
  <c r="N730" i="7" s="1"/>
  <c r="O730" i="7" s="1"/>
  <c r="L608" i="7"/>
  <c r="N608" i="7" s="1"/>
  <c r="O608" i="7" s="1"/>
  <c r="L413" i="7"/>
  <c r="N413" i="7" s="1"/>
  <c r="O413" i="7" s="1"/>
  <c r="L925" i="7"/>
  <c r="N925" i="7" s="1"/>
  <c r="O925" i="7" s="1"/>
  <c r="L694" i="7"/>
  <c r="N694" i="7" s="1"/>
  <c r="O694" i="7" s="1"/>
  <c r="L330" i="7"/>
  <c r="N330" i="7" s="1"/>
  <c r="O330" i="7" s="1"/>
  <c r="L478" i="7"/>
  <c r="N478" i="7" s="1"/>
  <c r="O478" i="7" s="1"/>
  <c r="L362" i="7"/>
  <c r="N362" i="7" s="1"/>
  <c r="O362" i="7" s="1"/>
  <c r="L229" i="7"/>
  <c r="N229" i="7" s="1"/>
  <c r="L104" i="7"/>
  <c r="N104" i="7" s="1"/>
  <c r="O104" i="7" s="1"/>
  <c r="L35" i="7"/>
  <c r="N35" i="7" s="1"/>
  <c r="O35" i="7" s="1"/>
  <c r="L101" i="7"/>
  <c r="N101" i="7" s="1"/>
  <c r="O101" i="7" s="1"/>
  <c r="L998" i="7"/>
  <c r="N998" i="7" s="1"/>
  <c r="O998" i="7" s="1"/>
  <c r="L953" i="7"/>
  <c r="N953" i="7" s="1"/>
  <c r="O953" i="7" s="1"/>
  <c r="L802" i="7"/>
  <c r="N802" i="7" s="1"/>
  <c r="O802" i="7" s="1"/>
  <c r="L717" i="7"/>
  <c r="N717" i="7" s="1"/>
  <c r="O717" i="7" s="1"/>
  <c r="L246" i="7"/>
  <c r="N246" i="7" s="1"/>
  <c r="O246" i="7" s="1"/>
  <c r="L298" i="7"/>
  <c r="N298" i="7" s="1"/>
  <c r="O298" i="7" s="1"/>
  <c r="L419" i="7"/>
  <c r="N419" i="7" s="1"/>
  <c r="O419" i="7" s="1"/>
  <c r="L535" i="7"/>
  <c r="N535" i="7" s="1"/>
  <c r="O535" i="7" s="1"/>
  <c r="L564" i="7"/>
  <c r="N564" i="7" s="1"/>
  <c r="O564" i="7" s="1"/>
  <c r="L596" i="7"/>
  <c r="N596" i="7" s="1"/>
  <c r="O596" i="7" s="1"/>
  <c r="L928" i="7"/>
  <c r="N928" i="7" s="1"/>
  <c r="O928" i="7" s="1"/>
  <c r="L158" i="7"/>
  <c r="N158" i="7" s="1"/>
  <c r="O158" i="7" s="1"/>
  <c r="L116" i="7"/>
  <c r="N116" i="7" s="1"/>
  <c r="O116" i="7" s="1"/>
  <c r="L416" i="7"/>
  <c r="N416" i="7" s="1"/>
  <c r="O416" i="7" s="1"/>
  <c r="L506" i="7"/>
  <c r="N506" i="7" s="1"/>
  <c r="L824" i="7"/>
  <c r="N824" i="7" s="1"/>
  <c r="O824" i="7" s="1"/>
  <c r="L442" i="7"/>
  <c r="N442" i="7" s="1"/>
  <c r="O442" i="7" s="1"/>
  <c r="L770" i="7"/>
  <c r="N770" i="7" s="1"/>
  <c r="O770" i="7" s="1"/>
  <c r="L981" i="7"/>
  <c r="N981" i="7" s="1"/>
  <c r="O981" i="7" s="1"/>
  <c r="L901" i="7"/>
  <c r="N901" i="7" s="1"/>
  <c r="O901" i="7" s="1"/>
  <c r="L771" i="7"/>
  <c r="N771" i="7" s="1"/>
  <c r="O771" i="7" s="1"/>
  <c r="L696" i="7"/>
  <c r="N696" i="7" s="1"/>
  <c r="O696" i="7" s="1"/>
  <c r="L581" i="7"/>
  <c r="N581" i="7" s="1"/>
  <c r="O581" i="7" s="1"/>
  <c r="L517" i="7"/>
  <c r="N517" i="7" s="1"/>
  <c r="O517" i="7" s="1"/>
  <c r="L427" i="7"/>
  <c r="N427" i="7" s="1"/>
  <c r="O427" i="7" s="1"/>
  <c r="L282" i="7"/>
  <c r="N282" i="7" s="1"/>
  <c r="O282" i="7" s="1"/>
  <c r="L143" i="7"/>
  <c r="N143" i="7" s="1"/>
  <c r="O143" i="7" s="1"/>
  <c r="L245" i="7"/>
  <c r="N245" i="7" s="1"/>
  <c r="O245" i="7" s="1"/>
  <c r="L173" i="7"/>
  <c r="N173" i="7" s="1"/>
  <c r="O173" i="7" s="1"/>
  <c r="L46" i="7"/>
  <c r="L930" i="7"/>
  <c r="N930" i="7" s="1"/>
  <c r="O930" i="7" s="1"/>
  <c r="L837" i="7"/>
  <c r="N837" i="7" s="1"/>
  <c r="O837" i="7" s="1"/>
  <c r="L738" i="7"/>
  <c r="N738" i="7" s="1"/>
  <c r="O738" i="7" s="1"/>
  <c r="L662" i="7"/>
  <c r="N662" i="7" s="1"/>
  <c r="O662" i="7" s="1"/>
  <c r="L319" i="7"/>
  <c r="N319" i="7" s="1"/>
  <c r="O319" i="7" s="1"/>
  <c r="L483" i="7"/>
  <c r="N483" i="7" s="1"/>
  <c r="O483" i="7" s="1"/>
  <c r="L393" i="7"/>
  <c r="N393" i="7" s="1"/>
  <c r="O393" i="7" s="1"/>
  <c r="L146" i="7"/>
  <c r="N146" i="7" s="1"/>
  <c r="O146" i="7" s="1"/>
  <c r="L1003" i="7"/>
  <c r="N1003" i="7" s="1"/>
  <c r="O1003" i="7" s="1"/>
  <c r="L874" i="7"/>
  <c r="N874" i="7" s="1"/>
  <c r="O874" i="7" s="1"/>
  <c r="L807" i="7"/>
  <c r="N807" i="7" s="1"/>
  <c r="O807" i="7" s="1"/>
  <c r="L787" i="7"/>
  <c r="N787" i="7" s="1"/>
  <c r="O787" i="7" s="1"/>
  <c r="L868" i="7"/>
  <c r="N868" i="7" s="1"/>
  <c r="O868" i="7" s="1"/>
  <c r="L700" i="7"/>
  <c r="N700" i="7" s="1"/>
  <c r="O700" i="7" s="1"/>
  <c r="L542" i="7"/>
  <c r="N542" i="7" s="1"/>
  <c r="O542" i="7" s="1"/>
  <c r="L352" i="7"/>
  <c r="N352" i="7" s="1"/>
  <c r="O352" i="7" s="1"/>
  <c r="L131" i="7"/>
  <c r="N131" i="7" s="1"/>
  <c r="O131" i="7" s="1"/>
  <c r="L25" i="7"/>
  <c r="N25" i="7" s="1"/>
  <c r="O25" i="7" s="1"/>
  <c r="L1025" i="7"/>
  <c r="N1025" i="7" s="1"/>
  <c r="O1025" i="7" s="1"/>
  <c r="L912" i="7"/>
  <c r="N912" i="7" s="1"/>
  <c r="L726" i="7"/>
  <c r="N726" i="7" s="1"/>
  <c r="O726" i="7" s="1"/>
  <c r="L558" i="7"/>
  <c r="N558" i="7" s="1"/>
  <c r="O558" i="7" s="1"/>
  <c r="L471" i="7"/>
  <c r="N471" i="7" s="1"/>
  <c r="O471" i="7" s="1"/>
  <c r="L290" i="7"/>
  <c r="N290" i="7" s="1"/>
  <c r="O290" i="7" s="1"/>
  <c r="L1017" i="7"/>
  <c r="N1017" i="7" s="1"/>
  <c r="O1017" i="7" s="1"/>
  <c r="L848" i="7"/>
  <c r="N848" i="7" s="1"/>
  <c r="O848" i="7" s="1"/>
  <c r="L710" i="7"/>
  <c r="N710" i="7" s="1"/>
  <c r="O710" i="7" s="1"/>
  <c r="L623" i="7"/>
  <c r="N623" i="7" s="1"/>
  <c r="O623" i="7" s="1"/>
  <c r="L322" i="7"/>
  <c r="N322" i="7" s="1"/>
  <c r="O322" i="7" s="1"/>
  <c r="L507" i="7"/>
  <c r="N507" i="7" s="1"/>
  <c r="O507" i="7" s="1"/>
  <c r="L433" i="7"/>
  <c r="N433" i="7" s="1"/>
  <c r="O433" i="7" s="1"/>
  <c r="L354" i="7"/>
  <c r="N354" i="7" s="1"/>
  <c r="O354" i="7" s="1"/>
  <c r="L237" i="7"/>
  <c r="N237" i="7" s="1"/>
  <c r="O237" i="7" s="1"/>
  <c r="L133" i="7"/>
  <c r="N133" i="7" s="1"/>
  <c r="O133" i="7" s="1"/>
  <c r="L254" i="7"/>
  <c r="N254" i="7" s="1"/>
  <c r="O254" i="7" s="1"/>
  <c r="L27" i="7"/>
  <c r="N27" i="7" s="1"/>
  <c r="O27" i="7" s="1"/>
  <c r="L117" i="7"/>
  <c r="N117" i="7" s="1"/>
  <c r="O117" i="7" s="1"/>
  <c r="L26" i="7"/>
  <c r="N26" i="7" s="1"/>
  <c r="O26" i="7" s="1"/>
  <c r="L962" i="7"/>
  <c r="N962" i="7" s="1"/>
  <c r="O962" i="7" s="1"/>
  <c r="L831" i="7"/>
  <c r="N831" i="7" s="1"/>
  <c r="O831" i="7" s="1"/>
  <c r="L693" i="7"/>
  <c r="N693" i="7" s="1"/>
  <c r="O693" i="7" s="1"/>
  <c r="L197" i="7"/>
  <c r="N197" i="7" s="1"/>
  <c r="L485" i="7"/>
  <c r="N485" i="7" s="1"/>
  <c r="O485" i="7" s="1"/>
  <c r="L994" i="7"/>
  <c r="N994" i="7" s="1"/>
  <c r="O994" i="7" s="1"/>
  <c r="L487" i="7"/>
  <c r="N487" i="7" s="1"/>
  <c r="O487" i="7" s="1"/>
  <c r="L1007" i="7"/>
  <c r="N1007" i="7" s="1"/>
  <c r="O1007" i="7" s="1"/>
  <c r="L673" i="7"/>
  <c r="N673" i="7" s="1"/>
  <c r="O673" i="7" s="1"/>
  <c r="L515" i="7"/>
  <c r="N515" i="7" s="1"/>
  <c r="O515" i="7" s="1"/>
  <c r="L404" i="7"/>
  <c r="N404" i="7" s="1"/>
  <c r="O404" i="7" s="1"/>
  <c r="L178" i="7"/>
  <c r="N178" i="7" s="1"/>
  <c r="O178" i="7" s="1"/>
  <c r="L243" i="7"/>
  <c r="N243" i="7" s="1"/>
  <c r="O243" i="7" s="1"/>
  <c r="L136" i="7"/>
  <c r="N136" i="7" s="1"/>
  <c r="O136" i="7" s="1"/>
  <c r="L970" i="7"/>
  <c r="N970" i="7" s="1"/>
  <c r="O970" i="7" s="1"/>
  <c r="L890" i="7"/>
  <c r="N890" i="7" s="1"/>
  <c r="O890" i="7" s="1"/>
  <c r="L682" i="7"/>
  <c r="N682" i="7" s="1"/>
  <c r="L95" i="7"/>
  <c r="N95" i="7" s="1"/>
  <c r="O95" i="7" s="1"/>
  <c r="L382" i="7"/>
  <c r="N382" i="7" s="1"/>
  <c r="O382" i="7" s="1"/>
  <c r="L493" i="7"/>
  <c r="N493" i="7" s="1"/>
  <c r="O493" i="7" s="1"/>
  <c r="L614" i="7"/>
  <c r="N614" i="7" s="1"/>
  <c r="O614" i="7" s="1"/>
  <c r="L835" i="7"/>
  <c r="N835" i="7" s="1"/>
  <c r="O835" i="7" s="1"/>
  <c r="L88" i="7"/>
  <c r="N88" i="7" s="1"/>
  <c r="O88" i="7" s="1"/>
  <c r="L190" i="7"/>
  <c r="N190" i="7" s="1"/>
  <c r="O190" i="7" s="1"/>
  <c r="L490" i="7"/>
  <c r="N490" i="7" s="1"/>
  <c r="O490" i="7" s="1"/>
  <c r="L741" i="7"/>
  <c r="N741" i="7" s="1"/>
  <c r="O741" i="7" s="1"/>
  <c r="L516" i="7"/>
  <c r="N516" i="7" s="1"/>
  <c r="O516" i="7" s="1"/>
  <c r="L1009" i="7"/>
  <c r="N1009" i="7" s="1"/>
  <c r="O1009" i="7" s="1"/>
  <c r="L864" i="7"/>
  <c r="N864" i="7" s="1"/>
  <c r="O864" i="7" s="1"/>
  <c r="L755" i="7"/>
  <c r="N755" i="7" s="1"/>
  <c r="O755" i="7" s="1"/>
  <c r="L638" i="7"/>
  <c r="N638" i="7" s="1"/>
  <c r="O638" i="7" s="1"/>
  <c r="L538" i="7"/>
  <c r="N538" i="7" s="1"/>
  <c r="O538" i="7" s="1"/>
  <c r="L390" i="7"/>
  <c r="N390" i="7" s="1"/>
  <c r="O390" i="7" s="1"/>
  <c r="L231" i="7"/>
  <c r="N231" i="7" s="1"/>
  <c r="O231" i="7" s="1"/>
  <c r="L64" i="7"/>
  <c r="N64" i="7" s="1"/>
  <c r="O64" i="7" s="1"/>
  <c r="L140" i="7"/>
  <c r="N140" i="7" s="1"/>
  <c r="O140" i="7" s="1"/>
  <c r="L984" i="7"/>
  <c r="N984" i="7" s="1"/>
  <c r="O984" i="7" s="1"/>
  <c r="L904" i="7"/>
  <c r="N904" i="7" s="1"/>
  <c r="O904" i="7" s="1"/>
  <c r="L630" i="7"/>
  <c r="N630" i="7" s="1"/>
  <c r="L604" i="7"/>
  <c r="N604" i="7" s="1"/>
  <c r="O604" i="7" s="1"/>
  <c r="L499" i="7"/>
  <c r="N499" i="7" s="1"/>
  <c r="O499" i="7" s="1"/>
  <c r="L349" i="7"/>
  <c r="N349" i="7" s="1"/>
  <c r="O349" i="7" s="1"/>
  <c r="L277" i="7"/>
  <c r="N277" i="7" s="1"/>
  <c r="O277" i="7" s="1"/>
  <c r="L921" i="7"/>
  <c r="N921" i="7" s="1"/>
  <c r="O921" i="7" s="1"/>
  <c r="L786" i="7"/>
  <c r="N786" i="7" s="1"/>
  <c r="O786" i="7" s="1"/>
  <c r="L985" i="7"/>
  <c r="N985" i="7" s="1"/>
  <c r="O985" i="7" s="1"/>
  <c r="L759" i="7"/>
  <c r="N759" i="7" s="1"/>
  <c r="O759" i="7" s="1"/>
  <c r="L500" i="7"/>
  <c r="N500" i="7" s="1"/>
  <c r="O500" i="7" s="1"/>
  <c r="L235" i="7"/>
  <c r="N235" i="7" s="1"/>
  <c r="O235" i="7" s="1"/>
  <c r="L125" i="7"/>
  <c r="N125" i="7" s="1"/>
  <c r="L988" i="7"/>
  <c r="N988" i="7" s="1"/>
  <c r="O988" i="7" s="1"/>
  <c r="L804" i="7"/>
  <c r="N804" i="7" s="1"/>
  <c r="O804" i="7" s="1"/>
  <c r="L624" i="7"/>
  <c r="N624" i="7" s="1"/>
  <c r="O624" i="7" s="1"/>
  <c r="L434" i="7"/>
  <c r="N434" i="7" s="1"/>
  <c r="O434" i="7" s="1"/>
  <c r="L71" i="7"/>
  <c r="N71" i="7" s="1"/>
  <c r="O71" i="7" s="1"/>
  <c r="L946" i="7"/>
  <c r="N946" i="7" s="1"/>
  <c r="O946" i="7" s="1"/>
  <c r="L686" i="7"/>
  <c r="N686" i="7" s="1"/>
  <c r="O686" i="7" s="1"/>
  <c r="L593" i="7"/>
  <c r="N593" i="7" s="1"/>
  <c r="O593" i="7" s="1"/>
  <c r="L523" i="7"/>
  <c r="N523" i="7" s="1"/>
  <c r="O523" i="7" s="1"/>
  <c r="L412" i="7"/>
  <c r="N412" i="7" s="1"/>
  <c r="O412" i="7" s="1"/>
  <c r="L293" i="7"/>
  <c r="N293" i="7" s="1"/>
  <c r="O293" i="7" s="1"/>
  <c r="L149" i="7"/>
  <c r="N149" i="7" s="1"/>
  <c r="O149" i="7" s="1"/>
  <c r="L219" i="7"/>
  <c r="N219" i="7" s="1"/>
  <c r="O219" i="7" s="1"/>
  <c r="L185" i="7"/>
  <c r="N185" i="7" s="1"/>
  <c r="O185" i="7" s="1"/>
  <c r="L62" i="7"/>
  <c r="N62" i="7" s="1"/>
  <c r="O62" i="7" s="1"/>
  <c r="L924" i="7"/>
  <c r="N924" i="7" s="1"/>
  <c r="O924" i="7" s="1"/>
  <c r="L748" i="7"/>
  <c r="N748" i="7" s="1"/>
  <c r="O748" i="7" s="1"/>
  <c r="L111" i="7"/>
  <c r="N111" i="7" s="1"/>
  <c r="O111" i="7" s="1"/>
  <c r="L574" i="7"/>
  <c r="N574" i="7" s="1"/>
  <c r="O574" i="7" s="1"/>
  <c r="L297" i="7"/>
  <c r="N297" i="7" s="1"/>
  <c r="O297" i="7" s="1"/>
  <c r="L674" i="7"/>
  <c r="N674" i="7" s="1"/>
  <c r="O674" i="7" s="1"/>
  <c r="L513" i="7"/>
  <c r="N513" i="7" s="1"/>
  <c r="O513" i="7" s="1"/>
  <c r="L945" i="7"/>
  <c r="N945" i="7" s="1"/>
  <c r="O945" i="7" s="1"/>
  <c r="L732" i="7"/>
  <c r="N732" i="7" s="1"/>
  <c r="O732" i="7" s="1"/>
  <c r="L67" i="7"/>
  <c r="N67" i="7" s="1"/>
  <c r="O67" i="7" s="1"/>
  <c r="L395" i="7"/>
  <c r="N395" i="7" s="1"/>
  <c r="O395" i="7" s="1"/>
  <c r="L543" i="7"/>
  <c r="N543" i="7" s="1"/>
  <c r="O543" i="7" s="1"/>
  <c r="L676" i="7"/>
  <c r="N676" i="7" s="1"/>
  <c r="O676" i="7" s="1"/>
  <c r="L966" i="7"/>
  <c r="N966" i="7" s="1"/>
  <c r="O966" i="7" s="1"/>
  <c r="L267" i="7"/>
  <c r="N267" i="7" s="1"/>
  <c r="O267" i="7" s="1"/>
  <c r="L437" i="7"/>
  <c r="N437" i="7" s="1"/>
  <c r="O437" i="7" s="1"/>
  <c r="L718" i="7"/>
  <c r="N718" i="7" s="1"/>
  <c r="O718" i="7" s="1"/>
  <c r="L479" i="7"/>
  <c r="N479" i="7" s="1"/>
  <c r="O479" i="7" s="1"/>
  <c r="L1018" i="7"/>
  <c r="N1018" i="7" s="1"/>
  <c r="O1018" i="7" s="1"/>
  <c r="L102" i="7"/>
  <c r="N102" i="7" s="1"/>
  <c r="O102" i="7" s="1"/>
  <c r="L476" i="7"/>
  <c r="N476" i="7" s="1"/>
  <c r="O476" i="7" s="1"/>
  <c r="L731" i="7"/>
  <c r="N731" i="7" s="1"/>
  <c r="O731" i="7" s="1"/>
  <c r="L448" i="7"/>
  <c r="N448" i="7" s="1"/>
  <c r="O448" i="7" s="1"/>
  <c r="L713" i="7"/>
  <c r="N713" i="7" s="1"/>
  <c r="O713" i="7" s="1"/>
  <c r="L191" i="7"/>
  <c r="N191" i="7" s="1"/>
  <c r="O191" i="7" s="1"/>
  <c r="L474" i="7"/>
  <c r="N474" i="7" s="1"/>
  <c r="O474" i="7" s="1"/>
  <c r="L687" i="7"/>
  <c r="N687" i="7" s="1"/>
  <c r="O687" i="7" s="1"/>
  <c r="L592" i="7"/>
  <c r="N592" i="7" s="1"/>
  <c r="O592" i="7" s="1"/>
  <c r="L636" i="7"/>
  <c r="N636" i="7" s="1"/>
  <c r="O636" i="7" s="1"/>
  <c r="L794" i="7"/>
  <c r="N794" i="7" s="1"/>
  <c r="O794" i="7" s="1"/>
  <c r="L979" i="7"/>
  <c r="N979" i="7" s="1"/>
  <c r="O979" i="7" s="1"/>
  <c r="L308" i="7"/>
  <c r="N308" i="7" s="1"/>
  <c r="O308" i="7" s="1"/>
  <c r="L578" i="7"/>
  <c r="N578" i="7" s="1"/>
  <c r="O578" i="7" s="1"/>
  <c r="L719" i="7"/>
  <c r="N719" i="7" s="1"/>
  <c r="O719" i="7" s="1"/>
  <c r="L892" i="7"/>
  <c r="N892" i="7" s="1"/>
  <c r="O892" i="7" s="1"/>
  <c r="L825" i="7"/>
  <c r="N825" i="7" s="1"/>
  <c r="O825" i="7" s="1"/>
  <c r="L855" i="7"/>
  <c r="N855" i="7" s="1"/>
  <c r="O855" i="7" s="1"/>
  <c r="L972" i="7"/>
  <c r="N972" i="7" s="1"/>
  <c r="O972" i="7" s="1"/>
  <c r="L1000" i="7"/>
  <c r="N1000" i="7" s="1"/>
  <c r="O1000" i="7" s="1"/>
  <c r="L68" i="7"/>
  <c r="N68" i="7" s="1"/>
  <c r="O68" i="7" s="1"/>
  <c r="L147" i="7"/>
  <c r="N147" i="7" s="1"/>
  <c r="O147" i="7" s="1"/>
  <c r="L642" i="7"/>
  <c r="N642" i="7" s="1"/>
  <c r="O642" i="7" s="1"/>
  <c r="L913" i="7"/>
  <c r="N913" i="7" s="1"/>
  <c r="O913" i="7" s="1"/>
  <c r="L915" i="7"/>
  <c r="N915" i="7" s="1"/>
  <c r="O915" i="7" s="1"/>
  <c r="L995" i="7"/>
  <c r="N995" i="7" s="1"/>
  <c r="O995" i="7" s="1"/>
  <c r="L475" i="7"/>
  <c r="N475" i="7" s="1"/>
  <c r="O475" i="7" s="1"/>
  <c r="L549" i="7"/>
  <c r="N549" i="7" s="1"/>
  <c r="O549" i="7" s="1"/>
  <c r="L58" i="7"/>
  <c r="N58" i="7" s="1"/>
  <c r="O58" i="7" s="1"/>
  <c r="L368" i="7"/>
  <c r="N368" i="7" s="1"/>
  <c r="O368" i="7" s="1"/>
  <c r="L714" i="7"/>
  <c r="N714" i="7" s="1"/>
  <c r="O714" i="7" s="1"/>
  <c r="L84" i="7"/>
  <c r="N84" i="7" s="1"/>
  <c r="O84" i="7" s="1"/>
  <c r="L670" i="7"/>
  <c r="N670" i="7" s="1"/>
  <c r="O670" i="7" s="1"/>
  <c r="L41" i="7"/>
  <c r="N41" i="7" s="1"/>
  <c r="O41" i="7" s="1"/>
  <c r="L521" i="7"/>
  <c r="N521" i="7" s="1"/>
  <c r="O521" i="7" s="1"/>
  <c r="L773" i="7"/>
  <c r="N773" i="7" s="1"/>
  <c r="O773" i="7" s="1"/>
  <c r="L401" i="7"/>
  <c r="N401" i="7" s="1"/>
  <c r="O401" i="7" s="1"/>
  <c r="L1005" i="7"/>
  <c r="N1005" i="7" s="1"/>
  <c r="O1005" i="7" s="1"/>
  <c r="L562" i="7"/>
  <c r="N562" i="7" s="1"/>
  <c r="O562" i="7" s="1"/>
  <c r="L296" i="7"/>
  <c r="N296" i="7" s="1"/>
  <c r="O296" i="7" s="1"/>
  <c r="L887" i="7"/>
  <c r="N887" i="7" s="1"/>
  <c r="O887" i="7" s="1"/>
  <c r="L775" i="7"/>
  <c r="N775" i="7" s="1"/>
  <c r="O775" i="7" s="1"/>
  <c r="L82" i="7"/>
  <c r="N82" i="7" s="1"/>
  <c r="O82" i="7" s="1"/>
  <c r="L148" i="7"/>
  <c r="N148" i="7" s="1"/>
  <c r="O148" i="7" s="1"/>
  <c r="L918" i="7"/>
  <c r="N918" i="7" s="1"/>
  <c r="O918" i="7" s="1"/>
  <c r="L778" i="7"/>
  <c r="N778" i="7" s="1"/>
  <c r="O778" i="7" s="1"/>
  <c r="L645" i="7"/>
  <c r="N645" i="7" s="1"/>
  <c r="O645" i="7" s="1"/>
  <c r="L524" i="7"/>
  <c r="N524" i="7" s="1"/>
  <c r="O524" i="7" s="1"/>
  <c r="L369" i="7"/>
  <c r="N369" i="7" s="1"/>
  <c r="O369" i="7" s="1"/>
  <c r="L218" i="7"/>
  <c r="N218" i="7" s="1"/>
  <c r="O218" i="7" s="1"/>
  <c r="L862" i="7"/>
  <c r="N862" i="7" s="1"/>
  <c r="O862" i="7" s="1"/>
  <c r="L753" i="7"/>
  <c r="N753" i="7" s="1"/>
  <c r="L652" i="7"/>
  <c r="N652" i="7" s="1"/>
  <c r="O652" i="7" s="1"/>
  <c r="L577" i="7"/>
  <c r="N577" i="7" s="1"/>
  <c r="O577" i="7" s="1"/>
  <c r="L536" i="7"/>
  <c r="N536" i="7" s="1"/>
  <c r="O536" i="7" s="1"/>
  <c r="L457" i="7"/>
  <c r="N457" i="7" s="1"/>
  <c r="O457" i="7" s="1"/>
  <c r="L383" i="7"/>
  <c r="N383" i="7" s="1"/>
  <c r="O383" i="7" s="1"/>
  <c r="L280" i="7"/>
  <c r="N280" i="7" s="1"/>
  <c r="O280" i="7" s="1"/>
  <c r="L157" i="7"/>
  <c r="N157" i="7" s="1"/>
  <c r="O157" i="7" s="1"/>
  <c r="L83" i="7"/>
  <c r="N83" i="7" s="1"/>
  <c r="O83" i="7" s="1"/>
  <c r="L59" i="7"/>
  <c r="N59" i="7" s="1"/>
  <c r="O59" i="7" s="1"/>
  <c r="L169" i="7"/>
  <c r="N169" i="7" s="1"/>
  <c r="O169" i="7" s="1"/>
  <c r="L212" i="7"/>
  <c r="N212" i="7" s="1"/>
  <c r="O212" i="7" s="1"/>
  <c r="L986" i="7"/>
  <c r="N986" i="7" s="1"/>
  <c r="O986" i="7" s="1"/>
  <c r="L869" i="7"/>
  <c r="N869" i="7" s="1"/>
  <c r="O869" i="7" s="1"/>
  <c r="L839" i="7"/>
  <c r="N839" i="7" s="1"/>
  <c r="O839" i="7" s="1"/>
  <c r="L760" i="7"/>
  <c r="N760" i="7" s="1"/>
  <c r="O760" i="7" s="1"/>
  <c r="L701" i="7"/>
  <c r="N701" i="7" s="1"/>
  <c r="O701" i="7" s="1"/>
  <c r="L60" i="7"/>
  <c r="N60" i="7" s="1"/>
  <c r="O60" i="7" s="1"/>
  <c r="L175" i="7"/>
  <c r="N175" i="7" s="1"/>
  <c r="O175" i="7" s="1"/>
  <c r="L359" i="7"/>
  <c r="N359" i="7" s="1"/>
  <c r="O359" i="7" s="1"/>
  <c r="L440" i="7"/>
  <c r="N440" i="7" s="1"/>
  <c r="O440" i="7" s="1"/>
  <c r="L514" i="7"/>
  <c r="N514" i="7" s="1"/>
  <c r="O514" i="7" s="1"/>
  <c r="L329" i="7"/>
  <c r="N329" i="7" s="1"/>
  <c r="O329" i="7" s="1"/>
  <c r="L635" i="7"/>
  <c r="N635" i="7" s="1"/>
  <c r="O635" i="7" s="1"/>
  <c r="L756" i="7"/>
  <c r="N756" i="7" s="1"/>
  <c r="O756" i="7" s="1"/>
  <c r="L865" i="7"/>
  <c r="N865" i="7" s="1"/>
  <c r="O865" i="7" s="1"/>
  <c r="L204" i="7"/>
  <c r="N204" i="7" s="1"/>
  <c r="O204" i="7" s="1"/>
  <c r="L55" i="7"/>
  <c r="N55" i="7" s="1"/>
  <c r="O55" i="7" s="1"/>
  <c r="L153" i="7"/>
  <c r="N153" i="7" s="1"/>
  <c r="O153" i="7" s="1"/>
  <c r="L379" i="7"/>
  <c r="N379" i="7" s="1"/>
  <c r="O379" i="7" s="1"/>
  <c r="L532" i="7"/>
  <c r="N532" i="7" s="1"/>
  <c r="O532" i="7" s="1"/>
  <c r="L648" i="7"/>
  <c r="N648" i="7" s="1"/>
  <c r="O648" i="7" s="1"/>
  <c r="L815" i="7"/>
  <c r="N815" i="7" s="1"/>
  <c r="L361" i="7"/>
  <c r="N361" i="7" s="1"/>
  <c r="O361" i="7" s="1"/>
  <c r="L637" i="7"/>
  <c r="N637" i="7" s="1"/>
  <c r="O637" i="7" s="1"/>
  <c r="L879" i="7"/>
  <c r="N879" i="7" s="1"/>
  <c r="O879" i="7" s="1"/>
  <c r="L965" i="7"/>
  <c r="N965" i="7" s="1"/>
  <c r="O965" i="7" s="1"/>
  <c r="L948" i="7"/>
  <c r="N948" i="7" s="1"/>
  <c r="O948" i="7" s="1"/>
  <c r="L818" i="7"/>
  <c r="N818" i="7" s="1"/>
  <c r="O818" i="7" s="1"/>
  <c r="L735" i="7"/>
  <c r="N735" i="7" s="1"/>
  <c r="O735" i="7" s="1"/>
  <c r="L675" i="7"/>
  <c r="N675" i="7" s="1"/>
  <c r="O675" i="7" s="1"/>
  <c r="L567" i="7"/>
  <c r="N567" i="7" s="1"/>
  <c r="O567" i="7" s="1"/>
  <c r="L554" i="7"/>
  <c r="N554" i="7" s="1"/>
  <c r="O554" i="7" s="1"/>
  <c r="L480" i="7"/>
  <c r="N480" i="7" s="1"/>
  <c r="O480" i="7" s="1"/>
  <c r="L406" i="7"/>
  <c r="N406" i="7" s="1"/>
  <c r="O406" i="7" s="1"/>
  <c r="L303" i="7"/>
  <c r="N303" i="7" s="1"/>
  <c r="O303" i="7" s="1"/>
  <c r="L180" i="7"/>
  <c r="N180" i="7" s="1"/>
  <c r="O180" i="7" s="1"/>
  <c r="L106" i="7"/>
  <c r="N106" i="7" s="1"/>
  <c r="O106" i="7" s="1"/>
  <c r="L211" i="7"/>
  <c r="N211" i="7" s="1"/>
  <c r="O211" i="7" s="1"/>
  <c r="L249" i="7"/>
  <c r="N249" i="7" s="1"/>
  <c r="O249" i="7" s="1"/>
  <c r="L65" i="7"/>
  <c r="N65" i="7" s="1"/>
  <c r="O65" i="7" s="1"/>
  <c r="L996" i="7"/>
  <c r="N996" i="7" s="1"/>
  <c r="O996" i="7" s="1"/>
  <c r="L914" i="7"/>
  <c r="N914" i="7" s="1"/>
  <c r="O914" i="7" s="1"/>
  <c r="L888" i="7"/>
  <c r="N888" i="7" s="1"/>
  <c r="O888" i="7" s="1"/>
  <c r="L774" i="7"/>
  <c r="N774" i="7" s="1"/>
  <c r="O774" i="7" s="1"/>
  <c r="L715" i="7"/>
  <c r="N715" i="7" s="1"/>
  <c r="O715" i="7" s="1"/>
  <c r="L641" i="7"/>
  <c r="N641" i="7" s="1"/>
  <c r="O641" i="7" s="1"/>
  <c r="L335" i="7"/>
  <c r="N335" i="7" s="1"/>
  <c r="O335" i="7" s="1"/>
  <c r="L520" i="7"/>
  <c r="N520" i="7" s="1"/>
  <c r="O520" i="7" s="1"/>
  <c r="L446" i="7"/>
  <c r="N446" i="7" s="1"/>
  <c r="O446" i="7" s="1"/>
  <c r="L365" i="7"/>
  <c r="N365" i="7" s="1"/>
  <c r="O365" i="7" s="1"/>
  <c r="L189" i="7"/>
  <c r="N189" i="7" s="1"/>
  <c r="O189" i="7" s="1"/>
  <c r="L206" i="7"/>
  <c r="N206" i="7" s="1"/>
  <c r="O206" i="7" s="1"/>
  <c r="L975" i="7"/>
  <c r="N975" i="7" s="1"/>
  <c r="O975" i="7" s="1"/>
  <c r="L858" i="7"/>
  <c r="N858" i="7" s="1"/>
  <c r="O858" i="7" s="1"/>
  <c r="L828" i="7"/>
  <c r="N828" i="7" s="1"/>
  <c r="O828" i="7" s="1"/>
  <c r="L745" i="7"/>
  <c r="N745" i="7" s="1"/>
  <c r="O745" i="7" s="1"/>
  <c r="L1022" i="7"/>
  <c r="N1022" i="7" s="1"/>
  <c r="O1022" i="7" s="1"/>
  <c r="L905" i="7"/>
  <c r="N905" i="7" s="1"/>
  <c r="O905" i="7" s="1"/>
  <c r="L657" i="7"/>
  <c r="N657" i="7" s="1"/>
  <c r="L589" i="7"/>
  <c r="N589" i="7" s="1"/>
  <c r="O589" i="7" s="1"/>
  <c r="L468" i="7"/>
  <c r="N468" i="7" s="1"/>
  <c r="O468" i="7" s="1"/>
  <c r="L808" i="7"/>
  <c r="N808" i="7" s="1"/>
  <c r="O808" i="7" s="1"/>
  <c r="L943" i="7"/>
  <c r="N943" i="7" s="1"/>
  <c r="O943" i="7" s="1"/>
  <c r="L960" i="7"/>
  <c r="N960" i="7" s="1"/>
  <c r="O960" i="7" s="1"/>
  <c r="L126" i="7"/>
  <c r="N126" i="7" s="1"/>
  <c r="O126" i="7" s="1"/>
  <c r="L30" i="7"/>
  <c r="N30" i="7" s="1"/>
  <c r="O30" i="7" s="1"/>
  <c r="L263" i="7"/>
  <c r="N263" i="7" s="1"/>
  <c r="O263" i="7" s="1"/>
  <c r="L29" i="7"/>
  <c r="N29" i="7" s="1"/>
  <c r="O29" i="7" s="1"/>
  <c r="L135" i="7"/>
  <c r="N135" i="7" s="1"/>
  <c r="O135" i="7" s="1"/>
  <c r="L625" i="7"/>
  <c r="N625" i="7" s="1"/>
  <c r="O625" i="7" s="1"/>
  <c r="L763" i="7"/>
  <c r="N763" i="7" s="1"/>
  <c r="O763" i="7" s="1"/>
  <c r="L356" i="7"/>
  <c r="N356" i="7" s="1"/>
  <c r="O356" i="7" s="1"/>
  <c r="L993" i="7"/>
  <c r="N993" i="7" s="1"/>
  <c r="L509" i="7"/>
  <c r="N509" i="7" s="1"/>
  <c r="O509" i="7" s="1"/>
  <c r="L705" i="7"/>
  <c r="N705" i="7" s="1"/>
  <c r="O705" i="7" s="1"/>
  <c r="L435" i="7"/>
  <c r="N435" i="7" s="1"/>
  <c r="O435" i="7" s="1"/>
  <c r="L704" i="7"/>
  <c r="N704" i="7" s="1"/>
  <c r="O704" i="7" s="1"/>
  <c r="L103" i="7"/>
  <c r="N103" i="7" s="1"/>
  <c r="O103" i="7" s="1"/>
  <c r="L1012" i="7"/>
  <c r="N1012" i="7" s="1"/>
  <c r="O1012" i="7" s="1"/>
  <c r="L407" i="7"/>
  <c r="N407" i="7" s="1"/>
  <c r="O407" i="7" s="1"/>
  <c r="L87" i="7"/>
  <c r="N87" i="7" s="1"/>
  <c r="O87" i="7" s="1"/>
  <c r="L251" i="7"/>
  <c r="N251" i="7" s="1"/>
  <c r="O251" i="7" s="1"/>
  <c r="L324" i="7"/>
  <c r="N324" i="7" s="1"/>
  <c r="O324" i="7" s="1"/>
  <c r="L872" i="7"/>
  <c r="N872" i="7" s="1"/>
  <c r="O872" i="7" s="1"/>
  <c r="L555" i="7"/>
  <c r="N555" i="7" s="1"/>
  <c r="O555" i="7" s="1"/>
  <c r="L796" i="7"/>
  <c r="N796" i="7" s="1"/>
  <c r="O796" i="7" s="1"/>
  <c r="L585" i="7"/>
  <c r="N585" i="7" s="1"/>
  <c r="O585" i="7" s="1"/>
  <c r="L830" i="7"/>
  <c r="N830" i="7" s="1"/>
  <c r="O830" i="7" s="1"/>
  <c r="L452" i="7"/>
  <c r="N452" i="7" s="1"/>
  <c r="O452" i="7" s="1"/>
  <c r="L481" i="7"/>
  <c r="N481" i="7" s="1"/>
  <c r="O481" i="7" s="1"/>
  <c r="L843" i="7"/>
  <c r="N843" i="7" s="1"/>
  <c r="O843" i="7" s="1"/>
  <c r="L289" i="7"/>
  <c r="N289" i="7" s="1"/>
  <c r="O289" i="7" s="1"/>
  <c r="L192" i="7"/>
  <c r="N192" i="7" s="1"/>
  <c r="O192" i="7" s="1"/>
  <c r="L462" i="7"/>
  <c r="N462" i="7" s="1"/>
  <c r="L780" i="7"/>
  <c r="N780" i="7" s="1"/>
  <c r="O780" i="7" s="1"/>
  <c r="L842" i="7"/>
  <c r="N842" i="7" s="1"/>
  <c r="O842" i="7" s="1"/>
  <c r="L302" i="7"/>
  <c r="N302" i="7" s="1"/>
  <c r="O302" i="7" s="1"/>
  <c r="L602" i="7"/>
  <c r="N602" i="7" s="1"/>
  <c r="O602" i="7" s="1"/>
  <c r="L177" i="7"/>
  <c r="N177" i="7" s="1"/>
  <c r="O177" i="7" s="1"/>
  <c r="L252" i="7"/>
  <c r="N252" i="7" s="1"/>
  <c r="O252" i="7" s="1"/>
  <c r="L236" i="7"/>
  <c r="N236" i="7" s="1"/>
  <c r="O236" i="7" s="1"/>
  <c r="L69" i="7"/>
  <c r="N69" i="7" s="1"/>
  <c r="O69" i="7" s="1"/>
  <c r="L182" i="7"/>
  <c r="N182" i="7" s="1"/>
  <c r="O182" i="7" s="1"/>
  <c r="L556" i="7"/>
  <c r="N556" i="7" s="1"/>
  <c r="O556" i="7" s="1"/>
  <c r="L933" i="7"/>
  <c r="N933" i="7" s="1"/>
  <c r="O933" i="7" s="1"/>
  <c r="L695" i="7"/>
  <c r="N695" i="7" s="1"/>
  <c r="O695" i="7" s="1"/>
  <c r="L466" i="7"/>
  <c r="N466" i="7" s="1"/>
  <c r="O466" i="7" s="1"/>
  <c r="L537" i="7"/>
  <c r="N537" i="7" s="1"/>
  <c r="O537" i="7" s="1"/>
  <c r="L588" i="7"/>
  <c r="N588" i="7" s="1"/>
  <c r="O588" i="7" s="1"/>
  <c r="L376" i="7"/>
  <c r="N376" i="7" s="1"/>
  <c r="O376" i="7" s="1"/>
  <c r="L647" i="7"/>
  <c r="N647" i="7" s="1"/>
  <c r="O647" i="7" s="1"/>
  <c r="L213" i="7"/>
  <c r="N213" i="7" s="1"/>
  <c r="O213" i="7" s="1"/>
  <c r="L677" i="7"/>
  <c r="N677" i="7" s="1"/>
  <c r="O677" i="7" s="1"/>
  <c r="L76" i="7"/>
  <c r="N76" i="7" s="1"/>
  <c r="O76" i="7" s="1"/>
  <c r="L455" i="7"/>
  <c r="N455" i="7" s="1"/>
  <c r="O455" i="7" s="1"/>
  <c r="L761" i="7"/>
  <c r="N761" i="7" s="1"/>
  <c r="O761" i="7" s="1"/>
  <c r="L99" i="7"/>
  <c r="N99" i="7" s="1"/>
  <c r="O99" i="7" s="1"/>
  <c r="L223" i="7"/>
  <c r="N223" i="7" s="1"/>
  <c r="O223" i="7" s="1"/>
  <c r="L531" i="7"/>
  <c r="N531" i="7" s="1"/>
  <c r="O531" i="7" s="1"/>
  <c r="L920" i="7"/>
  <c r="N920" i="7" s="1"/>
  <c r="O920" i="7" s="1"/>
  <c r="L408" i="7"/>
  <c r="N408" i="7" s="1"/>
  <c r="O408" i="7" s="1"/>
  <c r="L426" i="7"/>
  <c r="N426" i="7" s="1"/>
  <c r="O426" i="7" s="1"/>
  <c r="L791" i="7"/>
  <c r="N791" i="7" s="1"/>
  <c r="O791" i="7" s="1"/>
  <c r="L980" i="7"/>
  <c r="N980" i="7" s="1"/>
  <c r="O980" i="7" s="1"/>
  <c r="L923" i="7"/>
  <c r="N923" i="7" s="1"/>
  <c r="O923" i="7" s="1"/>
  <c r="L650" i="7"/>
  <c r="N650" i="7" s="1"/>
  <c r="O650" i="7" s="1"/>
  <c r="L381" i="7"/>
  <c r="N381" i="7" s="1"/>
  <c r="O381" i="7" s="1"/>
  <c r="L57" i="7"/>
  <c r="N57" i="7" s="1"/>
  <c r="O57" i="7" s="1"/>
  <c r="L863" i="7"/>
  <c r="N863" i="7" s="1"/>
  <c r="O863" i="7" s="1"/>
  <c r="L616" i="7"/>
  <c r="N616" i="7" s="1"/>
  <c r="O616" i="7" s="1"/>
  <c r="L345" i="7"/>
  <c r="N345" i="7" s="1"/>
  <c r="O345" i="7" s="1"/>
  <c r="L907" i="7"/>
  <c r="N907" i="7" s="1"/>
  <c r="O907" i="7" s="1"/>
  <c r="L640" i="7"/>
  <c r="N640" i="7" s="1"/>
  <c r="O640" i="7" s="1"/>
  <c r="L519" i="7"/>
  <c r="N519" i="7" s="1"/>
  <c r="O519" i="7" s="1"/>
  <c r="L366" i="7"/>
  <c r="N366" i="7" s="1"/>
  <c r="O366" i="7" s="1"/>
  <c r="L145" i="7"/>
  <c r="N145" i="7" s="1"/>
  <c r="O145" i="7" s="1"/>
  <c r="L39" i="7"/>
  <c r="N39" i="7" s="1"/>
  <c r="O39" i="7" s="1"/>
  <c r="L54" i="7"/>
  <c r="N54" i="7" s="1"/>
  <c r="O54" i="7" s="1"/>
  <c r="L857" i="7"/>
  <c r="N857" i="7" s="1"/>
  <c r="O857" i="7" s="1"/>
  <c r="L744" i="7"/>
  <c r="N744" i="7" s="1"/>
  <c r="O744" i="7" s="1"/>
  <c r="L631" i="7"/>
  <c r="N631" i="7" s="1"/>
  <c r="O631" i="7" s="1"/>
  <c r="L325" i="7"/>
  <c r="N325" i="7" s="1"/>
  <c r="O325" i="7" s="1"/>
  <c r="L510" i="7"/>
  <c r="N510" i="7" s="1"/>
  <c r="O510" i="7" s="1"/>
  <c r="L436" i="7"/>
  <c r="N436" i="7" s="1"/>
  <c r="O436" i="7" s="1"/>
  <c r="L355" i="7"/>
  <c r="N355" i="7" s="1"/>
  <c r="O355" i="7" s="1"/>
  <c r="L167" i="7"/>
  <c r="N167" i="7" s="1"/>
  <c r="O167" i="7" s="1"/>
  <c r="L40" i="7"/>
  <c r="N40" i="7" s="1"/>
  <c r="O40" i="7" s="1"/>
  <c r="L747" i="7"/>
  <c r="N747" i="7" s="1"/>
  <c r="O747" i="7" s="1"/>
  <c r="L492" i="7"/>
  <c r="N492" i="7" s="1"/>
  <c r="O492" i="7" s="1"/>
  <c r="L118" i="7"/>
  <c r="N118" i="7" s="1"/>
  <c r="O118" i="7" s="1"/>
  <c r="L1008" i="7"/>
  <c r="N1008" i="7" s="1"/>
  <c r="O1008" i="7" s="1"/>
  <c r="L594" i="7"/>
  <c r="N594" i="7" s="1"/>
  <c r="O594" i="7" s="1"/>
  <c r="L463" i="7"/>
  <c r="N463" i="7" s="1"/>
  <c r="O463" i="7" s="1"/>
  <c r="L987" i="7"/>
  <c r="N987" i="7" s="1"/>
  <c r="O987" i="7" s="1"/>
  <c r="L702" i="7"/>
  <c r="N702" i="7" s="1"/>
  <c r="O702" i="7" s="1"/>
  <c r="L318" i="7"/>
  <c r="N318" i="7" s="1"/>
  <c r="O318" i="7" s="1"/>
  <c r="L429" i="7"/>
  <c r="N429" i="7" s="1"/>
  <c r="O429" i="7" s="1"/>
  <c r="L233" i="7"/>
  <c r="N233" i="7" s="1"/>
  <c r="O233" i="7" s="1"/>
  <c r="L247" i="7"/>
  <c r="N247" i="7" s="1"/>
  <c r="O247" i="7" s="1"/>
  <c r="L109" i="7"/>
  <c r="N109" i="7" s="1"/>
  <c r="O109" i="7" s="1"/>
  <c r="L958" i="7"/>
  <c r="N958" i="7" s="1"/>
  <c r="L806" i="7"/>
  <c r="N806" i="7" s="1"/>
  <c r="O806" i="7" s="1"/>
  <c r="L668" i="7"/>
  <c r="N668" i="7" s="1"/>
  <c r="O668" i="7" s="1"/>
  <c r="L583" i="7"/>
  <c r="N583" i="7" s="1"/>
  <c r="O583" i="7" s="1"/>
  <c r="L539" i="7"/>
  <c r="N539" i="7" s="1"/>
  <c r="O539" i="7" s="1"/>
  <c r="L465" i="7"/>
  <c r="N465" i="7" s="1"/>
  <c r="O465" i="7" s="1"/>
  <c r="L391" i="7"/>
  <c r="N391" i="7" s="1"/>
  <c r="O391" i="7" s="1"/>
  <c r="L201" i="7"/>
  <c r="N201" i="7" s="1"/>
  <c r="O201" i="7" s="1"/>
  <c r="L265" i="7"/>
  <c r="N265" i="7" s="1"/>
  <c r="O265" i="7" s="1"/>
  <c r="L973" i="7"/>
  <c r="N973" i="7" s="1"/>
  <c r="O973" i="7" s="1"/>
  <c r="L856" i="7"/>
  <c r="N856" i="7" s="1"/>
  <c r="O856" i="7" s="1"/>
  <c r="L826" i="7"/>
  <c r="N826" i="7" s="1"/>
  <c r="O826" i="7" s="1"/>
  <c r="L743" i="7"/>
  <c r="N743" i="7" s="1"/>
  <c r="O743" i="7" s="1"/>
  <c r="L688" i="7"/>
  <c r="N688" i="7" s="1"/>
  <c r="O688" i="7" s="1"/>
  <c r="L609" i="7"/>
  <c r="N609" i="7" s="1"/>
  <c r="O609" i="7" s="1"/>
  <c r="L580" i="7"/>
  <c r="N580" i="7" s="1"/>
  <c r="O580" i="7" s="1"/>
  <c r="L488" i="7"/>
  <c r="N488" i="7" s="1"/>
  <c r="O488" i="7" s="1"/>
  <c r="L414" i="7"/>
  <c r="N414" i="7" s="1"/>
  <c r="O414" i="7" s="1"/>
  <c r="L311" i="7"/>
  <c r="N311" i="7" s="1"/>
  <c r="O311" i="7" s="1"/>
  <c r="L188" i="7"/>
  <c r="N188" i="7" s="1"/>
  <c r="O188" i="7" s="1"/>
  <c r="L114" i="7"/>
  <c r="N114" i="7" s="1"/>
  <c r="O114" i="7" s="1"/>
  <c r="L222" i="7"/>
  <c r="N222" i="7" s="1"/>
  <c r="O222" i="7" s="1"/>
  <c r="L199" i="7"/>
  <c r="N199" i="7" s="1"/>
  <c r="O199" i="7" s="1"/>
  <c r="L86" i="7"/>
  <c r="N86" i="7" s="1"/>
  <c r="O86" i="7" s="1"/>
  <c r="L1004" i="7"/>
  <c r="N1004" i="7" s="1"/>
  <c r="O1004" i="7" s="1"/>
  <c r="L922" i="7"/>
  <c r="N922" i="7" s="1"/>
  <c r="O922" i="7" s="1"/>
  <c r="L896" i="7"/>
  <c r="N896" i="7" s="1"/>
  <c r="O896" i="7" s="1"/>
  <c r="L788" i="7"/>
  <c r="N788" i="7" s="1"/>
  <c r="O788" i="7" s="1"/>
  <c r="L789" i="7"/>
  <c r="N789" i="7" s="1"/>
  <c r="O789" i="7" s="1"/>
  <c r="L649" i="7"/>
  <c r="N649" i="7" s="1"/>
  <c r="O649" i="7" s="1"/>
  <c r="L529" i="7"/>
  <c r="N529" i="7" s="1"/>
  <c r="L533" i="7"/>
  <c r="N533" i="7" s="1"/>
  <c r="O533" i="7" s="1"/>
  <c r="L454" i="7"/>
  <c r="N454" i="7" s="1"/>
  <c r="O454" i="7" s="1"/>
  <c r="L378" i="7"/>
  <c r="N378" i="7" s="1"/>
  <c r="O378" i="7" s="1"/>
  <c r="L253" i="7"/>
  <c r="N253" i="7" s="1"/>
  <c r="O253" i="7" s="1"/>
  <c r="L241" i="7"/>
  <c r="N241" i="7" s="1"/>
  <c r="O241" i="7" s="1"/>
  <c r="L983" i="7"/>
  <c r="N983" i="7" s="1"/>
  <c r="O983" i="7" s="1"/>
  <c r="L866" i="7"/>
  <c r="N866" i="7" s="1"/>
  <c r="O866" i="7" s="1"/>
  <c r="L836" i="7"/>
  <c r="N836" i="7" s="1"/>
  <c r="O836" i="7" s="1"/>
  <c r="L757" i="7"/>
  <c r="N757" i="7" s="1"/>
  <c r="O757" i="7" s="1"/>
  <c r="L698" i="7"/>
  <c r="N698" i="7" s="1"/>
  <c r="O698" i="7" s="1"/>
  <c r="L952" i="7"/>
  <c r="N952" i="7" s="1"/>
  <c r="O952" i="7" s="1"/>
  <c r="L739" i="7"/>
  <c r="N739" i="7" s="1"/>
  <c r="O739" i="7" s="1"/>
  <c r="L605" i="7"/>
  <c r="N605" i="7" s="1"/>
  <c r="O605" i="7" s="1"/>
  <c r="L484" i="7"/>
  <c r="N484" i="7" s="1"/>
  <c r="O484" i="7" s="1"/>
  <c r="L307" i="7"/>
  <c r="N307" i="7" s="1"/>
  <c r="O307" i="7" s="1"/>
  <c r="L110" i="7"/>
  <c r="N110" i="7" s="1"/>
  <c r="O110" i="7" s="1"/>
  <c r="L270" i="7"/>
  <c r="N270" i="7" s="1"/>
  <c r="O270" i="7" s="1"/>
  <c r="L897" i="7"/>
  <c r="N897" i="7" s="1"/>
  <c r="O897" i="7" s="1"/>
  <c r="L573" i="7"/>
  <c r="N573" i="7" s="1"/>
  <c r="O573" i="7" s="1"/>
  <c r="L242" i="7"/>
  <c r="N242" i="7" s="1"/>
  <c r="O242" i="7" s="1"/>
  <c r="L160" i="7"/>
  <c r="N160" i="7" s="1"/>
  <c r="O160" i="7" s="1"/>
  <c r="L833" i="7"/>
  <c r="N833" i="7" s="1"/>
  <c r="O833" i="7" s="1"/>
  <c r="L260" i="7"/>
  <c r="N260" i="7" s="1"/>
  <c r="L138" i="7"/>
  <c r="N138" i="7" s="1"/>
  <c r="O138" i="7" s="1"/>
  <c r="L803" i="7"/>
  <c r="N803" i="7" s="1"/>
  <c r="O803" i="7" s="1"/>
  <c r="L603" i="7"/>
  <c r="N603" i="7" s="1"/>
  <c r="O603" i="7" s="1"/>
  <c r="L482" i="7"/>
  <c r="N482" i="7" s="1"/>
  <c r="O482" i="7" s="1"/>
  <c r="L305" i="7"/>
  <c r="N305" i="7" s="1"/>
  <c r="O305" i="7" s="1"/>
  <c r="L108" i="7"/>
  <c r="N108" i="7" s="1"/>
  <c r="O108" i="7" s="1"/>
  <c r="L262" i="7"/>
  <c r="N262" i="7" s="1"/>
  <c r="O262" i="7" s="1"/>
  <c r="L1002" i="7"/>
  <c r="N1002" i="7" s="1"/>
  <c r="O1002" i="7" s="1"/>
  <c r="L894" i="7"/>
  <c r="N894" i="7" s="1"/>
  <c r="O894" i="7" s="1"/>
  <c r="L785" i="7"/>
  <c r="N785" i="7" s="1"/>
  <c r="L610" i="7"/>
  <c r="N610" i="7" s="1"/>
  <c r="O610" i="7" s="1"/>
  <c r="L582" i="7"/>
  <c r="N582" i="7" s="1"/>
  <c r="O582" i="7" s="1"/>
  <c r="L489" i="7"/>
  <c r="N489" i="7" s="1"/>
  <c r="O489" i="7" s="1"/>
  <c r="L415" i="7"/>
  <c r="N415" i="7" s="1"/>
  <c r="O415" i="7" s="1"/>
  <c r="L310" i="7"/>
  <c r="N310" i="7" s="1"/>
  <c r="O310" i="7" s="1"/>
  <c r="L119" i="7"/>
  <c r="N119" i="7" s="1"/>
  <c r="O119" i="7" s="1"/>
  <c r="L977" i="7"/>
  <c r="N977" i="7" s="1"/>
  <c r="O977" i="7" s="1"/>
  <c r="L692" i="7"/>
  <c r="N692" i="7" s="1"/>
  <c r="O692" i="7" s="1"/>
  <c r="L418" i="7"/>
  <c r="N418" i="7" s="1"/>
  <c r="O418" i="7" s="1"/>
  <c r="L240" i="7"/>
  <c r="N240" i="7" s="1"/>
  <c r="O240" i="7" s="1"/>
  <c r="L926" i="7"/>
  <c r="N926" i="7" s="1"/>
  <c r="O926" i="7" s="1"/>
  <c r="L658" i="7"/>
  <c r="N658" i="7" s="1"/>
  <c r="O658" i="7" s="1"/>
  <c r="L384" i="7"/>
  <c r="N384" i="7" s="1"/>
  <c r="O384" i="7" s="1"/>
  <c r="L870" i="7"/>
  <c r="N870" i="7" s="1"/>
  <c r="O870" i="7" s="1"/>
  <c r="L661" i="7"/>
  <c r="N661" i="7" s="1"/>
  <c r="O661" i="7" s="1"/>
  <c r="L540" i="7"/>
  <c r="N540" i="7" s="1"/>
  <c r="O540" i="7" s="1"/>
  <c r="L392" i="7"/>
  <c r="N392" i="7" s="1"/>
  <c r="O392" i="7" s="1"/>
  <c r="L161" i="7"/>
  <c r="N161" i="7" s="1"/>
  <c r="O161" i="7" s="1"/>
  <c r="L63" i="7"/>
  <c r="N63" i="7" s="1"/>
  <c r="O63" i="7" s="1"/>
  <c r="L221" i="7"/>
  <c r="N221" i="7" s="1"/>
  <c r="O221" i="7" s="1"/>
  <c r="L873" i="7"/>
  <c r="N873" i="7" s="1"/>
  <c r="O873" i="7" s="1"/>
  <c r="L764" i="7"/>
  <c r="N764" i="7" s="1"/>
  <c r="O764" i="7" s="1"/>
  <c r="L639" i="7"/>
  <c r="N639" i="7" s="1"/>
  <c r="O639" i="7" s="1"/>
  <c r="L333" i="7"/>
  <c r="N333" i="7" s="1"/>
  <c r="O333" i="7" s="1"/>
  <c r="L518" i="7"/>
  <c r="N518" i="7" s="1"/>
  <c r="O518" i="7" s="1"/>
  <c r="L444" i="7"/>
  <c r="N444" i="7" s="1"/>
  <c r="O444" i="7" s="1"/>
  <c r="L363" i="7"/>
  <c r="N363" i="7" s="1"/>
  <c r="O363" i="7" s="1"/>
  <c r="L183" i="7"/>
  <c r="N183" i="7" s="1"/>
  <c r="O183" i="7" s="1"/>
  <c r="L202" i="7"/>
  <c r="N202" i="7" s="1"/>
  <c r="O202" i="7" s="1"/>
  <c r="L939" i="7"/>
  <c r="N939" i="7" s="1"/>
  <c r="L940" i="7"/>
  <c r="N940" i="7" s="1"/>
  <c r="O940" i="7" s="1"/>
  <c r="L805" i="7"/>
  <c r="N805" i="7" s="1"/>
  <c r="O805" i="7" s="1"/>
  <c r="L727" i="7"/>
  <c r="N727" i="7" s="1"/>
  <c r="O727" i="7" s="1"/>
  <c r="L667" i="7"/>
  <c r="N667" i="7" s="1"/>
  <c r="O667" i="7" s="1"/>
  <c r="L559" i="7"/>
  <c r="N559" i="7" s="1"/>
  <c r="O559" i="7" s="1"/>
  <c r="L546" i="7"/>
  <c r="N546" i="7" s="1"/>
  <c r="O546" i="7" s="1"/>
  <c r="L472" i="7"/>
  <c r="N472" i="7" s="1"/>
  <c r="O472" i="7" s="1"/>
  <c r="L398" i="7"/>
  <c r="N398" i="7" s="1"/>
  <c r="O398" i="7" s="1"/>
  <c r="L295" i="7"/>
  <c r="N295" i="7" s="1"/>
  <c r="O295" i="7" s="1"/>
  <c r="L172" i="7"/>
  <c r="N172" i="7" s="1"/>
  <c r="O172" i="7" s="1"/>
  <c r="L98" i="7"/>
  <c r="N98" i="7" s="1"/>
  <c r="O98" i="7" s="1"/>
  <c r="L203" i="7"/>
  <c r="N203" i="7" s="1"/>
  <c r="O203" i="7" s="1"/>
  <c r="L187" i="7"/>
  <c r="N187" i="7" s="1"/>
  <c r="O187" i="7" s="1"/>
  <c r="L248" i="7"/>
  <c r="N248" i="7" s="1"/>
  <c r="O248" i="7" s="1"/>
  <c r="L1014" i="7"/>
  <c r="N1014" i="7" s="1"/>
  <c r="O1014" i="7" s="1"/>
  <c r="L875" i="7"/>
  <c r="N875" i="7" s="1"/>
  <c r="O875" i="7" s="1"/>
  <c r="L845" i="7"/>
  <c r="N845" i="7" s="1"/>
  <c r="O845" i="7" s="1"/>
  <c r="L766" i="7"/>
  <c r="N766" i="7" s="1"/>
  <c r="O766" i="7" s="1"/>
  <c r="L707" i="7"/>
  <c r="N707" i="7" s="1"/>
  <c r="O707" i="7" s="1"/>
  <c r="L633" i="7"/>
  <c r="N633" i="7" s="1"/>
  <c r="O633" i="7" s="1"/>
  <c r="L327" i="7"/>
  <c r="N327" i="7" s="1"/>
  <c r="O327" i="7" s="1"/>
  <c r="L512" i="7"/>
  <c r="N512" i="7" s="1"/>
  <c r="O512" i="7" s="1"/>
  <c r="L438" i="7"/>
  <c r="N438" i="7" s="1"/>
  <c r="O438" i="7" s="1"/>
  <c r="L357" i="7"/>
  <c r="N357" i="7" s="1"/>
  <c r="O357" i="7" s="1"/>
  <c r="L171" i="7"/>
  <c r="N171" i="7" s="1"/>
  <c r="O171" i="7" s="1"/>
  <c r="L56" i="7"/>
  <c r="N56" i="7" s="1"/>
  <c r="O56" i="7" s="1"/>
  <c r="L967" i="7"/>
  <c r="N967" i="7" s="1"/>
  <c r="O967" i="7" s="1"/>
  <c r="L950" i="7"/>
  <c r="N950" i="7" s="1"/>
  <c r="O950" i="7" s="1"/>
  <c r="L820" i="7"/>
  <c r="N820" i="7" s="1"/>
  <c r="O820" i="7" s="1"/>
  <c r="L737" i="7"/>
  <c r="N737" i="7" s="1"/>
  <c r="O737" i="7" s="1"/>
  <c r="L997" i="7"/>
  <c r="N997" i="7" s="1"/>
  <c r="O997" i="7" s="1"/>
  <c r="L889" i="7"/>
  <c r="N889" i="7" s="1"/>
  <c r="O889" i="7" s="1"/>
  <c r="L716" i="7"/>
  <c r="N716" i="7" s="1"/>
  <c r="O716" i="7" s="1"/>
  <c r="L336" i="7"/>
  <c r="N336" i="7" s="1"/>
  <c r="O336" i="7" s="1"/>
  <c r="L447" i="7"/>
  <c r="N447" i="7" s="1"/>
  <c r="O447" i="7" s="1"/>
  <c r="L790" i="7"/>
  <c r="N790" i="7" s="1"/>
  <c r="O790" i="7" s="1"/>
  <c r="L534" i="7"/>
  <c r="N534" i="7" s="1"/>
  <c r="O534" i="7" s="1"/>
  <c r="L155" i="7"/>
  <c r="N155" i="7" s="1"/>
  <c r="O155" i="7" s="1"/>
  <c r="L208" i="7"/>
  <c r="N208" i="7" s="1"/>
  <c r="O208" i="7" s="1"/>
  <c r="L754" i="7"/>
  <c r="N754" i="7" s="1"/>
  <c r="O754" i="7" s="1"/>
  <c r="L495" i="7"/>
  <c r="N495" i="7" s="1"/>
  <c r="O495" i="7" s="1"/>
  <c r="L1024" i="7"/>
  <c r="N1024" i="7" s="1"/>
  <c r="O1024" i="7" s="1"/>
  <c r="L725" i="7"/>
  <c r="N725" i="7" s="1"/>
  <c r="O725" i="7" s="1"/>
  <c r="L334" i="7"/>
  <c r="N334" i="7" s="1"/>
  <c r="O334" i="7" s="1"/>
  <c r="L445" i="7"/>
  <c r="N445" i="7" s="1"/>
  <c r="O445" i="7" s="1"/>
  <c r="L276" i="7"/>
  <c r="N276" i="7" s="1"/>
  <c r="O276" i="7" s="1"/>
  <c r="L66" i="7"/>
  <c r="N66" i="7" s="1"/>
  <c r="O66" i="7" s="1"/>
  <c r="L144" i="7"/>
  <c r="N144" i="7" s="1"/>
  <c r="O144" i="7" s="1"/>
  <c r="L974" i="7"/>
  <c r="N974" i="7" s="1"/>
  <c r="O974" i="7" s="1"/>
  <c r="L827" i="7"/>
  <c r="N827" i="7" s="1"/>
  <c r="O827" i="7" s="1"/>
  <c r="L689" i="7"/>
  <c r="N689" i="7" s="1"/>
  <c r="O689" i="7" s="1"/>
  <c r="L560" i="7"/>
  <c r="N560" i="7" s="1"/>
  <c r="O560" i="7" s="1"/>
  <c r="L547" i="7"/>
  <c r="N547" i="7" s="1"/>
  <c r="O547" i="7" s="1"/>
  <c r="L473" i="7"/>
  <c r="N473" i="7" s="1"/>
  <c r="O473" i="7" s="1"/>
  <c r="L399" i="7"/>
  <c r="N399" i="7" s="1"/>
  <c r="O399" i="7" s="1"/>
  <c r="L292" i="7"/>
  <c r="N292" i="7" s="1"/>
  <c r="O292" i="7" s="1"/>
  <c r="L75" i="7"/>
  <c r="N75" i="7" s="1"/>
  <c r="O75" i="7" s="1"/>
  <c r="L860" i="7"/>
  <c r="N860" i="7" s="1"/>
  <c r="O860" i="7" s="1"/>
  <c r="L613" i="7"/>
  <c r="N613" i="7" s="1"/>
  <c r="O613" i="7" s="1"/>
  <c r="L344" i="7"/>
  <c r="N344" i="7" s="1"/>
  <c r="O344" i="7" s="1"/>
  <c r="L279" i="7"/>
  <c r="N279" i="7" s="1"/>
  <c r="O279" i="7" s="1"/>
  <c r="L900" i="7"/>
  <c r="N900" i="7" s="1"/>
  <c r="O900" i="7" s="1"/>
  <c r="L579" i="7"/>
  <c r="N579" i="7" s="1"/>
  <c r="O579" i="7" s="1"/>
  <c r="L274" i="7"/>
  <c r="N274" i="7" s="1"/>
  <c r="O274" i="7" s="1"/>
  <c r="L840" i="7"/>
  <c r="N840" i="7" s="1"/>
  <c r="O840" i="7" s="1"/>
  <c r="L619" i="7"/>
  <c r="N619" i="7" s="1"/>
  <c r="O619" i="7" s="1"/>
  <c r="L498" i="7"/>
  <c r="N498" i="7" s="1"/>
  <c r="O498" i="7" s="1"/>
  <c r="L350" i="7"/>
  <c r="N350" i="7" s="1"/>
  <c r="O350" i="7" s="1"/>
  <c r="L129" i="7"/>
  <c r="N129" i="7" s="1"/>
  <c r="O129" i="7" s="1"/>
  <c r="L380" i="7"/>
  <c r="N380" i="7" s="1"/>
  <c r="O380" i="7" s="1"/>
  <c r="L24" i="7"/>
  <c r="N24" i="7" s="1"/>
  <c r="O24" i="7" s="1"/>
  <c r="L941" i="7"/>
  <c r="N941" i="7" s="1"/>
  <c r="O941" i="7" s="1"/>
  <c r="L728" i="7"/>
  <c r="N728" i="7" s="1"/>
  <c r="O728" i="7" s="1"/>
  <c r="L618" i="7"/>
  <c r="N618" i="7" s="1"/>
  <c r="O618" i="7" s="1"/>
  <c r="L317" i="7"/>
  <c r="N317" i="7" s="1"/>
  <c r="O317" i="7" s="1"/>
  <c r="L497" i="7"/>
  <c r="N497" i="7" s="1"/>
  <c r="O497" i="7" s="1"/>
  <c r="L428" i="7"/>
  <c r="N428" i="7" s="1"/>
  <c r="O428" i="7" s="1"/>
  <c r="L347" i="7"/>
  <c r="N347" i="7" s="1"/>
  <c r="O347" i="7" s="1"/>
  <c r="L142" i="7"/>
  <c r="N142" i="7" s="1"/>
  <c r="O142" i="7" s="1"/>
  <c r="L1001" i="7"/>
  <c r="N1001" i="7" s="1"/>
  <c r="O1001" i="7" s="1"/>
  <c r="L919" i="7"/>
  <c r="N919" i="7" s="1"/>
  <c r="O919" i="7" s="1"/>
  <c r="L893" i="7"/>
  <c r="N893" i="7" s="1"/>
  <c r="O893" i="7" s="1"/>
  <c r="L779" i="7"/>
  <c r="N779" i="7" s="1"/>
  <c r="O779" i="7" s="1"/>
  <c r="L724" i="7"/>
  <c r="N724" i="7" s="1"/>
  <c r="L646" i="7"/>
  <c r="N646" i="7" s="1"/>
  <c r="O646" i="7" s="1"/>
  <c r="L425" i="7"/>
  <c r="N425" i="7" s="1"/>
  <c r="L530" i="7"/>
  <c r="N530" i="7" s="1"/>
  <c r="O530" i="7" s="1"/>
  <c r="L451" i="7"/>
  <c r="N451" i="7" s="1"/>
  <c r="O451" i="7" s="1"/>
  <c r="L377" i="7"/>
  <c r="N377" i="7" s="1"/>
  <c r="O377" i="7" s="1"/>
  <c r="L214" i="7"/>
  <c r="N214" i="7" s="1"/>
  <c r="O214" i="7" s="1"/>
  <c r="L151" i="7"/>
  <c r="N151" i="7" s="1"/>
  <c r="O151" i="7" s="1"/>
  <c r="L72" i="7"/>
  <c r="N72" i="7" s="1"/>
  <c r="O72" i="7" s="1"/>
  <c r="L53" i="7"/>
  <c r="N53" i="7" s="1"/>
  <c r="O53" i="7" s="1"/>
  <c r="L154" i="7"/>
  <c r="N154" i="7" s="1"/>
  <c r="O154" i="7" s="1"/>
  <c r="L166" i="7"/>
  <c r="N166" i="7" s="1"/>
  <c r="L976" i="7"/>
  <c r="N976" i="7" s="1"/>
  <c r="O976" i="7" s="1"/>
  <c r="L859" i="7"/>
  <c r="N859" i="7" s="1"/>
  <c r="O859" i="7" s="1"/>
  <c r="L829" i="7"/>
  <c r="N829" i="7" s="1"/>
  <c r="O829" i="7" s="1"/>
  <c r="L746" i="7"/>
  <c r="N746" i="7" s="1"/>
  <c r="O746" i="7" s="1"/>
  <c r="L691" i="7"/>
  <c r="N691" i="7" s="1"/>
  <c r="O691" i="7" s="1"/>
  <c r="L612" i="7"/>
  <c r="N612" i="7" s="1"/>
  <c r="O612" i="7" s="1"/>
  <c r="L586" i="7"/>
  <c r="N586" i="7" s="1"/>
  <c r="O586" i="7" s="1"/>
  <c r="L491" i="7"/>
  <c r="N491" i="7" s="1"/>
  <c r="O491" i="7" s="1"/>
  <c r="L417" i="7"/>
  <c r="N417" i="7" s="1"/>
  <c r="O417" i="7" s="1"/>
  <c r="L316" i="7"/>
  <c r="L128" i="7"/>
  <c r="N128" i="7" s="1"/>
  <c r="O128" i="7" s="1"/>
  <c r="L1020" i="7"/>
  <c r="N1020" i="7" s="1"/>
  <c r="O1020" i="7" s="1"/>
  <c r="L929" i="7"/>
  <c r="N929" i="7" s="1"/>
  <c r="O929" i="7" s="1"/>
  <c r="L903" i="7"/>
  <c r="N903" i="7" s="1"/>
  <c r="O903" i="7" s="1"/>
  <c r="L799" i="7"/>
  <c r="N799" i="7" s="1"/>
  <c r="O799" i="7" s="1"/>
  <c r="L601" i="7"/>
  <c r="N601" i="7" s="1"/>
  <c r="L969" i="7"/>
  <c r="N969" i="7" s="1"/>
  <c r="O969" i="7" s="1"/>
  <c r="L822" i="7"/>
  <c r="N822" i="7" s="1"/>
  <c r="O822" i="7" s="1"/>
  <c r="L684" i="7"/>
  <c r="N684" i="7" s="1"/>
  <c r="O684" i="7" s="1"/>
  <c r="L572" i="7"/>
  <c r="N572" i="7" s="1"/>
  <c r="L410" i="7"/>
  <c r="N410" i="7" s="1"/>
  <c r="O410" i="7" s="1"/>
  <c r="L184" i="7"/>
  <c r="N184" i="7" s="1"/>
  <c r="O184" i="7" s="1"/>
  <c r="L217" i="7"/>
  <c r="N217" i="7" s="1"/>
  <c r="O217" i="7" s="1"/>
  <c r="L73" i="7"/>
  <c r="N73" i="7" s="1"/>
  <c r="O73" i="7" s="1"/>
  <c r="L7" i="7"/>
  <c r="N389" i="7"/>
  <c r="L44" i="7" l="1"/>
  <c r="N44" i="7" s="1"/>
  <c r="N46" i="7"/>
  <c r="O46" i="7" s="1"/>
  <c r="L80" i="7"/>
  <c r="N80" i="7" s="1"/>
  <c r="L852" i="7"/>
  <c r="N852" i="7" s="1"/>
  <c r="L314" i="7"/>
  <c r="N314" i="7" s="1"/>
  <c r="L22" i="7"/>
  <c r="N22" i="7" s="1"/>
  <c r="L195" i="7"/>
  <c r="N195" i="7" s="1"/>
  <c r="N316" i="7"/>
  <c r="O316" i="7" s="1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O197" i="7"/>
  <c r="O958" i="7"/>
  <c r="O956" i="7" s="1"/>
  <c r="O425" i="7"/>
  <c r="O529" i="7"/>
  <c r="O601" i="7"/>
  <c r="O389" i="7"/>
  <c r="O229" i="7"/>
  <c r="O506" i="7"/>
  <c r="O125" i="7"/>
  <c r="O260" i="7"/>
  <c r="O462" i="7"/>
  <c r="O939" i="7"/>
  <c r="O342" i="7"/>
  <c r="O630" i="7"/>
  <c r="O628" i="7" s="1"/>
  <c r="O682" i="7"/>
  <c r="O854" i="7"/>
  <c r="O724" i="7"/>
  <c r="O166" i="7"/>
  <c r="O164" i="7" s="1"/>
  <c r="O572" i="7"/>
  <c r="O753" i="7"/>
  <c r="O815" i="7"/>
  <c r="O657" i="7"/>
  <c r="O374" i="7"/>
  <c r="O785" i="7"/>
  <c r="O993" i="7"/>
  <c r="O287" i="7"/>
  <c r="O912" i="7"/>
  <c r="O910" i="7" s="1"/>
  <c r="O885" i="7"/>
  <c r="L19" i="7" l="1"/>
  <c r="L17" i="7" s="1"/>
  <c r="M122" i="7"/>
  <c r="N122" i="7" s="1"/>
  <c r="N124" i="7"/>
  <c r="O124" i="7" s="1"/>
  <c r="N81" i="7"/>
  <c r="O81" i="7" s="1"/>
  <c r="M79" i="7"/>
  <c r="N79" i="7" s="1"/>
  <c r="M49" i="7"/>
  <c r="N51" i="7"/>
  <c r="O51" i="7" s="1"/>
  <c r="N600" i="7"/>
  <c r="O600" i="7" s="1"/>
  <c r="M598" i="7"/>
  <c r="N598" i="7" s="1"/>
  <c r="N752" i="7"/>
  <c r="O752" i="7" s="1"/>
  <c r="M750" i="7"/>
  <c r="N750" i="7" s="1"/>
  <c r="N723" i="7"/>
  <c r="O723" i="7" s="1"/>
  <c r="M721" i="7"/>
  <c r="N721" i="7" s="1"/>
  <c r="N957" i="7"/>
  <c r="O957" i="7" s="1"/>
  <c r="O955" i="7" s="1"/>
  <c r="M955" i="7"/>
  <c r="N955" i="7" s="1"/>
  <c r="M936" i="7"/>
  <c r="N936" i="7" s="1"/>
  <c r="N938" i="7"/>
  <c r="O938" i="7" s="1"/>
  <c r="N853" i="7"/>
  <c r="O853" i="7" s="1"/>
  <c r="M851" i="7"/>
  <c r="N851" i="7" s="1"/>
  <c r="M812" i="7"/>
  <c r="N812" i="7" s="1"/>
  <c r="N814" i="7"/>
  <c r="O814" i="7" s="1"/>
  <c r="N911" i="7"/>
  <c r="O911" i="7" s="1"/>
  <c r="O909" i="7" s="1"/>
  <c r="M909" i="7"/>
  <c r="N909" i="7" s="1"/>
  <c r="M339" i="7"/>
  <c r="N339" i="7" s="1"/>
  <c r="N341" i="7"/>
  <c r="O341" i="7" s="1"/>
  <c r="M503" i="7"/>
  <c r="N503" i="7" s="1"/>
  <c r="N505" i="7"/>
  <c r="O505" i="7" s="1"/>
  <c r="N461" i="7"/>
  <c r="O461" i="7" s="1"/>
  <c r="M459" i="7"/>
  <c r="N459" i="7" s="1"/>
  <c r="N681" i="7"/>
  <c r="O681" i="7" s="1"/>
  <c r="M679" i="7"/>
  <c r="N679" i="7" s="1"/>
  <c r="N656" i="7"/>
  <c r="O656" i="7" s="1"/>
  <c r="M654" i="7"/>
  <c r="N654" i="7" s="1"/>
  <c r="N571" i="7"/>
  <c r="O571" i="7" s="1"/>
  <c r="M569" i="7"/>
  <c r="N569" i="7" s="1"/>
  <c r="N528" i="7"/>
  <c r="O528" i="7" s="1"/>
  <c r="M526" i="7"/>
  <c r="N526" i="7" s="1"/>
  <c r="M371" i="7"/>
  <c r="N371" i="7" s="1"/>
  <c r="N373" i="7"/>
  <c r="O373" i="7" s="1"/>
  <c r="M90" i="7"/>
  <c r="N90" i="7" s="1"/>
  <c r="N92" i="7"/>
  <c r="O92" i="7" s="1"/>
  <c r="N259" i="7"/>
  <c r="O259" i="7" s="1"/>
  <c r="M257" i="7"/>
  <c r="N257" i="7" s="1"/>
  <c r="N228" i="7"/>
  <c r="O228" i="7" s="1"/>
  <c r="M226" i="7"/>
  <c r="N226" i="7" s="1"/>
  <c r="N424" i="7"/>
  <c r="O424" i="7" s="1"/>
  <c r="M422" i="7"/>
  <c r="N422" i="7" s="1"/>
  <c r="N388" i="7"/>
  <c r="O388" i="7" s="1"/>
  <c r="M386" i="7"/>
  <c r="N386" i="7" s="1"/>
  <c r="M313" i="7"/>
  <c r="N313" i="7" s="1"/>
  <c r="N315" i="7"/>
  <c r="O315" i="7" s="1"/>
  <c r="M284" i="7"/>
  <c r="N284" i="7" s="1"/>
  <c r="N286" i="7"/>
  <c r="O286" i="7" s="1"/>
  <c r="N884" i="7"/>
  <c r="O884" i="7" s="1"/>
  <c r="M882" i="7"/>
  <c r="N882" i="7" s="1"/>
  <c r="N784" i="7"/>
  <c r="O784" i="7" s="1"/>
  <c r="M782" i="7"/>
  <c r="N782" i="7" s="1"/>
  <c r="M990" i="7"/>
  <c r="N990" i="7" s="1"/>
  <c r="N992" i="7"/>
  <c r="O992" i="7" s="1"/>
  <c r="N629" i="7"/>
  <c r="O629" i="7" s="1"/>
  <c r="O627" i="7" s="1"/>
  <c r="M627" i="7"/>
  <c r="N627" i="7" s="1"/>
  <c r="M194" i="7"/>
  <c r="N194" i="7" s="1"/>
  <c r="N196" i="7"/>
  <c r="O196" i="7" s="1"/>
  <c r="M163" i="7"/>
  <c r="N163" i="7" s="1"/>
  <c r="N165" i="7"/>
  <c r="O165" i="7" s="1"/>
  <c r="O163" i="7" s="1"/>
  <c r="N19" i="7" l="1"/>
  <c r="M18" i="7"/>
  <c r="N49" i="7"/>
  <c r="K1025" i="5"/>
  <c r="I51" i="5"/>
  <c r="I49" i="5" s="1"/>
  <c r="I44" i="5"/>
  <c r="I19" i="5" s="1"/>
  <c r="I81" i="5"/>
  <c r="I79" i="5" s="1"/>
  <c r="I92" i="5"/>
  <c r="I90" i="5" s="1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H165" i="5"/>
  <c r="I165" i="5" s="1"/>
  <c r="I163" i="5" s="1"/>
  <c r="H228" i="5"/>
  <c r="I228" i="5" s="1"/>
  <c r="I226" i="5" s="1"/>
  <c r="E163" i="5"/>
  <c r="E18" i="5" s="1"/>
  <c r="D18" i="5"/>
  <c r="L11" i="5" s="1"/>
  <c r="N18" i="7" l="1"/>
  <c r="N17" i="7" s="1"/>
  <c r="M17" i="7"/>
  <c r="H226" i="5"/>
  <c r="L10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46" i="5"/>
  <c r="K38" i="5"/>
  <c r="K34" i="5"/>
  <c r="K30" i="5"/>
  <c r="K33" i="5"/>
  <c r="K31" i="5"/>
  <c r="K28" i="5"/>
  <c r="H163" i="5"/>
  <c r="H18" i="5" s="1"/>
  <c r="H17" i="5" s="1"/>
  <c r="K26" i="5"/>
  <c r="I18" i="5"/>
  <c r="I17" i="5" s="1"/>
  <c r="J5" i="5" s="1"/>
  <c r="K29" i="5"/>
  <c r="K25" i="5"/>
  <c r="K19" i="5" l="1"/>
  <c r="L7" i="5"/>
  <c r="J7" i="5"/>
  <c r="L27" i="5" l="1"/>
  <c r="N27" i="5" s="1"/>
  <c r="L24" i="5"/>
  <c r="L29" i="5"/>
  <c r="N29" i="5" s="1"/>
  <c r="M51" i="5"/>
  <c r="M81" i="5"/>
  <c r="M92" i="5"/>
  <c r="M124" i="5"/>
  <c r="M165" i="5"/>
  <c r="M196" i="5"/>
  <c r="M228" i="5"/>
  <c r="M259" i="5"/>
  <c r="M286" i="5"/>
  <c r="M315" i="5"/>
  <c r="M341" i="5"/>
  <c r="M373" i="5"/>
  <c r="M388" i="5"/>
  <c r="M424" i="5"/>
  <c r="M461" i="5"/>
  <c r="M505" i="5"/>
  <c r="M528" i="5"/>
  <c r="M571" i="5"/>
  <c r="M600" i="5"/>
  <c r="M629" i="5"/>
  <c r="M656" i="5"/>
  <c r="M681" i="5"/>
  <c r="M723" i="5"/>
  <c r="M752" i="5"/>
  <c r="M814" i="5"/>
  <c r="M853" i="5"/>
  <c r="M884" i="5"/>
  <c r="M911" i="5"/>
  <c r="M938" i="5"/>
  <c r="M957" i="5"/>
  <c r="M992" i="5"/>
  <c r="M784" i="5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2" i="5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L25" i="5"/>
  <c r="N25" i="5" s="1"/>
  <c r="L783" i="5" l="1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2" i="5" s="1"/>
  <c r="N24" i="5"/>
  <c r="M990" i="5"/>
  <c r="N990" i="5" s="1"/>
  <c r="N992" i="5"/>
  <c r="M936" i="5"/>
  <c r="N936" i="5" s="1"/>
  <c r="N938" i="5"/>
  <c r="M882" i="5"/>
  <c r="N882" i="5" s="1"/>
  <c r="N884" i="5"/>
  <c r="M812" i="5"/>
  <c r="N812" i="5" s="1"/>
  <c r="N814" i="5"/>
  <c r="M721" i="5"/>
  <c r="N721" i="5" s="1"/>
  <c r="N723" i="5"/>
  <c r="M654" i="5"/>
  <c r="N654" i="5" s="1"/>
  <c r="N656" i="5"/>
  <c r="M598" i="5"/>
  <c r="N598" i="5" s="1"/>
  <c r="N600" i="5"/>
  <c r="M526" i="5"/>
  <c r="N526" i="5" s="1"/>
  <c r="N528" i="5"/>
  <c r="M459" i="5"/>
  <c r="N459" i="5" s="1"/>
  <c r="N461" i="5"/>
  <c r="M386" i="5"/>
  <c r="N386" i="5" s="1"/>
  <c r="N388" i="5"/>
  <c r="M339" i="5"/>
  <c r="N339" i="5" s="1"/>
  <c r="N341" i="5"/>
  <c r="M284" i="5"/>
  <c r="N284" i="5" s="1"/>
  <c r="N286" i="5"/>
  <c r="M226" i="5"/>
  <c r="N226" i="5" s="1"/>
  <c r="N228" i="5"/>
  <c r="M163" i="5"/>
  <c r="N163" i="5" s="1"/>
  <c r="N165" i="5"/>
  <c r="M90" i="5"/>
  <c r="N90" i="5" s="1"/>
  <c r="N92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82" i="5"/>
  <c r="N782" i="5" s="1"/>
  <c r="N784" i="5"/>
  <c r="M955" i="5"/>
  <c r="N955" i="5" s="1"/>
  <c r="N957" i="5"/>
  <c r="M909" i="5"/>
  <c r="N909" i="5" s="1"/>
  <c r="N911" i="5"/>
  <c r="M851" i="5"/>
  <c r="N851" i="5" s="1"/>
  <c r="N853" i="5"/>
  <c r="M750" i="5"/>
  <c r="N750" i="5" s="1"/>
  <c r="N752" i="5"/>
  <c r="M679" i="5"/>
  <c r="N679" i="5" s="1"/>
  <c r="N681" i="5"/>
  <c r="M627" i="5"/>
  <c r="N627" i="5" s="1"/>
  <c r="N629" i="5"/>
  <c r="M569" i="5"/>
  <c r="N569" i="5" s="1"/>
  <c r="N571" i="5"/>
  <c r="M503" i="5"/>
  <c r="N503" i="5" s="1"/>
  <c r="N505" i="5"/>
  <c r="M422" i="5"/>
  <c r="N422" i="5" s="1"/>
  <c r="N424" i="5"/>
  <c r="M371" i="5"/>
  <c r="N371" i="5" s="1"/>
  <c r="N373" i="5"/>
  <c r="M313" i="5"/>
  <c r="N313" i="5" s="1"/>
  <c r="N315" i="5"/>
  <c r="M257" i="5"/>
  <c r="N257" i="5" s="1"/>
  <c r="N259" i="5"/>
  <c r="M194" i="5"/>
  <c r="N194" i="5" s="1"/>
  <c r="N196" i="5"/>
  <c r="M122" i="5"/>
  <c r="N122" i="5" s="1"/>
  <c r="N124" i="5"/>
  <c r="M79" i="5"/>
  <c r="N79" i="5" s="1"/>
  <c r="N81" i="5"/>
  <c r="L19" i="5" l="1"/>
  <c r="M18" i="5"/>
  <c r="N49" i="5"/>
  <c r="N18" i="5" l="1"/>
  <c r="M17" i="5"/>
  <c r="N19" i="5"/>
  <c r="L17" i="5"/>
  <c r="N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<sst xmlns="http://schemas.openxmlformats.org/spreadsheetml/2006/main" count="3236" uniqueCount="925">
  <si>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</si>
  <si>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</si>
  <si>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</si>
  <si>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</si>
  <si>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</si>
  <si>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</si>
  <si>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</si>
  <si>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</si>
  <si>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</si>
  <si>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</si>
  <si>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</si>
  <si>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</si>
  <si>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</si>
  <si>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</si>
  <si>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</si>
  <si>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</si>
  <si>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</si>
  <si>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</si>
  <si>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</si>
  <si>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</si>
  <si>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</si>
  <si>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</si>
  <si>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</si>
  <si>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</si>
  <si>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</si>
  <si>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</si>
  <si>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</si>
  <si>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</si>
  <si>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</si>
  <si>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</si>
  <si>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</si>
  <si>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</si>
  <si>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</si>
  <si>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</si>
  <si>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</si>
  <si>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</si>
  <si>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</si>
  <si>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</si>
  <si>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</si>
  <si>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</si>
  <si>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</si>
  <si>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</si>
  <si>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</si>
  <si>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</si>
  <si>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</si>
  <si>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</si>
  <si>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</si>
  <si>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</si>
  <si>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</si>
  <si>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</si>
  <si>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</si>
  <si>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</si>
  <si>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</si>
  <si>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</si>
  <si>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</si>
  <si>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</si>
  <si>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</si>
  <si>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</si>
  <si>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</si>
  <si>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</si>
  <si>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</si>
  <si>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</si>
  <si>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</si>
  <si>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</si>
  <si>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</si>
  <si>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</si>
  <si>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</si>
  <si>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</si>
  <si>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</si>
  <si>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</si>
  <si>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</si>
  <si>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</si>
  <si>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</si>
  <si>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</si>
  <si>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</si>
  <si>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</si>
  <si>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</si>
  <si>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</si>
  <si>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</si>
  <si>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</si>
  <si>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</si>
  <si>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</si>
  <si>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</si>
  <si>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</si>
  <si>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</si>
  <si>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</si>
  <si>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</si>
  <si>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</si>
  <si>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</si>
  <si>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</si>
  <si>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</si>
  <si>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</si>
  <si>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</si>
  <si>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</si>
  <si>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</si>
  <si>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</si>
  <si>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</si>
  <si>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</si>
  <si>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</si>
  <si>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</si>
  <si>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</si>
  <si>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</si>
  <si>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</si>
  <si>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</si>
  <si>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</si>
  <si>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</si>
  <si>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</si>
  <si>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</si>
  <si>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</si>
  <si>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</si>
  <si>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</si>
  <si>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</si>
  <si>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</si>
  <si>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</si>
  <si>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</si>
  <si>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</si>
  <si>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</si>
  <si>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</si>
  <si>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</si>
  <si>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</si>
  <si>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</si>
  <si>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</si>
  <si>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</si>
  <si>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</si>
  <si>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</si>
  <si>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</si>
  <si>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</si>
  <si>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</si>
  <si>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</si>
  <si>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</si>
  <si>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</si>
  <si>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</si>
  <si>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</si>
  <si>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</si>
  <si>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</si>
  <si>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</si>
  <si>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</si>
  <si>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</si>
  <si>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</si>
  <si>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</si>
  <si>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</si>
  <si>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</si>
  <si>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</si>
  <si>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</si>
  <si>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</si>
  <si>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</si>
  <si>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</si>
  <si>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</si>
  <si>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</si>
  <si>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</si>
  <si>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</si>
  <si>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</si>
  <si>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</si>
  <si>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</si>
  <si>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</si>
  <si>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</si>
  <si>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</si>
  <si>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</si>
  <si>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</si>
  <si>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</si>
  <si>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</si>
  <si>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</si>
  <si>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</si>
  <si>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</si>
  <si>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</si>
  <si>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</si>
  <si>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</si>
  <si>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</si>
  <si>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</si>
  <si>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</si>
  <si>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</si>
  <si>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</si>
  <si>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</si>
  <si>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</si>
  <si>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</si>
  <si>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</si>
  <si>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</si>
  <si>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</si>
  <si>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</si>
  <si>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</si>
  <si>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</si>
  <si>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</si>
  <si>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</si>
  <si>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</si>
  <si>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</si>
  <si>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</si>
  <si>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</si>
  <si>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</si>
  <si>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</si>
  <si>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</si>
  <si>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</si>
  <si>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</si>
  <si>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</si>
  <si>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</si>
  <si>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</si>
  <si>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</si>
  <si>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</si>
  <si>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</si>
  <si>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</si>
  <si>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</si>
  <si>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</si>
  <si>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</si>
  <si>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</si>
  <si>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</si>
  <si>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</si>
  <si>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</si>
  <si>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</si>
  <si>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</si>
  <si>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</si>
  <si>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</si>
  <si>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</si>
  <si>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</si>
  <si>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</si>
  <si>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</si>
  <si>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</si>
  <si>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</si>
  <si>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</si>
  <si>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</si>
  <si>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</si>
  <si>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</si>
  <si>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</si>
  <si>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</si>
  <si>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</si>
  <si>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</si>
  <si>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</si>
  <si>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</si>
  <si>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</si>
  <si>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</si>
  <si>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</si>
  <si>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</si>
  <si>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</si>
  <si>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</si>
  <si>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</si>
  <si>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</si>
  <si>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</si>
  <si>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</si>
  <si>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</si>
  <si>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</si>
  <si>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</si>
  <si>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</si>
  <si>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</si>
  <si>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</si>
  <si>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</si>
  <si>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</si>
  <si>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</si>
  <si>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</si>
  <si>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</si>
  <si>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</si>
  <si>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</si>
  <si>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</si>
  <si>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</si>
  <si>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</si>
  <si>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</si>
  <si>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</si>
  <si>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</si>
  <si>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</si>
  <si>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</si>
  <si>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</si>
  <si>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</si>
  <si>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</si>
  <si>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</si>
  <si>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</si>
  <si>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</si>
  <si>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</si>
  <si>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</si>
  <si>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</si>
  <si>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</si>
  <si>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</si>
  <si>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</si>
  <si>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</si>
  <si>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</si>
  <si>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</si>
  <si>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</si>
  <si>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</si>
  <si>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</si>
  <si>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</si>
  <si>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</si>
  <si>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</si>
  <si>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</si>
  <si>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</si>
  <si>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</si>
  <si>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</si>
  <si>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</si>
  <si>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</si>
  <si>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</si>
  <si>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</si>
  <si>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</si>
  <si>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</si>
  <si>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</si>
  <si>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</si>
  <si>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</si>
  <si>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</si>
  <si>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</si>
  <si>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</si>
  <si>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</si>
  <si>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</si>
  <si>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</si>
  <si>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</si>
  <si>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</si>
  <si>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</si>
  <si>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</si>
  <si>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</si>
  <si>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</si>
  <si>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</si>
  <si>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</si>
  <si>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</si>
  <si>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</si>
  <si>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</si>
  <si>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</si>
  <si>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</si>
  <si>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</si>
  <si>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</si>
  <si>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</si>
  <si>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</si>
  <si>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</si>
  <si>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</si>
  <si>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</si>
  <si>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</si>
  <si>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</si>
  <si>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</si>
  <si>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</si>
  <si>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</si>
  <si>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</si>
  <si>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</si>
  <si>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</si>
  <si>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</si>
  <si>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</si>
  <si>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</si>
  <si>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</si>
  <si>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</si>
  <si>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</si>
  <si>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</si>
  <si>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</si>
  <si>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</si>
  <si>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</si>
  <si>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</si>
  <si>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</si>
  <si>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</si>
  <si>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</si>
  <si>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</si>
  <si>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</si>
  <si>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</si>
  <si>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</si>
  <si>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</si>
  <si>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</si>
  <si>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</si>
  <si>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</si>
  <si>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</si>
  <si>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</si>
  <si>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</si>
  <si>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</si>
  <si>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</si>
  <si>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</si>
  <si>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</si>
  <si>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</si>
  <si>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</si>
  <si>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</si>
  <si>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</si>
  <si>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</si>
  <si>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</si>
  <si>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</si>
  <si>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</si>
  <si>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</si>
  <si>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</si>
  <si>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</si>
  <si>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</si>
  <si>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</si>
  <si>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</si>
  <si>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</si>
  <si>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</si>
  <si>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</si>
  <si>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</si>
  <si>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</si>
  <si>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</si>
  <si>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</si>
  <si>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</si>
  <si>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</si>
  <si>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</si>
  <si>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</si>
  <si>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</si>
  <si>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</si>
  <si>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</si>
  <si>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</si>
  <si>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</si>
  <si>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</si>
  <si>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</si>
  <si>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</si>
  <si>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</si>
  <si>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</si>
  <si>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</si>
  <si>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</si>
  <si>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</si>
  <si>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</si>
  <si>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</si>
  <si>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</si>
  <si>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</si>
  <si>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</si>
  <si>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</si>
  <si>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</si>
  <si>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</si>
  <si>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</si>
  <si>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</si>
  <si>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</si>
  <si>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</si>
  <si>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</si>
  <si>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</si>
  <si>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</si>
  <si>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</si>
  <si>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</si>
  <si>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</si>
  <si>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</si>
  <si>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</si>
  <si>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</si>
  <si>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</si>
  <si>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</si>
  <si>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</si>
  <si>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</si>
  <si>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</si>
  <si>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</si>
  <si>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</si>
  <si>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</si>
  <si>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</si>
  <si>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</si>
  <si>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</si>
  <si>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</si>
  <si>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</si>
  <si>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</si>
  <si>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</si>
  <si>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</si>
  <si>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</si>
  <si>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</si>
  <si>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</si>
  <si>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</si>
  <si>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</si>
  <si>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</si>
  <si>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</si>
  <si>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</si>
  <si>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</si>
  <si>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</si>
  <si>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</si>
  <si>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</si>
  <si>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</si>
  <si>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</si>
  <si>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</si>
  <si>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</si>
  <si>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</si>
  <si>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</si>
  <si>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</si>
  <si>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</si>
  <si>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</si>
  <si>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</si>
  <si>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</si>
  <si>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</si>
  <si>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</si>
  <si>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</si>
  <si>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</si>
  <si>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</si>
  <si>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</si>
  <si>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</si>
  <si>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</si>
  <si>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</si>
  <si>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</si>
  <si>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</si>
  <si>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</si>
  <si>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</si>
  <si>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</si>
  <si>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</si>
  <si>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</si>
  <si>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</si>
  <si>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</si>
  <si>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</si>
  <si>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</si>
  <si>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</si>
  <si>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</si>
  <si>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</si>
  <si>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</si>
  <si>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</si>
  <si>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</si>
  <si>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</si>
  <si>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</si>
  <si>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</si>
  <si>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</si>
  <si>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</si>
  <si>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</si>
  <si>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</si>
  <si>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</si>
  <si>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</si>
  <si>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</si>
  <si>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</si>
  <si>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</si>
  <si>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</si>
  <si>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</si>
  <si>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</si>
  <si>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</si>
  <si>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</si>
  <si>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</si>
  <si>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</si>
  <si>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</si>
  <si>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</si>
  <si>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</si>
  <si>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</si>
  <si>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</si>
  <si>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</si>
  <si>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</si>
  <si>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</si>
  <si>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</si>
  <si>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</si>
  <si>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</si>
  <si>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</si>
  <si>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</si>
  <si>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</si>
  <si>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</si>
  <si>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</si>
  <si>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</si>
  <si>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</si>
  <si>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</si>
  <si>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</si>
  <si>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</si>
  <si>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</si>
  <si>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</si>
  <si>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</si>
  <si>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</si>
  <si>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</si>
  <si>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</si>
  <si>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</si>
  <si>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</si>
  <si>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</si>
  <si>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</si>
  <si>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</si>
  <si>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</si>
  <si>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</si>
  <si>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</si>
  <si>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</si>
  <si>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</si>
  <si>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</si>
  <si>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</si>
  <si>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</si>
  <si>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</si>
  <si>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</si>
  <si>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</si>
  <si>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</si>
  <si>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</si>
  <si>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</si>
  <si>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</si>
  <si>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</si>
  <si>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</si>
  <si>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</si>
  <si>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</si>
  <si>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</si>
  <si>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</si>
  <si>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</si>
  <si>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</si>
  <si>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</si>
  <si>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</si>
  <si>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</si>
  <si>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</si>
  <si>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</si>
  <si>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</si>
  <si>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</si>
  <si>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</si>
  <si>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</si>
  <si>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</si>
  <si>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</si>
  <si>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</si>
  <si>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</si>
  <si>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</si>
  <si>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</si>
  <si>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</si>
  <si>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</si>
  <si>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</si>
  <si>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</si>
  <si>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</si>
  <si>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</si>
  <si>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</si>
  <si>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</si>
  <si>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</si>
  <si>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</si>
  <si>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</si>
  <si>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</si>
  <si>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</si>
  <si>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</si>
  <si>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</si>
  <si>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</si>
  <si>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</si>
  <si>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</si>
  <si>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</si>
  <si>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</si>
  <si>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</si>
  <si>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</si>
  <si>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</si>
  <si>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</si>
  <si>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</si>
  <si>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</si>
  <si>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</si>
  <si>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</si>
  <si>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</si>
  <si>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</si>
  <si>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</si>
  <si>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</si>
  <si>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</si>
  <si>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</si>
  <si>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</si>
  <si>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</si>
  <si>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</si>
  <si>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</si>
  <si>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</si>
  <si>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</si>
  <si>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</si>
  <si>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</si>
  <si>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</si>
  <si>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</si>
  <si>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</si>
  <si>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</si>
  <si>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</si>
  <si>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</si>
  <si>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</si>
  <si>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</si>
  <si>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</si>
  <si>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</si>
  <si>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</si>
  <si>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</si>
  <si>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</si>
  <si>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</si>
  <si>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</si>
  <si>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</si>
  <si>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</si>
  <si>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</si>
  <si>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</si>
  <si>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</si>
  <si>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</si>
  <si>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</si>
  <si>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</si>
  <si>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</si>
  <si>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</si>
  <si>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</si>
  <si>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</si>
  <si>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</si>
  <si>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</si>
  <si>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</si>
  <si>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</si>
  <si>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</si>
  <si>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</si>
  <si>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</si>
  <si>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</si>
  <si>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</si>
  <si>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</si>
  <si>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</si>
  <si>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</si>
  <si>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</si>
  <si>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</si>
  <si>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</si>
  <si>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</si>
  <si>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</si>
  <si>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</si>
  <si>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</si>
  <si>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</si>
  <si>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</si>
  <si>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</si>
  <si>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</si>
  <si>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</si>
  <si>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</si>
  <si>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</si>
  <si>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</si>
  <si>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</si>
  <si>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</si>
  <si>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</si>
  <si>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</si>
  <si>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</si>
  <si>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</si>
  <si>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</si>
  <si>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</si>
  <si>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</si>
  <si>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</si>
  <si>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</si>
  <si>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</si>
  <si>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</si>
  <si>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</si>
  <si>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</si>
  <si>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</si>
  <si>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</si>
  <si>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</si>
  <si>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</si>
  <si>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</si>
  <si>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</si>
  <si>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</si>
  <si>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</si>
  <si>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</si>
  <si>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</si>
  <si>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</si>
  <si>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</si>
  <si>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</si>
  <si>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</si>
  <si>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</si>
  <si>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</si>
  <si>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</si>
  <si>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</si>
  <si>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</si>
  <si>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</si>
  <si>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</si>
  <si>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</si>
  <si>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</si>
  <si>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</si>
  <si>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</si>
  <si>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</si>
  <si>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</si>
  <si>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</si>
  <si>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</si>
  <si>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</si>
  <si>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</si>
  <si>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</si>
  <si>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</si>
  <si>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</si>
  <si>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</si>
  <si>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</si>
  <si>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</si>
  <si>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</si>
  <si>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</si>
  <si>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</si>
  <si>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Contigentul IVPF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</si>
  <si>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</si>
  <si>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</si>
  <si>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</si>
  <si>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</si>
  <si>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</si>
  <si>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</si>
  <si>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</si>
  <si>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</si>
  <si>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10=8/5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</si>
  <si>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</si>
  <si>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</si>
  <si>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</si>
  <si>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</si>
  <si>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</si>
  <si>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</si>
  <si>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</si>
  <si>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</si>
  <si>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</si>
  <si>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</si>
  <si>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</si>
  <si>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</si>
  <si>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</si>
  <si>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</si>
  <si>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</si>
  <si>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</si>
  <si>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</si>
  <si>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</si>
  <si>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</si>
  <si>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</si>
  <si>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</si>
  <si>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</si>
  <si>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</si>
  <si>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</si>
  <si>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</si>
  <si>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</si>
  <si>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</si>
  <si>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</si>
  <si>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</si>
  <si>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</si>
  <si>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</si>
  <si>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</si>
  <si>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</si>
  <si>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</si>
  <si>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</si>
  <si>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</si>
  <si>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</si>
  <si>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</si>
  <si>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</si>
  <si>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</si>
  <si>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</si>
  <si>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</si>
  <si>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</si>
  <si>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</si>
  <si>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</si>
  <si>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</si>
  <si>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</si>
  <si>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</si>
  <si>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</si>
  <si>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</si>
  <si>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</si>
  <si>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</si>
  <si>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</si>
  <si>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</si>
  <si>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</si>
  <si>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</si>
  <si>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</si>
  <si>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</si>
  <si>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</si>
  <si>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</si>
  <si>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</si>
  <si>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</si>
  <si>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</si>
  <si>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</si>
  <si>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</si>
  <si>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</si>
  <si>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</si>
  <si>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</si>
  <si>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</si>
  <si>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</si>
  <si>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</si>
  <si>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</si>
  <si>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</si>
  <si>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</si>
  <si>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</si>
  <si>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</si>
  <si>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</si>
  <si>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</si>
  <si>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</si>
  <si>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</si>
  <si>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</si>
  <si>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</si>
  <si>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</si>
  <si>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</si>
  <si>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</si>
  <si>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</si>
  <si>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</si>
  <si>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</si>
  <si>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</si>
  <si>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</si>
  <si>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</si>
  <si>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</si>
  <si>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</si>
  <si>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</si>
  <si>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</si>
  <si>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</si>
  <si>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</si>
  <si>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</si>
  <si>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</si>
  <si>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</si>
  <si>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</si>
  <si>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</si>
  <si>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</si>
  <si>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</si>
  <si>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</si>
  <si>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</si>
  <si>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</si>
  <si>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</si>
  <si>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</si>
  <si>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</si>
  <si>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</si>
  <si>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</si>
  <si>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</si>
  <si>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</si>
  <si>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</si>
  <si>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</si>
  <si>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</si>
  <si>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</si>
  <si>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</si>
  <si>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</si>
  <si>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</si>
  <si>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</si>
  <si>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</si>
  <si>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</si>
  <si>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</si>
  <si>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</si>
  <si>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</si>
  <si>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</si>
  <si>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</si>
  <si>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</si>
  <si>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</si>
  <si>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</si>
  <si>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</si>
  <si>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</si>
  <si>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</si>
  <si>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</si>
  <si>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</si>
  <si>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</si>
  <si>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</si>
  <si>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</si>
  <si>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</si>
  <si>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</si>
  <si>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</si>
  <si>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</si>
  <si>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</si>
  <si>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</si>
  <si>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</si>
  <si>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</si>
  <si>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</si>
  <si>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</si>
  <si>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</si>
  <si>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</si>
  <si>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</si>
  <si>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</si>
  <si>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</si>
  <si>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</si>
  <si>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</si>
  <si>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</si>
  <si>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</si>
  <si>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</si>
  <si>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</si>
  <si>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</si>
  <si>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</si>
  <si>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</si>
  <si>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</si>
  <si>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</si>
  <si>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</si>
  <si>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</si>
  <si>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</si>
  <si>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</si>
  <si>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</si>
  <si>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</si>
  <si>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</si>
  <si>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</si>
  <si>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</si>
  <si>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</si>
  <si>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</si>
  <si>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</si>
  <si>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</si>
  <si>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</si>
  <si>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</si>
  <si>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</si>
  <si>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</si>
  <si>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</si>
  <si>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</si>
  <si>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</si>
  <si>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</si>
  <si>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r>
      <t xml:space="preserve">Calculul TDG de la bugetul de stat la bugetele UAT pentru anul 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</si>
  <si>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 TDG de la bugetul de stat la bugetele locale pentru anul 2021         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</si>
  <si>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(executat 2019)</t>
  </si>
  <si>
    <t>Fondul de susținere financiară pentru anul 2021= IVPF nealocat în baza execuției a. 2019</t>
  </si>
  <si>
    <t>IVPJ (scontat 2020)</t>
  </si>
  <si>
    <r>
      <t xml:space="preserve">Calculul TDG de la bugetul de stat la bugetele UAT pentru anul 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</si>
  <si>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2021)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</si>
  <si>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1.01.2020</t>
    </r>
  </si>
  <si>
    <t>Fondul de susținere financiară pentru anul 2021 (scontat 2020)</t>
  </si>
  <si>
    <t>Fondul de susținere financiară pentru anul 2022 (prognoza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</si>
</sst>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#,##0.0_ ;[Red]\-#,##0.0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3">
    <xf numFmtId="0" fontId="0" fillId="0" borderId="0" xfId="0"/>
    <xf numFmtId="0" fontId="11" fillId="2" borderId="1" xfId="9" applyFont="1" applyFill="1" applyBorder="1"/>
    <xf numFmtId="0" fontId="10" fillId="2" borderId="1" xfId="9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1" xfId="9" applyFont="1" applyFill="1" applyBorder="1" applyAlignment="1">
      <alignment wrapText="1"/>
    </xf>
    <xf numFmtId="0" fontId="11" fillId="2" borderId="1" xfId="0" applyFont="1" applyFill="1" applyBorder="1"/>
    <xf numFmtId="0" fontId="11" fillId="2" borderId="1" xfId="9" applyFont="1" applyFill="1" applyBorder="1" applyAlignment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1" fillId="2" borderId="0" xfId="0" applyNumberFormat="1" applyFont="1" applyFill="1"/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7" xfId="0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6" fontId="11" fillId="2" borderId="0" xfId="0" applyNumberFormat="1" applyFont="1" applyFill="1"/>
    <xf numFmtId="0" fontId="11" fillId="2" borderId="1" xfId="0" applyFont="1" applyFill="1" applyBorder="1" applyAlignment="1">
      <alignment horizontal="right"/>
    </xf>
    <xf numFmtId="167" fontId="0" fillId="2" borderId="0" xfId="0" applyNumberFormat="1" applyFill="1"/>
    <xf numFmtId="166" fontId="22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3" fillId="2" borderId="0" xfId="0" applyFont="1" applyFill="1"/>
    <xf numFmtId="0" fontId="4" fillId="2" borderId="0" xfId="0" applyFont="1" applyFill="1"/>
    <xf numFmtId="166" fontId="23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8" fillId="2" borderId="0" xfId="0" applyNumberFormat="1" applyFon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28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0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/>
    <xf numFmtId="166" fontId="10" fillId="2" borderId="15" xfId="0" applyNumberFormat="1" applyFont="1" applyFill="1" applyBorder="1" applyAlignment="1">
      <alignment horizontal="right"/>
    </xf>
    <xf numFmtId="166" fontId="11" fillId="2" borderId="0" xfId="0" applyNumberFormat="1" applyFont="1" applyFill="1" applyBorder="1"/>
    <xf numFmtId="0" fontId="5" fillId="2" borderId="14" xfId="0" applyFont="1" applyFill="1" applyBorder="1"/>
    <xf numFmtId="166" fontId="10" fillId="2" borderId="15" xfId="0" applyNumberFormat="1" applyFont="1" applyFill="1" applyBorder="1"/>
    <xf numFmtId="166" fontId="11" fillId="2" borderId="15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0" fontId="4" fillId="2" borderId="16" xfId="0" applyFont="1" applyFill="1" applyBorder="1"/>
    <xf numFmtId="0" fontId="4" fillId="2" borderId="17" xfId="9" applyFont="1" applyFill="1" applyBorder="1"/>
    <xf numFmtId="0" fontId="4" fillId="2" borderId="17" xfId="0" applyFont="1" applyFill="1" applyBorder="1"/>
    <xf numFmtId="4" fontId="4" fillId="2" borderId="17" xfId="0" applyNumberFormat="1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/>
    </xf>
    <xf numFmtId="166" fontId="4" fillId="2" borderId="17" xfId="0" applyNumberFormat="1" applyFont="1" applyFill="1" applyBorder="1"/>
    <xf numFmtId="166" fontId="11" fillId="2" borderId="17" xfId="0" applyNumberFormat="1" applyFont="1" applyFill="1" applyBorder="1"/>
    <xf numFmtId="166" fontId="11" fillId="2" borderId="18" xfId="0" applyNumberFormat="1" applyFont="1" applyFill="1" applyBorder="1"/>
    <xf numFmtId="166" fontId="28" fillId="2" borderId="0" xfId="0" applyNumberFormat="1" applyFont="1" applyFill="1" applyAlignment="1">
      <alignment horizontal="center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wrapText="1"/>
    </xf>
    <xf numFmtId="166" fontId="23" fillId="2" borderId="0" xfId="0" applyNumberFormat="1" applyFont="1" applyFill="1" applyAlignment="1">
      <alignment horizontal="left"/>
    </xf>
    <xf numFmtId="166" fontId="28" fillId="2" borderId="0" xfId="0" applyNumberFormat="1" applyFont="1" applyFill="1" applyAlignment="1">
      <alignment horizontal="left"/>
    </xf>
    <xf numFmtId="0" fontId="31" fillId="2" borderId="0" xfId="0" applyFont="1" applyFill="1"/>
    <xf numFmtId="0" fontId="28" fillId="2" borderId="0" xfId="0" applyFont="1" applyFill="1" applyAlignment="1">
      <alignment horizontal="left"/>
    </xf>
    <xf numFmtId="166" fontId="0" fillId="2" borderId="0" xfId="0" applyNumberFormat="1" applyFont="1" applyFill="1"/>
    <xf numFmtId="166" fontId="22" fillId="2" borderId="8" xfId="0" applyNumberFormat="1" applyFont="1" applyFill="1" applyBorder="1"/>
    <xf numFmtId="166" fontId="11" fillId="2" borderId="8" xfId="0" applyNumberFormat="1" applyFont="1" applyFill="1" applyBorder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7" xfId="0" applyNumberFormat="1" applyFont="1" applyFill="1" applyBorder="1" applyAlignment="1">
      <alignment horizontal="center"/>
    </xf>
    <xf numFmtId="166" fontId="10" fillId="2" borderId="7" xfId="0" applyNumberFormat="1" applyFont="1" applyFill="1" applyBorder="1" applyAlignment="1">
      <alignment horizontal="right"/>
    </xf>
    <xf numFmtId="166" fontId="10" fillId="2" borderId="7" xfId="0" applyNumberFormat="1" applyFont="1" applyFill="1" applyBorder="1"/>
    <xf numFmtId="166" fontId="11" fillId="2" borderId="7" xfId="0" applyNumberFormat="1" applyFont="1" applyFill="1" applyBorder="1"/>
    <xf numFmtId="166" fontId="14" fillId="2" borderId="3" xfId="0" applyNumberFormat="1" applyFont="1" applyFill="1" applyBorder="1"/>
    <xf numFmtId="168" fontId="30" fillId="2" borderId="7" xfId="0" applyNumberFormat="1" applyFont="1" applyFill="1" applyBorder="1"/>
    <xf numFmtId="1" fontId="11" fillId="2" borderId="1" xfId="0" applyNumberFormat="1" applyFont="1" applyFill="1" applyBorder="1"/>
    <xf numFmtId="166" fontId="5" fillId="2" borderId="0" xfId="0" applyNumberFormat="1" applyFont="1" applyFill="1" applyBorder="1"/>
    <xf numFmtId="166" fontId="27" fillId="2" borderId="1" xfId="531" applyNumberFormat="1" applyFont="1" applyFill="1" applyBorder="1"/>
    <xf numFmtId="166" fontId="27" fillId="2" borderId="17" xfId="531" applyNumberFormat="1" applyFont="1" applyFill="1" applyBorder="1"/>
    <xf numFmtId="0" fontId="33" fillId="2" borderId="0" xfId="0" applyFont="1" applyFill="1" applyBorder="1" applyAlignment="1">
      <alignment horizontal="center" vertical="center" wrapText="1"/>
    </xf>
    <xf numFmtId="0" fontId="34" fillId="2" borderId="0" xfId="0" applyFont="1" applyFill="1" applyBorder="1" applyAlignment="1">
      <alignment horizontal="center" vertical="center"/>
    </xf>
    <xf numFmtId="166" fontId="3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0" fillId="2" borderId="0" xfId="0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center" vertical="center" wrapText="1"/>
    </xf>
    <xf numFmtId="3" fontId="23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166" fontId="36" fillId="2" borderId="1" xfId="0" applyNumberFormat="1" applyFont="1" applyFill="1" applyBorder="1"/>
    <xf numFmtId="166" fontId="26" fillId="2" borderId="1" xfId="357" applyNumberFormat="1" applyFont="1" applyFill="1" applyBorder="1"/>
    <xf numFmtId="0" fontId="4" fillId="2" borderId="8" xfId="0" applyFont="1" applyFill="1" applyBorder="1"/>
    <xf numFmtId="166" fontId="26" fillId="2" borderId="1" xfId="363" applyNumberFormat="1" applyFont="1" applyFill="1" applyBorder="1"/>
    <xf numFmtId="166" fontId="26" fillId="2" borderId="1" xfId="369" applyNumberFormat="1" applyFont="1" applyFill="1" applyBorder="1"/>
    <xf numFmtId="166" fontId="26" fillId="2" borderId="1" xfId="375" applyNumberFormat="1" applyFont="1" applyFill="1" applyBorder="1"/>
    <xf numFmtId="166" fontId="26" fillId="2" borderId="1" xfId="381" applyNumberFormat="1" applyFont="1" applyFill="1" applyBorder="1"/>
    <xf numFmtId="166" fontId="26" fillId="2" borderId="1" xfId="387" applyNumberFormat="1" applyFont="1" applyFill="1" applyBorder="1"/>
    <xf numFmtId="166" fontId="26" fillId="2" borderId="1" xfId="393" applyNumberFormat="1" applyFont="1" applyFill="1" applyBorder="1"/>
    <xf numFmtId="166" fontId="26" fillId="2" borderId="1" xfId="399" applyNumberFormat="1" applyFont="1" applyFill="1" applyBorder="1"/>
    <xf numFmtId="166" fontId="26" fillId="2" borderId="1" xfId="405" applyNumberFormat="1" applyFont="1" applyFill="1" applyBorder="1"/>
    <xf numFmtId="166" fontId="26" fillId="2" borderId="1" xfId="411" applyNumberFormat="1" applyFont="1" applyFill="1" applyBorder="1"/>
    <xf numFmtId="166" fontId="26" fillId="2" borderId="1" xfId="417" applyNumberFormat="1" applyFont="1" applyFill="1" applyBorder="1"/>
    <xf numFmtId="166" fontId="26" fillId="2" borderId="1" xfId="423" applyNumberFormat="1" applyFont="1" applyFill="1" applyBorder="1"/>
    <xf numFmtId="166" fontId="26" fillId="2" borderId="1" xfId="429" applyNumberFormat="1" applyFont="1" applyFill="1" applyBorder="1"/>
    <xf numFmtId="166" fontId="26" fillId="2" borderId="1" xfId="435" applyNumberFormat="1" applyFont="1" applyFill="1" applyBorder="1"/>
    <xf numFmtId="166" fontId="26" fillId="2" borderId="1" xfId="441" applyNumberFormat="1" applyFont="1" applyFill="1" applyBorder="1"/>
    <xf numFmtId="166" fontId="26" fillId="2" borderId="1" xfId="447" applyNumberFormat="1" applyFont="1" applyFill="1" applyBorder="1"/>
    <xf numFmtId="166" fontId="26" fillId="2" borderId="1" xfId="453" applyNumberFormat="1" applyFont="1" applyFill="1" applyBorder="1"/>
    <xf numFmtId="166" fontId="26" fillId="2" borderId="1" xfId="459" applyNumberFormat="1" applyFont="1" applyFill="1" applyBorder="1"/>
    <xf numFmtId="166" fontId="26" fillId="2" borderId="1" xfId="465" applyNumberFormat="1" applyFont="1" applyFill="1" applyBorder="1"/>
    <xf numFmtId="166" fontId="26" fillId="2" borderId="1" xfId="471" applyNumberFormat="1" applyFont="1" applyFill="1" applyBorder="1"/>
    <xf numFmtId="166" fontId="26" fillId="2" borderId="1" xfId="477" applyNumberFormat="1" applyFont="1" applyFill="1" applyBorder="1"/>
    <xf numFmtId="166" fontId="26" fillId="2" borderId="1" xfId="483" applyNumberFormat="1" applyFont="1" applyFill="1" applyBorder="1"/>
    <xf numFmtId="166" fontId="26" fillId="2" borderId="1" xfId="489" applyNumberFormat="1" applyFont="1" applyFill="1" applyBorder="1"/>
    <xf numFmtId="166" fontId="26" fillId="2" borderId="1" xfId="495" applyNumberFormat="1" applyFont="1" applyFill="1" applyBorder="1"/>
    <xf numFmtId="166" fontId="26" fillId="2" borderId="1" xfId="501" applyNumberFormat="1" applyFont="1" applyFill="1" applyBorder="1"/>
    <xf numFmtId="166" fontId="26" fillId="2" borderId="1" xfId="507" applyNumberFormat="1" applyFont="1" applyFill="1" applyBorder="1"/>
    <xf numFmtId="166" fontId="26" fillId="2" borderId="1" xfId="513" applyNumberFormat="1" applyFont="1" applyFill="1" applyBorder="1"/>
    <xf numFmtId="166" fontId="26" fillId="2" borderId="1" xfId="519" applyNumberFormat="1" applyFont="1" applyFill="1" applyBorder="1"/>
    <xf numFmtId="166" fontId="26" fillId="2" borderId="1" xfId="525" applyNumberFormat="1" applyFont="1" applyFill="1" applyBorder="1"/>
    <xf numFmtId="166" fontId="26" fillId="2" borderId="1" xfId="531" applyNumberFormat="1" applyFont="1" applyFill="1" applyBorder="1"/>
    <xf numFmtId="166" fontId="26" fillId="2" borderId="1" xfId="537" applyNumberFormat="1" applyFont="1" applyFill="1" applyBorder="1"/>
    <xf numFmtId="166" fontId="26" fillId="2" borderId="1" xfId="543" applyNumberFormat="1" applyFont="1" applyFill="1" applyBorder="1"/>
    <xf numFmtId="166" fontId="26" fillId="2" borderId="1" xfId="549" applyNumberFormat="1" applyFont="1" applyFill="1" applyBorder="1"/>
    <xf numFmtId="166" fontId="5" fillId="2" borderId="1" xfId="2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 wrapText="1"/>
    </xf>
    <xf numFmtId="166" fontId="4" fillId="2" borderId="1" xfId="555" applyNumberFormat="1" applyFont="1" applyFill="1" applyBorder="1"/>
    <xf numFmtId="166" fontId="29" fillId="2" borderId="0" xfId="0" applyNumberFormat="1" applyFont="1" applyFill="1"/>
    <xf numFmtId="166" fontId="26" fillId="2" borderId="1" xfId="561" applyNumberFormat="1" applyFont="1" applyFill="1" applyBorder="1"/>
    <xf numFmtId="166" fontId="26" fillId="2" borderId="1" xfId="567" applyNumberFormat="1" applyFont="1" applyFill="1" applyBorder="1"/>
    <xf numFmtId="166" fontId="26" fillId="2" borderId="1" xfId="573" applyNumberFormat="1" applyFont="1" applyFill="1" applyBorder="1"/>
    <xf numFmtId="166" fontId="26" fillId="2" borderId="1" xfId="579" applyNumberFormat="1" applyFont="1" applyFill="1" applyBorder="1"/>
    <xf numFmtId="166" fontId="26" fillId="2" borderId="1" xfId="585" applyNumberFormat="1" applyFont="1" applyFill="1" applyBorder="1"/>
    <xf numFmtId="166" fontId="26" fillId="2" borderId="1" xfId="591" applyNumberFormat="1" applyFont="1" applyFill="1" applyBorder="1"/>
    <xf numFmtId="166" fontId="26" fillId="2" borderId="1" xfId="597" applyNumberFormat="1" applyFont="1" applyFill="1" applyBorder="1"/>
    <xf numFmtId="166" fontId="26" fillId="2" borderId="1" xfId="603" applyNumberFormat="1" applyFont="1" applyFill="1" applyBorder="1"/>
    <xf numFmtId="166" fontId="26" fillId="2" borderId="1" xfId="609" applyNumberFormat="1" applyFont="1" applyFill="1" applyBorder="1"/>
    <xf numFmtId="166" fontId="26" fillId="2" borderId="1" xfId="615" applyNumberFormat="1" applyFont="1" applyFill="1" applyBorder="1"/>
    <xf numFmtId="166" fontId="26" fillId="2" borderId="1" xfId="621" applyNumberFormat="1" applyFont="1" applyFill="1" applyBorder="1"/>
    <xf numFmtId="166" fontId="27" fillId="2" borderId="1" xfId="621" applyNumberFormat="1" applyFont="1" applyFill="1" applyBorder="1"/>
    <xf numFmtId="166" fontId="26" fillId="2" borderId="1" xfId="627" applyNumberFormat="1" applyFont="1" applyFill="1" applyBorder="1"/>
    <xf numFmtId="166" fontId="26" fillId="2" borderId="1" xfId="633" applyNumberFormat="1" applyFont="1" applyFill="1" applyBorder="1"/>
    <xf numFmtId="166" fontId="26" fillId="2" borderId="1" xfId="639" applyNumberFormat="1" applyFont="1" applyFill="1" applyBorder="1"/>
    <xf numFmtId="166" fontId="26" fillId="2" borderId="1" xfId="645" applyNumberFormat="1" applyFont="1" applyFill="1" applyBorder="1"/>
    <xf numFmtId="166" fontId="26" fillId="2" borderId="1" xfId="651" applyNumberFormat="1" applyFont="1" applyFill="1" applyBorder="1"/>
    <xf numFmtId="166" fontId="26" fillId="2" borderId="1" xfId="657" applyNumberFormat="1" applyFont="1" applyFill="1" applyBorder="1"/>
    <xf numFmtId="166" fontId="26" fillId="2" borderId="1" xfId="663" applyNumberFormat="1" applyFont="1" applyFill="1" applyBorder="1"/>
    <xf numFmtId="166" fontId="26" fillId="2" borderId="1" xfId="669" applyNumberFormat="1" applyFont="1" applyFill="1" applyBorder="1"/>
    <xf numFmtId="166" fontId="26" fillId="2" borderId="1" xfId="675" applyNumberFormat="1" applyFont="1" applyFill="1" applyBorder="1"/>
    <xf numFmtId="166" fontId="26" fillId="2" borderId="1" xfId="681" applyNumberFormat="1" applyFont="1" applyFill="1" applyBorder="1"/>
    <xf numFmtId="166" fontId="26" fillId="2" borderId="1" xfId="687" applyNumberFormat="1" applyFont="1" applyFill="1" applyBorder="1"/>
    <xf numFmtId="166" fontId="26" fillId="2" borderId="1" xfId="693" applyNumberFormat="1" applyFont="1" applyFill="1" applyBorder="1"/>
    <xf numFmtId="166" fontId="26" fillId="2" borderId="1" xfId="699" applyNumberFormat="1" applyFont="1" applyFill="1" applyBorder="1"/>
    <xf numFmtId="166" fontId="26" fillId="2" borderId="1" xfId="705" applyNumberFormat="1" applyFont="1" applyFill="1" applyBorder="1"/>
    <xf numFmtId="166" fontId="26" fillId="2" borderId="1" xfId="711" applyNumberFormat="1" applyFont="1" applyFill="1" applyBorder="1"/>
    <xf numFmtId="166" fontId="26" fillId="2" borderId="1" xfId="717" applyNumberFormat="1" applyFont="1" applyFill="1" applyBorder="1"/>
    <xf numFmtId="166" fontId="26" fillId="2" borderId="1" xfId="723" applyNumberFormat="1" applyFont="1" applyFill="1" applyBorder="1"/>
    <xf numFmtId="166" fontId="26" fillId="2" borderId="1" xfId="729" applyNumberFormat="1" applyFont="1" applyFill="1" applyBorder="1"/>
    <xf numFmtId="166" fontId="26" fillId="2" borderId="1" xfId="735" applyNumberFormat="1" applyFont="1" applyFill="1" applyBorder="1"/>
    <xf numFmtId="166" fontId="26" fillId="2" borderId="1" xfId="741" applyNumberFormat="1" applyFont="1" applyFill="1" applyBorder="1"/>
    <xf numFmtId="166" fontId="26" fillId="2" borderId="1" xfId="747" applyNumberFormat="1" applyFont="1" applyFill="1" applyBorder="1"/>
    <xf numFmtId="166" fontId="26" fillId="2" borderId="1" xfId="753" applyNumberFormat="1" applyFont="1" applyFill="1" applyBorder="1"/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3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textRotation="90" wrapText="1"/>
    </xf>
    <xf numFmtId="0" fontId="25" fillId="2" borderId="4" xfId="0" applyFont="1" applyFill="1" applyBorder="1" applyAlignment="1">
      <alignment horizontal="center" vertical="center" textRotation="90" wrapText="1"/>
    </xf>
    <xf numFmtId="0" fontId="25" fillId="2" borderId="3" xfId="0" applyFont="1" applyFill="1" applyBorder="1" applyAlignment="1">
      <alignment horizontal="center" vertical="center" textRotation="90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textRotation="90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 textRotation="90" wrapText="1"/>
    </xf>
    <xf numFmtId="0" fontId="14" fillId="2" borderId="24" xfId="0" applyFont="1" applyFill="1" applyBorder="1" applyAlignment="1">
      <alignment horizontal="left" wrapText="1"/>
    </xf>
    <xf numFmtId="0" fontId="35" fillId="2" borderId="0" xfId="0" applyFont="1" applyFill="1" applyBorder="1" applyAlignment="1">
      <alignment horizontal="center" vertical="center" wrapText="1"/>
    </xf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6"/>
  <sheetViews>
    <sheetView showZeros="0" tabSelected="1" view="pageBreakPreview" zoomScale="91" zoomScaleNormal="72" zoomScaleSheetLayoutView="91" workbookViewId="0">
      <pane xSplit="3" ySplit="16" topLeftCell="D213" activePane="bottomRight" state="frozen"/>
      <selection pane="topRight" activeCell="D1" sqref="D1"/>
      <selection pane="bottomLeft" activeCell="A17" sqref="A17"/>
      <selection pane="bottomRight" activeCell="S214" sqref="S214"/>
    </sheetView>
  </sheetViews>
  <sheetFormatPr defaultColWidth="8.85546875" defaultRowHeight="15" x14ac:dyDescent="0.25"/>
  <cols>
    <col min="1" max="1" width="13.7109375" style="43" customWidth="1"/>
    <col min="2" max="2" width="20.140625" style="43" customWidth="1"/>
    <col min="3" max="3" width="7.42578125" style="43" customWidth="1"/>
    <col min="4" max="4" width="12.5703125" style="43" customWidth="1"/>
    <col min="5" max="5" width="13.42578125" style="43" customWidth="1"/>
    <col min="6" max="6" width="15.140625" style="43" customWidth="1"/>
    <col min="7" max="7" width="7" style="43" customWidth="1"/>
    <col min="8" max="8" width="17.7109375" style="44" customWidth="1"/>
    <col min="9" max="9" width="16.42578125" style="16" customWidth="1"/>
    <col min="10" max="10" width="18.140625" style="16" customWidth="1"/>
    <col min="11" max="11" width="16.5703125" style="16" customWidth="1"/>
    <col min="12" max="12" width="16.28515625" style="16" customWidth="1"/>
    <col min="13" max="13" width="14.85546875" style="16" customWidth="1"/>
    <col min="14" max="14" width="16.140625" style="16" customWidth="1"/>
    <col min="15" max="16384" width="8.85546875" style="10"/>
  </cols>
  <sheetData>
    <row r="1" spans="1:14" ht="27.75" customHeight="1" x14ac:dyDescent="0.25">
      <c r="A1" s="220" t="s">
        <v>907</v>
      </c>
      <c r="B1" s="220"/>
      <c r="C1" s="220"/>
      <c r="D1" s="220"/>
      <c r="E1" s="220"/>
      <c r="F1" s="220"/>
      <c r="G1" s="209" t="s">
        <v>916</v>
      </c>
      <c r="H1" s="209"/>
      <c r="I1" s="209"/>
      <c r="J1" s="209"/>
      <c r="K1" s="209"/>
      <c r="L1" s="209"/>
      <c r="M1" s="79"/>
      <c r="N1" s="126"/>
    </row>
    <row r="2" spans="1:14" s="17" customFormat="1" ht="20.25" customHeight="1" x14ac:dyDescent="0.25">
      <c r="A2" s="113" t="s">
        <v>908</v>
      </c>
      <c r="B2" s="114"/>
      <c r="C2" s="79"/>
      <c r="D2" s="113"/>
      <c r="E2" s="79"/>
      <c r="F2" s="79"/>
      <c r="G2" s="217" t="s">
        <v>904</v>
      </c>
      <c r="H2" s="217"/>
      <c r="I2" s="217"/>
      <c r="J2" s="217"/>
      <c r="K2" s="217"/>
      <c r="L2" s="217"/>
      <c r="M2" s="79"/>
      <c r="N2" s="126"/>
    </row>
    <row r="3" spans="1:14" ht="18" customHeight="1" x14ac:dyDescent="0.25">
      <c r="A3" s="113" t="s">
        <v>909</v>
      </c>
      <c r="B3" s="113"/>
      <c r="C3" s="113"/>
      <c r="D3" s="113"/>
      <c r="E3" s="113"/>
      <c r="F3" s="113"/>
      <c r="G3" s="217"/>
      <c r="H3" s="217"/>
      <c r="I3" s="217"/>
      <c r="J3" s="217"/>
      <c r="K3" s="217"/>
      <c r="L3" s="217"/>
      <c r="M3" s="113"/>
      <c r="N3" s="127"/>
    </row>
    <row r="4" spans="1:14" ht="22.5" customHeight="1" x14ac:dyDescent="0.25">
      <c r="A4" s="113" t="s">
        <v>913</v>
      </c>
      <c r="D4" s="113"/>
      <c r="G4" s="210" t="s">
        <v>917</v>
      </c>
      <c r="H4" s="210"/>
      <c r="I4" s="210"/>
      <c r="J4" s="41">
        <v>3644056281.4000001</v>
      </c>
      <c r="K4" s="32" t="s">
        <v>912</v>
      </c>
      <c r="L4" s="122">
        <v>10</v>
      </c>
      <c r="N4" s="127"/>
    </row>
    <row r="5" spans="1:14" ht="45" customHeight="1" x14ac:dyDescent="0.25">
      <c r="A5" s="115" t="s">
        <v>914</v>
      </c>
      <c r="D5" s="115"/>
      <c r="F5" s="45"/>
      <c r="G5" s="234" t="s">
        <v>918</v>
      </c>
      <c r="H5" s="235"/>
      <c r="I5" s="235"/>
      <c r="J5" s="41">
        <f>I17+(J4*L4)/100</f>
        <v>2038170077.73</v>
      </c>
      <c r="L5" s="136">
        <f>J4*L4/100</f>
        <v>364405628.13999999</v>
      </c>
      <c r="N5" s="127"/>
    </row>
    <row r="6" spans="1:14" ht="19.5" customHeight="1" x14ac:dyDescent="0.25">
      <c r="A6" s="115" t="s">
        <v>910</v>
      </c>
      <c r="D6" s="115"/>
      <c r="G6" s="218" t="s">
        <v>708</v>
      </c>
      <c r="H6" s="219"/>
      <c r="I6" s="219"/>
      <c r="J6" s="19">
        <v>0.55000000000000004</v>
      </c>
      <c r="N6" s="127"/>
    </row>
    <row r="7" spans="1:14" ht="19.5" customHeight="1" x14ac:dyDescent="0.25">
      <c r="A7" s="115" t="s">
        <v>911</v>
      </c>
      <c r="D7" s="115"/>
      <c r="F7" s="45"/>
      <c r="G7" s="218" t="s">
        <v>709</v>
      </c>
      <c r="H7" s="219"/>
      <c r="I7" s="219"/>
      <c r="J7" s="18">
        <f>J5*(100%-J6)</f>
        <v>917176534.97849989</v>
      </c>
      <c r="K7" s="20" t="s">
        <v>710</v>
      </c>
      <c r="L7" s="18">
        <f>J5*J6</f>
        <v>1120993542.7515001</v>
      </c>
      <c r="M7" s="21"/>
      <c r="N7" s="127"/>
    </row>
    <row r="8" spans="1:14" ht="18.75" customHeight="1" x14ac:dyDescent="0.25">
      <c r="G8" s="218" t="s">
        <v>711</v>
      </c>
      <c r="H8" s="219"/>
      <c r="I8" s="219"/>
      <c r="J8" s="19">
        <v>0.6</v>
      </c>
      <c r="K8" s="20" t="s">
        <v>712</v>
      </c>
      <c r="L8" s="22">
        <v>0.6</v>
      </c>
      <c r="M8" s="23"/>
      <c r="N8" s="127"/>
    </row>
    <row r="9" spans="1:14" ht="18.75" customHeight="1" x14ac:dyDescent="0.25">
      <c r="E9" s="45"/>
      <c r="G9" s="218" t="s">
        <v>712</v>
      </c>
      <c r="H9" s="219"/>
      <c r="I9" s="219"/>
      <c r="J9" s="19">
        <v>0.3</v>
      </c>
      <c r="K9" s="20" t="s">
        <v>713</v>
      </c>
      <c r="L9" s="22">
        <v>0.4</v>
      </c>
      <c r="M9" s="23"/>
      <c r="N9" s="127"/>
    </row>
    <row r="10" spans="1:14" ht="15" customHeight="1" x14ac:dyDescent="0.25">
      <c r="A10" s="76"/>
      <c r="B10" s="76"/>
      <c r="E10" s="134"/>
      <c r="G10" s="218" t="s">
        <v>713</v>
      </c>
      <c r="H10" s="219"/>
      <c r="I10" s="219"/>
      <c r="J10" s="19">
        <v>0.1</v>
      </c>
      <c r="K10" s="20" t="s">
        <v>714</v>
      </c>
      <c r="L10" s="24">
        <f>E18-E21-E43</f>
        <v>2204297</v>
      </c>
      <c r="M10" s="23"/>
      <c r="N10" s="128"/>
    </row>
    <row r="11" spans="1:14" ht="18" customHeight="1" x14ac:dyDescent="0.3">
      <c r="A11" s="110"/>
      <c r="B11" s="97"/>
      <c r="E11" s="106"/>
      <c r="F11" s="106"/>
      <c r="G11" s="232" t="s">
        <v>715</v>
      </c>
      <c r="H11" s="233"/>
      <c r="I11" s="233"/>
      <c r="J11" s="25">
        <v>1.3</v>
      </c>
      <c r="K11" s="20" t="s">
        <v>716</v>
      </c>
      <c r="L11" s="26">
        <f>D18-D21-D43</f>
        <v>27840.216592999997</v>
      </c>
      <c r="M11" s="27"/>
      <c r="N11" s="129"/>
    </row>
    <row r="12" spans="1:14" ht="20.25" customHeight="1" thickBot="1" x14ac:dyDescent="0.3">
      <c r="A12" s="77"/>
      <c r="B12" s="77"/>
      <c r="C12" s="77"/>
      <c r="D12" s="77"/>
      <c r="E12" s="109"/>
      <c r="F12" s="109"/>
      <c r="G12" s="221"/>
      <c r="H12" s="221"/>
      <c r="I12" s="221"/>
      <c r="J12" s="221"/>
      <c r="K12" s="28"/>
      <c r="L12" s="28"/>
      <c r="M12" s="28"/>
      <c r="N12" s="36" t="s">
        <v>856</v>
      </c>
    </row>
    <row r="13" spans="1:14" ht="33.75" customHeight="1" x14ac:dyDescent="0.25">
      <c r="A13" s="222" t="s">
        <v>717</v>
      </c>
      <c r="B13" s="224" t="s">
        <v>0</v>
      </c>
      <c r="C13" s="226" t="s">
        <v>701</v>
      </c>
      <c r="D13" s="224" t="s">
        <v>705</v>
      </c>
      <c r="E13" s="224" t="s">
        <v>922</v>
      </c>
      <c r="F13" s="240" t="s">
        <v>718</v>
      </c>
      <c r="G13" s="243" t="s">
        <v>719</v>
      </c>
      <c r="H13" s="240" t="s">
        <v>720</v>
      </c>
      <c r="I13" s="211" t="s">
        <v>721</v>
      </c>
      <c r="J13" s="229" t="s">
        <v>722</v>
      </c>
      <c r="K13" s="211" t="s">
        <v>723</v>
      </c>
      <c r="L13" s="214" t="s">
        <v>707</v>
      </c>
      <c r="M13" s="211" t="s">
        <v>706</v>
      </c>
      <c r="N13" s="236" t="s">
        <v>724</v>
      </c>
    </row>
    <row r="14" spans="1:14" ht="31.5" customHeight="1" x14ac:dyDescent="0.25">
      <c r="A14" s="223"/>
      <c r="B14" s="225"/>
      <c r="C14" s="227"/>
      <c r="D14" s="225"/>
      <c r="E14" s="225"/>
      <c r="F14" s="241"/>
      <c r="G14" s="244"/>
      <c r="H14" s="241"/>
      <c r="I14" s="212"/>
      <c r="J14" s="230"/>
      <c r="K14" s="212"/>
      <c r="L14" s="215"/>
      <c r="M14" s="212"/>
      <c r="N14" s="237"/>
    </row>
    <row r="15" spans="1:14" ht="129" customHeight="1" x14ac:dyDescent="0.25">
      <c r="A15" s="223"/>
      <c r="B15" s="225"/>
      <c r="C15" s="228"/>
      <c r="D15" s="225"/>
      <c r="E15" s="225"/>
      <c r="F15" s="242"/>
      <c r="G15" s="245"/>
      <c r="H15" s="242"/>
      <c r="I15" s="213"/>
      <c r="J15" s="231"/>
      <c r="K15" s="213"/>
      <c r="L15" s="216"/>
      <c r="M15" s="213"/>
      <c r="N15" s="237"/>
    </row>
    <row r="16" spans="1:14" s="29" customFormat="1" x14ac:dyDescent="0.25">
      <c r="A16" s="80">
        <v>1</v>
      </c>
      <c r="B16" s="46">
        <v>2</v>
      </c>
      <c r="C16" s="46">
        <v>3</v>
      </c>
      <c r="D16" s="46">
        <v>4</v>
      </c>
      <c r="E16" s="46">
        <v>5</v>
      </c>
      <c r="F16" s="46">
        <v>6</v>
      </c>
      <c r="G16" s="46">
        <v>7</v>
      </c>
      <c r="H16" s="46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16">
        <v>14</v>
      </c>
    </row>
    <row r="17" spans="1:14" ht="22.5" customHeight="1" x14ac:dyDescent="0.25">
      <c r="A17" s="81"/>
      <c r="B17" s="238" t="s">
        <v>702</v>
      </c>
      <c r="C17" s="239"/>
      <c r="D17" s="48"/>
      <c r="E17" s="135"/>
      <c r="F17" s="49">
        <f>F18+F19</f>
        <v>3923129214.5999999</v>
      </c>
      <c r="G17" s="50"/>
      <c r="H17" s="49">
        <f>H18+H19</f>
        <v>2249364765.0100002</v>
      </c>
      <c r="I17" s="12">
        <f>I18+I19</f>
        <v>1673764449.5899999</v>
      </c>
      <c r="J17" s="12"/>
      <c r="K17" s="3"/>
      <c r="L17" s="12">
        <f>L18+L19</f>
        <v>917176534.97849929</v>
      </c>
      <c r="M17" s="12">
        <f>M18+M19</f>
        <v>1120993542.7515004</v>
      </c>
      <c r="N17" s="82">
        <f>N18+N19</f>
        <v>2038170077.7299995</v>
      </c>
    </row>
    <row r="18" spans="1:14" ht="25.15" customHeight="1" x14ac:dyDescent="0.25">
      <c r="A18" s="81"/>
      <c r="B18" s="238" t="s">
        <v>703</v>
      </c>
      <c r="C18" s="239"/>
      <c r="D18" s="51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2">
        <f t="shared" si="0"/>
        <v>3083754</v>
      </c>
      <c r="F18" s="49">
        <f t="shared" si="0"/>
        <v>2618458844.4000001</v>
      </c>
      <c r="G18" s="50"/>
      <c r="H18" s="49">
        <f>H21+H43+H49+H79+H90+H122+H163+H194+H226+H257+H284+H313+H339+H371+H386+H422+H459+H503+H526+H569+H598+H627+H654+H679+H721+H750+H812+H851+H882+H909+H936+H955+H990+H782</f>
        <v>1588879219.1800001</v>
      </c>
      <c r="I18" s="12">
        <f>I21+I43+I49+I79+I90+I122+I163+I194+I226+I257+I284+I313+I339+I371+I386+I422+I459+I503+I526+I569+I598+I627+I654+I679+I721+I750+I812+I851+I882+I909+I936+I955+I990+I782</f>
        <v>1029579625.2199999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1120993542.7515004</v>
      </c>
      <c r="N18" s="82">
        <f>L18+M18</f>
        <v>1120993542.7515004</v>
      </c>
    </row>
    <row r="19" spans="1:14" ht="20.45" customHeight="1" x14ac:dyDescent="0.25">
      <c r="A19" s="81"/>
      <c r="B19" s="238" t="s">
        <v>704</v>
      </c>
      <c r="C19" s="239"/>
      <c r="D19" s="51">
        <f t="shared" si="0"/>
        <v>28325.422492999998</v>
      </c>
      <c r="E19" s="72">
        <f t="shared" si="0"/>
        <v>2347247</v>
      </c>
      <c r="F19" s="49">
        <f t="shared" si="0"/>
        <v>1304670370.1999998</v>
      </c>
      <c r="G19" s="50"/>
      <c r="H19" s="49">
        <f>H22+H44+H50+H80+H91+H123+H164+H195+H227+H258+H285+H314+H340+H372+H387+H423+H460+H504+H527+H570+H599+H628+H655+H680+H722+H751+H813+H852+H883+H910+H937+H956+H991+H783</f>
        <v>660485545.83000004</v>
      </c>
      <c r="I19" s="12">
        <f>I22+I44+I50+I80+I91+I123+I164+I195+I227+I258+I285+I314+I340+I372+I387+I423+I460+I504+I527+I570+I599+I628+I655+I680+I722+I751+I813+I852+I883+I910+I937+I956+I991+I783</f>
        <v>644184824.37</v>
      </c>
      <c r="J19" s="12">
        <f>F19/E19</f>
        <v>555.83002990311616</v>
      </c>
      <c r="K19" s="12">
        <f>SUMIF(K24:K1025,"&gt;0")</f>
        <v>381803.75216643221</v>
      </c>
      <c r="L19" s="12">
        <f>L22+L44+L50+L80+L91+L123+L164+L195+L227+L258+L285+L314+L340+L372+L387+L423+L460+L504+L527+L570+L599+L628+L655+L680+L722+L751+L813+L852+L883+L910+L937+L956+L991+L783</f>
        <v>917176534.97849929</v>
      </c>
      <c r="M19" s="12">
        <f>M22+M44+M50+M80+M91+M123+M164+M195+M227+M258+M285+M314+M340+M372+M387+M423+M460+M504+M527+M570+M599+M628+M655+M680+M722+M751+M813+M852+M883+M910+M937+M956+M991+M783</f>
        <v>0</v>
      </c>
      <c r="N19" s="82">
        <f t="shared" ref="N19:N82" si="1">L19+M19</f>
        <v>917176534.97849929</v>
      </c>
    </row>
    <row r="20" spans="1:14" ht="22.15" customHeight="1" x14ac:dyDescent="0.25">
      <c r="A20" s="81"/>
      <c r="B20" s="74"/>
      <c r="C20" s="75"/>
      <c r="D20" s="54">
        <v>0</v>
      </c>
      <c r="E20" s="135"/>
      <c r="F20" s="123">
        <f>F21+F22</f>
        <v>2516937973.4000001</v>
      </c>
      <c r="G20" s="55"/>
      <c r="H20" s="78"/>
      <c r="I20" s="83"/>
      <c r="J20" s="83"/>
      <c r="K20" s="31"/>
      <c r="L20" s="31"/>
      <c r="M20" s="31"/>
      <c r="N20" s="82"/>
    </row>
    <row r="21" spans="1:14" x14ac:dyDescent="0.25">
      <c r="A21" s="84" t="s">
        <v>1</v>
      </c>
      <c r="B21" s="57" t="s">
        <v>2</v>
      </c>
      <c r="C21" s="58"/>
      <c r="D21" s="59">
        <v>571.64089999999987</v>
      </c>
      <c r="E21" s="72">
        <f>E23+E22</f>
        <v>757153</v>
      </c>
      <c r="F21" s="60">
        <f>F23</f>
        <v>2379631800</v>
      </c>
      <c r="G21" s="60"/>
      <c r="H21" s="60">
        <f>H23</f>
        <v>1189815900</v>
      </c>
      <c r="I21" s="14">
        <f>I23</f>
        <v>1189815900</v>
      </c>
      <c r="J21" s="14"/>
      <c r="K21" s="5"/>
      <c r="L21" s="5"/>
      <c r="M21" s="14">
        <f>M23</f>
        <v>0</v>
      </c>
      <c r="N21" s="85">
        <f t="shared" si="1"/>
        <v>0</v>
      </c>
    </row>
    <row r="22" spans="1:14" x14ac:dyDescent="0.25">
      <c r="A22" s="84" t="s">
        <v>1</v>
      </c>
      <c r="B22" s="57" t="s">
        <v>3</v>
      </c>
      <c r="C22" s="58"/>
      <c r="D22" s="59">
        <v>448.62889999999987</v>
      </c>
      <c r="E22" s="72">
        <f>SUM(E24:E41)</f>
        <v>138385</v>
      </c>
      <c r="F22" s="60">
        <f>SUM(F24:F41)</f>
        <v>137306173.39999998</v>
      </c>
      <c r="G22" s="60"/>
      <c r="H22" s="60">
        <f>SUM(H24:H41)</f>
        <v>102979630.05000001</v>
      </c>
      <c r="I22" s="14">
        <f>SUM(I24:I41)</f>
        <v>34326543.350000001</v>
      </c>
      <c r="J22" s="14"/>
      <c r="K22" s="5"/>
      <c r="L22" s="14">
        <f>SUM(L24:L41)</f>
        <v>21627053.902521614</v>
      </c>
      <c r="M22" s="15"/>
      <c r="N22" s="85">
        <f>L22+M22</f>
        <v>21627053.902521614</v>
      </c>
    </row>
    <row r="23" spans="1:14" ht="15.75" customHeight="1" x14ac:dyDescent="0.25">
      <c r="A23" s="81"/>
      <c r="B23" s="61" t="s">
        <v>4</v>
      </c>
      <c r="C23" s="62">
        <v>1</v>
      </c>
      <c r="D23" s="63">
        <v>123.01200000000001</v>
      </c>
      <c r="E23" s="98">
        <v>618768</v>
      </c>
      <c r="F23" s="64">
        <v>2379631800</v>
      </c>
      <c r="G23" s="55">
        <v>50</v>
      </c>
      <c r="H23" s="64">
        <f>F23*G23/100</f>
        <v>1189815900</v>
      </c>
      <c r="I23" s="15">
        <f t="shared" ref="I23:I41" si="2">F23-H23</f>
        <v>1189815900</v>
      </c>
      <c r="J23" s="15"/>
      <c r="K23" s="5"/>
      <c r="L23" s="5"/>
      <c r="M23" s="15">
        <v>0</v>
      </c>
      <c r="N23" s="86">
        <f t="shared" si="1"/>
        <v>0</v>
      </c>
    </row>
    <row r="24" spans="1:14" x14ac:dyDescent="0.25">
      <c r="A24" s="81"/>
      <c r="B24" s="65" t="s">
        <v>5</v>
      </c>
      <c r="C24" s="47">
        <v>4</v>
      </c>
      <c r="D24" s="63">
        <v>64.662199999999999</v>
      </c>
      <c r="E24" s="98">
        <v>10898</v>
      </c>
      <c r="F24" s="64">
        <v>9079906.6999999993</v>
      </c>
      <c r="G24" s="55">
        <v>75</v>
      </c>
      <c r="H24" s="64">
        <f t="shared" ref="H24:H41" si="3">F24*G24/100</f>
        <v>6809930.0250000004</v>
      </c>
      <c r="I24" s="15">
        <f t="shared" si="2"/>
        <v>2269976.6749999989</v>
      </c>
      <c r="J24" s="15">
        <f t="shared" ref="J24:J41" si="4">F24/E24</f>
        <v>833.17183886951727</v>
      </c>
      <c r="K24" s="15">
        <f>$J$11*$J$19-J24</f>
        <v>-110.59279999546629</v>
      </c>
      <c r="L24" s="15">
        <f>IF(K24&gt;0,$J$7*$J$8*(K24/$K$19),0)+$J$7*$J$9*(E24/$E$19)+$J$7*$J$10*(D24/$D$19)</f>
        <v>1486879.8568835808</v>
      </c>
      <c r="M24" s="15"/>
      <c r="N24" s="86">
        <f t="shared" si="1"/>
        <v>1486879.8568835808</v>
      </c>
    </row>
    <row r="25" spans="1:14" x14ac:dyDescent="0.25">
      <c r="A25" s="81"/>
      <c r="B25" s="66" t="s">
        <v>6</v>
      </c>
      <c r="C25" s="47">
        <v>4</v>
      </c>
      <c r="D25" s="67">
        <v>27.565200000000001</v>
      </c>
      <c r="E25" s="98">
        <v>8046</v>
      </c>
      <c r="F25" s="64">
        <v>2957346.7</v>
      </c>
      <c r="G25" s="55">
        <v>75</v>
      </c>
      <c r="H25" s="64">
        <f t="shared" si="3"/>
        <v>2218010.0249999999</v>
      </c>
      <c r="I25" s="15">
        <f t="shared" si="2"/>
        <v>739336.67500000028</v>
      </c>
      <c r="J25" s="15">
        <f t="shared" si="4"/>
        <v>367.55489684315188</v>
      </c>
      <c r="K25" s="15">
        <f t="shared" ref="K25:K41" si="5">$J$11*$J$19-J25</f>
        <v>355.0241420308991</v>
      </c>
      <c r="L25" s="15">
        <f t="shared" ref="L25:L41" si="6">IF(K25&gt;0,$J$7*$J$8*(K25/$K$19),0)+$J$7*$J$9*(E25/$E$19)+$J$7*$J$10*(D25/$D$19)</f>
        <v>1544145.4995492112</v>
      </c>
      <c r="M25" s="15"/>
      <c r="N25" s="86">
        <f t="shared" si="1"/>
        <v>1544145.4995492112</v>
      </c>
    </row>
    <row r="26" spans="1:14" x14ac:dyDescent="0.25">
      <c r="A26" s="81"/>
      <c r="B26" s="66" t="s">
        <v>7</v>
      </c>
      <c r="C26" s="47">
        <v>4</v>
      </c>
      <c r="D26" s="67">
        <v>28.389299999999999</v>
      </c>
      <c r="E26" s="98">
        <v>4882</v>
      </c>
      <c r="F26" s="64">
        <v>1567920</v>
      </c>
      <c r="G26" s="55">
        <v>75</v>
      </c>
      <c r="H26" s="64">
        <f t="shared" si="3"/>
        <v>1175940</v>
      </c>
      <c r="I26" s="15">
        <f t="shared" si="2"/>
        <v>391980</v>
      </c>
      <c r="J26" s="15">
        <f t="shared" si="4"/>
        <v>321.16345759934455</v>
      </c>
      <c r="K26" s="15">
        <f t="shared" si="5"/>
        <v>401.41558127470643</v>
      </c>
      <c r="L26" s="15">
        <f t="shared" si="6"/>
        <v>1242783.6309502653</v>
      </c>
      <c r="M26" s="15"/>
      <c r="N26" s="86">
        <f t="shared" si="1"/>
        <v>1242783.6309502653</v>
      </c>
    </row>
    <row r="27" spans="1:14" x14ac:dyDescent="0.25">
      <c r="A27" s="81"/>
      <c r="B27" s="66" t="s">
        <v>8</v>
      </c>
      <c r="C27" s="47">
        <v>4</v>
      </c>
      <c r="D27" s="67">
        <v>6.0312999999999999</v>
      </c>
      <c r="E27" s="98">
        <v>6730</v>
      </c>
      <c r="F27" s="64">
        <v>6230626.7000000002</v>
      </c>
      <c r="G27" s="55">
        <v>75</v>
      </c>
      <c r="H27" s="64">
        <f t="shared" si="3"/>
        <v>4672970.0250000004</v>
      </c>
      <c r="I27" s="15">
        <f t="shared" si="2"/>
        <v>1557656.6749999998</v>
      </c>
      <c r="J27" s="15">
        <f t="shared" si="4"/>
        <v>925.79891530460623</v>
      </c>
      <c r="K27" s="15">
        <f>$J$11*$J$19-J27</f>
        <v>-203.21987643055525</v>
      </c>
      <c r="L27" s="15">
        <f t="shared" si="6"/>
        <v>808444.78602319013</v>
      </c>
      <c r="M27" s="15"/>
      <c r="N27" s="86">
        <f t="shared" si="1"/>
        <v>808444.78602319013</v>
      </c>
    </row>
    <row r="28" spans="1:14" x14ac:dyDescent="0.25">
      <c r="A28" s="81"/>
      <c r="B28" s="65" t="s">
        <v>9</v>
      </c>
      <c r="C28" s="47">
        <v>4</v>
      </c>
      <c r="D28" s="67">
        <v>26.363799999999998</v>
      </c>
      <c r="E28" s="98">
        <v>16154</v>
      </c>
      <c r="F28" s="64">
        <v>21216666.699999999</v>
      </c>
      <c r="G28" s="55">
        <v>75</v>
      </c>
      <c r="H28" s="64">
        <f>F28*G28/100</f>
        <v>15912500.025</v>
      </c>
      <c r="I28" s="15">
        <f>F28-H28</f>
        <v>5304166.6749999989</v>
      </c>
      <c r="J28" s="15">
        <f>F28/E28</f>
        <v>1313.4001919029342</v>
      </c>
      <c r="K28" s="15">
        <f t="shared" si="5"/>
        <v>-590.82115302888326</v>
      </c>
      <c r="L28" s="15">
        <f t="shared" si="6"/>
        <v>1978997.4525943461</v>
      </c>
      <c r="M28" s="15"/>
      <c r="N28" s="86">
        <f t="shared" si="1"/>
        <v>1978997.4525943461</v>
      </c>
    </row>
    <row r="29" spans="1:14" x14ac:dyDescent="0.25">
      <c r="A29" s="81"/>
      <c r="B29" s="65" t="s">
        <v>10</v>
      </c>
      <c r="C29" s="47">
        <v>4</v>
      </c>
      <c r="D29" s="67">
        <v>26.435999999999996</v>
      </c>
      <c r="E29" s="98">
        <v>3556</v>
      </c>
      <c r="F29" s="64">
        <v>1490573.3</v>
      </c>
      <c r="G29" s="55">
        <v>75</v>
      </c>
      <c r="H29" s="64">
        <f>F29*G29/100</f>
        <v>1117929.9750000001</v>
      </c>
      <c r="I29" s="15">
        <f>F29-H29</f>
        <v>372643.32499999995</v>
      </c>
      <c r="J29" s="15">
        <f>F29/E29</f>
        <v>419.17134420697414</v>
      </c>
      <c r="K29" s="15">
        <f t="shared" si="5"/>
        <v>303.40769466707684</v>
      </c>
      <c r="L29" s="15">
        <f t="shared" si="6"/>
        <v>939758.34203937405</v>
      </c>
      <c r="M29" s="15"/>
      <c r="N29" s="86">
        <f t="shared" si="1"/>
        <v>939758.34203937405</v>
      </c>
    </row>
    <row r="30" spans="1:14" x14ac:dyDescent="0.25">
      <c r="A30" s="81"/>
      <c r="B30" s="65" t="s">
        <v>11</v>
      </c>
      <c r="C30" s="47">
        <v>4</v>
      </c>
      <c r="D30" s="67">
        <v>1.9072</v>
      </c>
      <c r="E30" s="99">
        <v>639</v>
      </c>
      <c r="F30" s="64">
        <v>132600</v>
      </c>
      <c r="G30" s="55">
        <v>75</v>
      </c>
      <c r="H30" s="64">
        <f t="shared" si="3"/>
        <v>99450</v>
      </c>
      <c r="I30" s="15">
        <f t="shared" si="2"/>
        <v>33150</v>
      </c>
      <c r="J30" s="15">
        <f t="shared" si="4"/>
        <v>207.51173708920189</v>
      </c>
      <c r="K30" s="15">
        <f t="shared" si="5"/>
        <v>515.06730178484906</v>
      </c>
      <c r="L30" s="15">
        <f t="shared" si="6"/>
        <v>823464.37262017699</v>
      </c>
      <c r="M30" s="15"/>
      <c r="N30" s="86">
        <f t="shared" si="1"/>
        <v>823464.37262017699</v>
      </c>
    </row>
    <row r="31" spans="1:14" x14ac:dyDescent="0.25">
      <c r="A31" s="81"/>
      <c r="B31" s="65" t="s">
        <v>12</v>
      </c>
      <c r="C31" s="47">
        <v>4</v>
      </c>
      <c r="D31" s="67">
        <v>7.6560000000000006</v>
      </c>
      <c r="E31" s="98">
        <v>10510</v>
      </c>
      <c r="F31" s="64">
        <v>14588093.300000001</v>
      </c>
      <c r="G31" s="55">
        <v>75</v>
      </c>
      <c r="H31" s="64">
        <f t="shared" si="3"/>
        <v>10941069.975</v>
      </c>
      <c r="I31" s="15">
        <f t="shared" si="2"/>
        <v>3647023.3250000011</v>
      </c>
      <c r="J31" s="15">
        <f t="shared" si="4"/>
        <v>1388.0202949571838</v>
      </c>
      <c r="K31" s="15">
        <f t="shared" si="5"/>
        <v>-665.44125608313277</v>
      </c>
      <c r="L31" s="15">
        <f t="shared" si="6"/>
        <v>1256811.1184814193</v>
      </c>
      <c r="M31" s="15"/>
      <c r="N31" s="86">
        <f t="shared" si="1"/>
        <v>1256811.1184814193</v>
      </c>
    </row>
    <row r="32" spans="1:14" x14ac:dyDescent="0.25">
      <c r="A32" s="81"/>
      <c r="B32" s="65" t="s">
        <v>13</v>
      </c>
      <c r="C32" s="47">
        <v>4</v>
      </c>
      <c r="D32" s="67">
        <v>12.143800000000001</v>
      </c>
      <c r="E32" s="98">
        <v>1776</v>
      </c>
      <c r="F32" s="64">
        <v>559333.30000000005</v>
      </c>
      <c r="G32" s="55">
        <v>75</v>
      </c>
      <c r="H32" s="64">
        <f t="shared" si="3"/>
        <v>419499.97499999998</v>
      </c>
      <c r="I32" s="15">
        <f t="shared" si="2"/>
        <v>139833.32500000007</v>
      </c>
      <c r="J32" s="15">
        <f t="shared" si="4"/>
        <v>314.93992117117119</v>
      </c>
      <c r="K32" s="15">
        <f t="shared" si="5"/>
        <v>407.63911770287979</v>
      </c>
      <c r="L32" s="15">
        <f t="shared" si="6"/>
        <v>835054.13160984323</v>
      </c>
      <c r="M32" s="15"/>
      <c r="N32" s="86">
        <f t="shared" si="1"/>
        <v>835054.13160984323</v>
      </c>
    </row>
    <row r="33" spans="1:14" x14ac:dyDescent="0.25">
      <c r="A33" s="81"/>
      <c r="B33" s="65" t="s">
        <v>14</v>
      </c>
      <c r="C33" s="47">
        <v>4</v>
      </c>
      <c r="D33" s="67">
        <v>30.873799999999999</v>
      </c>
      <c r="E33" s="98">
        <v>19264</v>
      </c>
      <c r="F33" s="64">
        <v>17282746.699999999</v>
      </c>
      <c r="G33" s="55">
        <v>75</v>
      </c>
      <c r="H33" s="64">
        <f t="shared" si="3"/>
        <v>12962060.025</v>
      </c>
      <c r="I33" s="15">
        <f t="shared" si="2"/>
        <v>4320686.6749999989</v>
      </c>
      <c r="J33" s="15">
        <f t="shared" si="4"/>
        <v>897.15254879568101</v>
      </c>
      <c r="K33" s="15">
        <f t="shared" si="5"/>
        <v>-174.57350992163003</v>
      </c>
      <c r="L33" s="15">
        <f t="shared" si="6"/>
        <v>2358166.5059199119</v>
      </c>
      <c r="M33" s="15"/>
      <c r="N33" s="86">
        <f t="shared" si="1"/>
        <v>2358166.5059199119</v>
      </c>
    </row>
    <row r="34" spans="1:14" x14ac:dyDescent="0.25">
      <c r="A34" s="81"/>
      <c r="B34" s="65" t="s">
        <v>15</v>
      </c>
      <c r="C34" s="47">
        <v>4</v>
      </c>
      <c r="D34" s="67">
        <v>23.783200000000001</v>
      </c>
      <c r="E34" s="98">
        <v>5101</v>
      </c>
      <c r="F34" s="64">
        <v>2035000</v>
      </c>
      <c r="G34" s="55">
        <v>75</v>
      </c>
      <c r="H34" s="64">
        <f t="shared" si="3"/>
        <v>1526250</v>
      </c>
      <c r="I34" s="15">
        <f t="shared" si="2"/>
        <v>508750</v>
      </c>
      <c r="J34" s="15">
        <f t="shared" si="4"/>
        <v>398.94138404234462</v>
      </c>
      <c r="K34" s="15">
        <f t="shared" si="5"/>
        <v>323.63765483170636</v>
      </c>
      <c r="L34" s="15">
        <f t="shared" si="6"/>
        <v>1141437.2731329054</v>
      </c>
      <c r="M34" s="15"/>
      <c r="N34" s="86">
        <f t="shared" si="1"/>
        <v>1141437.2731329054</v>
      </c>
    </row>
    <row r="35" spans="1:14" x14ac:dyDescent="0.25">
      <c r="A35" s="81"/>
      <c r="B35" s="65" t="s">
        <v>16</v>
      </c>
      <c r="C35" s="47">
        <v>4</v>
      </c>
      <c r="D35" s="67">
        <v>28.336799999999997</v>
      </c>
      <c r="E35" s="98">
        <v>6533</v>
      </c>
      <c r="F35" s="64">
        <v>3947373.3</v>
      </c>
      <c r="G35" s="55">
        <v>75</v>
      </c>
      <c r="H35" s="64">
        <f t="shared" si="3"/>
        <v>2960529.9750000001</v>
      </c>
      <c r="I35" s="15">
        <f t="shared" si="2"/>
        <v>986843.32499999972</v>
      </c>
      <c r="J35" s="15">
        <f t="shared" si="4"/>
        <v>604.22061839889784</v>
      </c>
      <c r="K35" s="15">
        <f t="shared" si="5"/>
        <v>118.35842047515314</v>
      </c>
      <c r="L35" s="15">
        <f t="shared" si="6"/>
        <v>1028170.64182018</v>
      </c>
      <c r="M35" s="15"/>
      <c r="N35" s="86">
        <f t="shared" si="1"/>
        <v>1028170.64182018</v>
      </c>
    </row>
    <row r="36" spans="1:14" x14ac:dyDescent="0.25">
      <c r="A36" s="81"/>
      <c r="B36" s="65" t="s">
        <v>728</v>
      </c>
      <c r="C36" s="47">
        <v>4</v>
      </c>
      <c r="D36" s="67">
        <v>49.459699999999998</v>
      </c>
      <c r="E36" s="98">
        <v>13543</v>
      </c>
      <c r="F36" s="64">
        <v>8179786.7000000002</v>
      </c>
      <c r="G36" s="55">
        <v>75</v>
      </c>
      <c r="H36" s="64">
        <f t="shared" si="3"/>
        <v>6134840.0250000004</v>
      </c>
      <c r="I36" s="15">
        <f t="shared" si="2"/>
        <v>2044946.6749999998</v>
      </c>
      <c r="J36" s="15">
        <f t="shared" si="4"/>
        <v>603.9863176548771</v>
      </c>
      <c r="K36" s="15">
        <f t="shared" si="5"/>
        <v>118.59272121917388</v>
      </c>
      <c r="L36" s="15">
        <f t="shared" si="6"/>
        <v>1918642.3332856703</v>
      </c>
      <c r="M36" s="15"/>
      <c r="N36" s="86">
        <f t="shared" si="1"/>
        <v>1918642.3332856703</v>
      </c>
    </row>
    <row r="37" spans="1:14" x14ac:dyDescent="0.25">
      <c r="A37" s="81"/>
      <c r="B37" s="65" t="s">
        <v>17</v>
      </c>
      <c r="C37" s="47">
        <v>4</v>
      </c>
      <c r="D37" s="67">
        <v>27.454499999999999</v>
      </c>
      <c r="E37" s="98">
        <v>8870</v>
      </c>
      <c r="F37" s="64">
        <v>20569773.300000001</v>
      </c>
      <c r="G37" s="55">
        <v>75</v>
      </c>
      <c r="H37" s="64">
        <f t="shared" si="3"/>
        <v>15427329.975</v>
      </c>
      <c r="I37" s="15">
        <f t="shared" si="2"/>
        <v>5142443.3250000011</v>
      </c>
      <c r="J37" s="15">
        <f t="shared" si="4"/>
        <v>2319.0274295377681</v>
      </c>
      <c r="K37" s="15">
        <f t="shared" si="5"/>
        <v>-1596.448390663717</v>
      </c>
      <c r="L37" s="15">
        <f t="shared" si="6"/>
        <v>1128671.7607131505</v>
      </c>
      <c r="M37" s="15"/>
      <c r="N37" s="86">
        <f t="shared" si="1"/>
        <v>1128671.7607131505</v>
      </c>
    </row>
    <row r="38" spans="1:14" x14ac:dyDescent="0.25">
      <c r="A38" s="81"/>
      <c r="B38" s="65" t="s">
        <v>18</v>
      </c>
      <c r="C38" s="47">
        <v>4</v>
      </c>
      <c r="D38" s="67">
        <v>15.19</v>
      </c>
      <c r="E38" s="98">
        <v>2742</v>
      </c>
      <c r="F38" s="64">
        <v>1435546.7</v>
      </c>
      <c r="G38" s="55">
        <v>75</v>
      </c>
      <c r="H38" s="64">
        <f t="shared" si="3"/>
        <v>1076660.0249999999</v>
      </c>
      <c r="I38" s="15">
        <f t="shared" si="2"/>
        <v>358886.67500000005</v>
      </c>
      <c r="J38" s="15">
        <f t="shared" si="4"/>
        <v>523.54000729394602</v>
      </c>
      <c r="K38" s="15">
        <f t="shared" si="5"/>
        <v>199.03903158010496</v>
      </c>
      <c r="L38" s="15">
        <f t="shared" si="6"/>
        <v>657493.85230872489</v>
      </c>
      <c r="M38" s="15"/>
      <c r="N38" s="86">
        <f t="shared" si="1"/>
        <v>657493.85230872489</v>
      </c>
    </row>
    <row r="39" spans="1:14" x14ac:dyDescent="0.25">
      <c r="A39" s="81"/>
      <c r="B39" s="65" t="s">
        <v>19</v>
      </c>
      <c r="C39" s="47">
        <v>4</v>
      </c>
      <c r="D39" s="68">
        <v>44.8202</v>
      </c>
      <c r="E39" s="98">
        <v>10212</v>
      </c>
      <c r="F39" s="64">
        <v>8295946.7000000002</v>
      </c>
      <c r="G39" s="55">
        <v>75</v>
      </c>
      <c r="H39" s="64">
        <f t="shared" si="3"/>
        <v>6221960.0250000004</v>
      </c>
      <c r="I39" s="15">
        <f t="shared" si="2"/>
        <v>2073986.6749999998</v>
      </c>
      <c r="J39" s="15">
        <f t="shared" si="4"/>
        <v>812.37237563650604</v>
      </c>
      <c r="K39" s="15">
        <f t="shared" si="5"/>
        <v>-89.793336762455056</v>
      </c>
      <c r="L39" s="15">
        <f t="shared" si="6"/>
        <v>1342216.0530514473</v>
      </c>
      <c r="M39" s="15"/>
      <c r="N39" s="86">
        <f t="shared" si="1"/>
        <v>1342216.0530514473</v>
      </c>
    </row>
    <row r="40" spans="1:14" x14ac:dyDescent="0.25">
      <c r="A40" s="81"/>
      <c r="B40" s="65" t="s">
        <v>20</v>
      </c>
      <c r="C40" s="47">
        <v>4</v>
      </c>
      <c r="D40" s="67">
        <v>14.4329</v>
      </c>
      <c r="E40" s="98">
        <v>5405</v>
      </c>
      <c r="F40" s="64">
        <v>8862693.3000000007</v>
      </c>
      <c r="G40" s="55">
        <v>75</v>
      </c>
      <c r="H40" s="64">
        <f t="shared" si="3"/>
        <v>6647019.9749999996</v>
      </c>
      <c r="I40" s="15">
        <f t="shared" si="2"/>
        <v>2215673.3250000011</v>
      </c>
      <c r="J40" s="15">
        <f t="shared" si="4"/>
        <v>1639.7212395929696</v>
      </c>
      <c r="K40" s="15">
        <f t="shared" si="5"/>
        <v>-917.14220071891862</v>
      </c>
      <c r="L40" s="15">
        <f t="shared" si="6"/>
        <v>680327.75515073515</v>
      </c>
      <c r="M40" s="15"/>
      <c r="N40" s="86">
        <f t="shared" si="1"/>
        <v>680327.75515073515</v>
      </c>
    </row>
    <row r="41" spans="1:14" x14ac:dyDescent="0.25">
      <c r="A41" s="81"/>
      <c r="B41" s="65" t="s">
        <v>21</v>
      </c>
      <c r="C41" s="47">
        <v>4</v>
      </c>
      <c r="D41" s="69">
        <v>13.123000000000001</v>
      </c>
      <c r="E41" s="98">
        <v>3524</v>
      </c>
      <c r="F41" s="64">
        <v>8874240</v>
      </c>
      <c r="G41" s="55">
        <v>75</v>
      </c>
      <c r="H41" s="64">
        <f t="shared" si="3"/>
        <v>6655680</v>
      </c>
      <c r="I41" s="15">
        <f t="shared" si="2"/>
        <v>2218560</v>
      </c>
      <c r="J41" s="15">
        <f t="shared" si="4"/>
        <v>2518.2292849035189</v>
      </c>
      <c r="K41" s="15">
        <f t="shared" si="5"/>
        <v>-1795.6502460294678</v>
      </c>
      <c r="L41" s="15">
        <f t="shared" si="6"/>
        <v>455588.53638748592</v>
      </c>
      <c r="M41" s="15"/>
      <c r="N41" s="86">
        <f t="shared" si="1"/>
        <v>455588.53638748592</v>
      </c>
    </row>
    <row r="42" spans="1:14" x14ac:dyDescent="0.25">
      <c r="A42" s="81"/>
      <c r="B42" s="65"/>
      <c r="C42" s="47"/>
      <c r="D42" s="69">
        <v>0</v>
      </c>
      <c r="E42" s="100"/>
      <c r="F42" s="123">
        <f>F43+F44</f>
        <v>239826644.40000001</v>
      </c>
      <c r="G42" s="55"/>
      <c r="H42" s="87"/>
      <c r="I42" s="88"/>
      <c r="J42" s="88"/>
      <c r="K42" s="15"/>
      <c r="L42" s="15"/>
      <c r="M42" s="15"/>
      <c r="N42" s="86"/>
    </row>
    <row r="43" spans="1:14" x14ac:dyDescent="0.25">
      <c r="A43" s="84" t="s">
        <v>22</v>
      </c>
      <c r="B43" s="57" t="s">
        <v>2</v>
      </c>
      <c r="C43" s="58"/>
      <c r="D43" s="7">
        <v>78.006900000000002</v>
      </c>
      <c r="E43" s="101">
        <f>E45+E44</f>
        <v>122304</v>
      </c>
      <c r="F43" s="49">
        <f>F45</f>
        <v>238827044.40000001</v>
      </c>
      <c r="G43" s="55"/>
      <c r="H43" s="49">
        <f>H45</f>
        <v>107472169.98</v>
      </c>
      <c r="I43" s="12">
        <f>I45</f>
        <v>131354874.42</v>
      </c>
      <c r="J43" s="12"/>
      <c r="K43" s="15"/>
      <c r="L43" s="15"/>
      <c r="M43" s="14">
        <f>M45</f>
        <v>0</v>
      </c>
      <c r="N43" s="82">
        <f t="shared" si="1"/>
        <v>0</v>
      </c>
    </row>
    <row r="44" spans="1:14" x14ac:dyDescent="0.25">
      <c r="A44" s="84" t="s">
        <v>22</v>
      </c>
      <c r="B44" s="57" t="s">
        <v>3</v>
      </c>
      <c r="C44" s="58"/>
      <c r="D44" s="7">
        <v>36.576999999999998</v>
      </c>
      <c r="E44" s="101">
        <f>SUM(E46:E47)</f>
        <v>4565</v>
      </c>
      <c r="F44" s="49">
        <f>SUM(F46:F47)</f>
        <v>999600</v>
      </c>
      <c r="G44" s="55"/>
      <c r="H44" s="49">
        <f>SUM(H46:H47)</f>
        <v>749700</v>
      </c>
      <c r="I44" s="12">
        <f>SUM(I46:I47)</f>
        <v>249900</v>
      </c>
      <c r="J44" s="12"/>
      <c r="K44" s="15"/>
      <c r="L44" s="12">
        <f>SUM(L46:L47)</f>
        <v>2062421.0265478631</v>
      </c>
      <c r="M44" s="15"/>
      <c r="N44" s="82">
        <f t="shared" si="1"/>
        <v>2062421.0265478631</v>
      </c>
    </row>
    <row r="45" spans="1:14" x14ac:dyDescent="0.25">
      <c r="A45" s="81"/>
      <c r="B45" s="65" t="s">
        <v>4</v>
      </c>
      <c r="C45" s="47">
        <v>1</v>
      </c>
      <c r="D45" s="69">
        <v>41.429900000000004</v>
      </c>
      <c r="E45" s="98">
        <v>117739</v>
      </c>
      <c r="F45" s="64">
        <v>238827044.40000001</v>
      </c>
      <c r="G45" s="55">
        <v>45</v>
      </c>
      <c r="H45" s="64">
        <f>F45*G45/100</f>
        <v>107472169.98</v>
      </c>
      <c r="I45" s="15">
        <f>F45-H45</f>
        <v>131354874.42</v>
      </c>
      <c r="J45" s="15"/>
      <c r="K45" s="15"/>
      <c r="L45" s="15"/>
      <c r="M45" s="15">
        <v>0</v>
      </c>
      <c r="N45" s="86">
        <f t="shared" si="1"/>
        <v>0</v>
      </c>
    </row>
    <row r="46" spans="1:14" x14ac:dyDescent="0.25">
      <c r="A46" s="81"/>
      <c r="B46" s="65" t="s">
        <v>23</v>
      </c>
      <c r="C46" s="47">
        <v>4</v>
      </c>
      <c r="D46" s="69">
        <v>26.770200000000003</v>
      </c>
      <c r="E46" s="98">
        <v>3258</v>
      </c>
      <c r="F46" s="64">
        <v>648480</v>
      </c>
      <c r="G46" s="55">
        <v>75</v>
      </c>
      <c r="H46" s="64">
        <f>F46*G46/100</f>
        <v>486360</v>
      </c>
      <c r="I46" s="15">
        <f>F46-H46</f>
        <v>162120</v>
      </c>
      <c r="J46" s="15">
        <f>F46/E46</f>
        <v>199.04235727440147</v>
      </c>
      <c r="K46" s="15">
        <f>$J$11*$J$19-J46</f>
        <v>523.53668159964946</v>
      </c>
      <c r="L46" s="15">
        <f>IF(K46&gt;0,$J$7*$J$8*(K46/$K$19),0)+$J$7*$J$9*(E46/$E$19)+$J$7*$J$10*(D46/$D$19)</f>
        <v>1223186.7477242225</v>
      </c>
      <c r="M46" s="15"/>
      <c r="N46" s="86">
        <f t="shared" si="1"/>
        <v>1223186.7477242225</v>
      </c>
    </row>
    <row r="47" spans="1:14" x14ac:dyDescent="0.25">
      <c r="A47" s="81"/>
      <c r="B47" s="65" t="s">
        <v>24</v>
      </c>
      <c r="C47" s="47">
        <v>4</v>
      </c>
      <c r="D47" s="69">
        <v>9.8067999999999991</v>
      </c>
      <c r="E47" s="98">
        <v>1307</v>
      </c>
      <c r="F47" s="64">
        <v>351120</v>
      </c>
      <c r="G47" s="55">
        <v>75</v>
      </c>
      <c r="H47" s="64">
        <f>F47*G47/100</f>
        <v>263340</v>
      </c>
      <c r="I47" s="15">
        <f>F47-H47</f>
        <v>87780</v>
      </c>
      <c r="J47" s="15">
        <f>F47/E47</f>
        <v>268.64575363427696</v>
      </c>
      <c r="K47" s="15">
        <f>$J$11*$J$19-J47</f>
        <v>453.93328523977402</v>
      </c>
      <c r="L47" s="15">
        <f>IF(K47&gt;0,$J$7*$J$8*(K47/$K$19),0)+$J$7*$J$9*(E47/$E$19)+$J$7*$J$10*(D47/$D$19)</f>
        <v>839234.27882364055</v>
      </c>
      <c r="M47" s="15"/>
      <c r="N47" s="86">
        <f t="shared" si="1"/>
        <v>839234.27882364055</v>
      </c>
    </row>
    <row r="48" spans="1:14" x14ac:dyDescent="0.25">
      <c r="A48" s="81"/>
      <c r="B48" s="65"/>
      <c r="C48" s="47"/>
      <c r="D48" s="69">
        <v>0</v>
      </c>
      <c r="E48" s="100"/>
      <c r="F48" s="87"/>
      <c r="G48" s="55"/>
      <c r="H48" s="87"/>
      <c r="I48" s="83"/>
      <c r="J48" s="83"/>
      <c r="K48" s="15"/>
      <c r="L48" s="15"/>
      <c r="M48" s="15"/>
      <c r="N48" s="86"/>
    </row>
    <row r="49" spans="1:14" x14ac:dyDescent="0.25">
      <c r="A49" s="84" t="s">
        <v>25</v>
      </c>
      <c r="B49" s="57" t="s">
        <v>2</v>
      </c>
      <c r="C49" s="58"/>
      <c r="D49" s="7">
        <v>887.6182</v>
      </c>
      <c r="E49" s="101">
        <f>E50</f>
        <v>77932</v>
      </c>
      <c r="F49" s="49">
        <f>F51</f>
        <v>0</v>
      </c>
      <c r="G49" s="55"/>
      <c r="H49" s="49">
        <f>H51</f>
        <v>12456834.225000001</v>
      </c>
      <c r="I49" s="12">
        <f>I51</f>
        <v>-12456834.225000001</v>
      </c>
      <c r="J49" s="12"/>
      <c r="K49" s="15"/>
      <c r="L49" s="15"/>
      <c r="M49" s="14">
        <f>M51</f>
        <v>38075425.997442834</v>
      </c>
      <c r="N49" s="82">
        <f t="shared" si="1"/>
        <v>38075425.997442834</v>
      </c>
    </row>
    <row r="50" spans="1:14" x14ac:dyDescent="0.25">
      <c r="A50" s="84" t="s">
        <v>25</v>
      </c>
      <c r="B50" s="57" t="s">
        <v>3</v>
      </c>
      <c r="C50" s="58"/>
      <c r="D50" s="7">
        <v>887.6182</v>
      </c>
      <c r="E50" s="101">
        <f>SUM(E52:E77)</f>
        <v>77932</v>
      </c>
      <c r="F50" s="49">
        <f>SUM(F52:F77)</f>
        <v>49827336.900000006</v>
      </c>
      <c r="G50" s="55"/>
      <c r="H50" s="49">
        <f>SUM(H52:H77)</f>
        <v>28312360.174999997</v>
      </c>
      <c r="I50" s="12">
        <f>SUM(I52:I77)</f>
        <v>21514976.725000005</v>
      </c>
      <c r="J50" s="12"/>
      <c r="K50" s="15"/>
      <c r="L50" s="12">
        <f>SUM(L52:L77)</f>
        <v>22970640.141666297</v>
      </c>
      <c r="M50" s="14"/>
      <c r="N50" s="82">
        <f t="shared" si="1"/>
        <v>22970640.141666297</v>
      </c>
    </row>
    <row r="51" spans="1:14" x14ac:dyDescent="0.25">
      <c r="A51" s="81"/>
      <c r="B51" s="65" t="s">
        <v>26</v>
      </c>
      <c r="C51" s="47">
        <v>2</v>
      </c>
      <c r="D51" s="69">
        <v>0</v>
      </c>
      <c r="E51" s="100"/>
      <c r="F51" s="64">
        <v>0</v>
      </c>
      <c r="G51" s="55">
        <v>25</v>
      </c>
      <c r="H51" s="64">
        <f>F50*G51/100</f>
        <v>12456834.225000001</v>
      </c>
      <c r="I51" s="15">
        <f t="shared" ref="I51:I77" si="7">F51-H51</f>
        <v>-12456834.225000001</v>
      </c>
      <c r="J51" s="15"/>
      <c r="K51" s="15"/>
      <c r="L51" s="15"/>
      <c r="M51" s="15">
        <f>($L$7*$L$8*E49/$L$10)+($L$7*$L$9*D49/$L$11)</f>
        <v>38075425.997442834</v>
      </c>
      <c r="N51" s="86">
        <f t="shared" si="1"/>
        <v>38075425.997442834</v>
      </c>
    </row>
    <row r="52" spans="1:14" x14ac:dyDescent="0.25">
      <c r="A52" s="81"/>
      <c r="B52" s="65" t="s">
        <v>25</v>
      </c>
      <c r="C52" s="47">
        <v>3</v>
      </c>
      <c r="D52" s="68">
        <v>51.925899999999999</v>
      </c>
      <c r="E52" s="98">
        <v>10848</v>
      </c>
      <c r="F52" s="64">
        <v>16469350</v>
      </c>
      <c r="G52" s="55">
        <v>20</v>
      </c>
      <c r="H52" s="64">
        <f t="shared" ref="H52:H77" si="8">F52*G52/100</f>
        <v>3293870</v>
      </c>
      <c r="I52" s="15">
        <f t="shared" si="7"/>
        <v>13175480</v>
      </c>
      <c r="J52" s="15">
        <f t="shared" ref="J52:J77" si="9">F52/E52</f>
        <v>1518.1922935103246</v>
      </c>
      <c r="K52" s="15">
        <f t="shared" ref="K52:K77" si="10">$J$11*$J$19-J52</f>
        <v>-795.61325463627361</v>
      </c>
      <c r="L52" s="15">
        <f t="shared" ref="L52:L77" si="11">IF(K52&gt;0,$J$7*$J$8*(K52/$K$19),0)+$J$7*$J$9*(E52/$E$19)+$J$7*$J$10*(D52/$D$19)</f>
        <v>1439778.561877189</v>
      </c>
      <c r="M52" s="14"/>
      <c r="N52" s="86">
        <f t="shared" si="1"/>
        <v>1439778.561877189</v>
      </c>
    </row>
    <row r="53" spans="1:14" x14ac:dyDescent="0.25">
      <c r="A53" s="81"/>
      <c r="B53" s="65" t="s">
        <v>27</v>
      </c>
      <c r="C53" s="47">
        <v>4</v>
      </c>
      <c r="D53" s="69">
        <v>16.3126</v>
      </c>
      <c r="E53" s="98">
        <v>998</v>
      </c>
      <c r="F53" s="64">
        <v>655386.69999999995</v>
      </c>
      <c r="G53" s="55">
        <v>75</v>
      </c>
      <c r="H53" s="64">
        <f t="shared" si="8"/>
        <v>491540.02500000002</v>
      </c>
      <c r="I53" s="15">
        <f t="shared" si="7"/>
        <v>163846.67499999993</v>
      </c>
      <c r="J53" s="15">
        <f t="shared" si="9"/>
        <v>656.70010020040081</v>
      </c>
      <c r="K53" s="15">
        <f t="shared" si="10"/>
        <v>65.878938673650168</v>
      </c>
      <c r="L53" s="15">
        <f t="shared" si="11"/>
        <v>264762.82144408918</v>
      </c>
      <c r="M53" s="15"/>
      <c r="N53" s="86">
        <f t="shared" si="1"/>
        <v>264762.82144408918</v>
      </c>
    </row>
    <row r="54" spans="1:14" x14ac:dyDescent="0.25">
      <c r="A54" s="81"/>
      <c r="B54" s="65" t="s">
        <v>28</v>
      </c>
      <c r="C54" s="47">
        <v>4</v>
      </c>
      <c r="D54" s="69">
        <v>30.464199999999998</v>
      </c>
      <c r="E54" s="98">
        <v>5033</v>
      </c>
      <c r="F54" s="64">
        <v>2465013.2999999998</v>
      </c>
      <c r="G54" s="55">
        <v>75</v>
      </c>
      <c r="H54" s="64">
        <f t="shared" si="8"/>
        <v>1848759.9750000001</v>
      </c>
      <c r="I54" s="15">
        <f t="shared" si="7"/>
        <v>616253.32499999972</v>
      </c>
      <c r="J54" s="15">
        <f t="shared" si="9"/>
        <v>489.77017683290279</v>
      </c>
      <c r="K54" s="15">
        <f t="shared" si="10"/>
        <v>232.80886204114819</v>
      </c>
      <c r="L54" s="15">
        <f t="shared" si="11"/>
        <v>1024184.6898937474</v>
      </c>
      <c r="M54" s="15"/>
      <c r="N54" s="86">
        <f t="shared" si="1"/>
        <v>1024184.6898937474</v>
      </c>
    </row>
    <row r="55" spans="1:14" x14ac:dyDescent="0.25">
      <c r="A55" s="81"/>
      <c r="B55" s="65" t="s">
        <v>29</v>
      </c>
      <c r="C55" s="47">
        <v>4</v>
      </c>
      <c r="D55" s="69">
        <v>21.542500000000004</v>
      </c>
      <c r="E55" s="98">
        <v>1538</v>
      </c>
      <c r="F55" s="64">
        <v>372306.7</v>
      </c>
      <c r="G55" s="55">
        <v>75</v>
      </c>
      <c r="H55" s="64">
        <f t="shared" si="8"/>
        <v>279230.02500000002</v>
      </c>
      <c r="I55" s="15">
        <f t="shared" si="7"/>
        <v>93076.674999999988</v>
      </c>
      <c r="J55" s="15">
        <f t="shared" si="9"/>
        <v>242.0719765929779</v>
      </c>
      <c r="K55" s="15">
        <f t="shared" si="10"/>
        <v>480.5070622810731</v>
      </c>
      <c r="L55" s="15">
        <f t="shared" si="11"/>
        <v>942614.75374512793</v>
      </c>
      <c r="M55" s="15"/>
      <c r="N55" s="86">
        <f t="shared" si="1"/>
        <v>942614.75374512793</v>
      </c>
    </row>
    <row r="56" spans="1:14" x14ac:dyDescent="0.25">
      <c r="A56" s="81"/>
      <c r="B56" s="65" t="s">
        <v>30</v>
      </c>
      <c r="C56" s="47">
        <v>4</v>
      </c>
      <c r="D56" s="69">
        <v>50.992299999999993</v>
      </c>
      <c r="E56" s="98">
        <v>3756</v>
      </c>
      <c r="F56" s="64">
        <v>1738346.7</v>
      </c>
      <c r="G56" s="55">
        <v>75</v>
      </c>
      <c r="H56" s="64">
        <f t="shared" si="8"/>
        <v>1303760.0249999999</v>
      </c>
      <c r="I56" s="15">
        <f t="shared" si="7"/>
        <v>434586.67500000005</v>
      </c>
      <c r="J56" s="15">
        <f t="shared" si="9"/>
        <v>462.81861022364217</v>
      </c>
      <c r="K56" s="15">
        <f t="shared" si="10"/>
        <v>259.76042865040881</v>
      </c>
      <c r="L56" s="15">
        <f t="shared" si="11"/>
        <v>979806.12787858571</v>
      </c>
      <c r="M56" s="15"/>
      <c r="N56" s="86">
        <f t="shared" si="1"/>
        <v>979806.12787858571</v>
      </c>
    </row>
    <row r="57" spans="1:14" x14ac:dyDescent="0.25">
      <c r="A57" s="81"/>
      <c r="B57" s="65" t="s">
        <v>31</v>
      </c>
      <c r="C57" s="47">
        <v>4</v>
      </c>
      <c r="D57" s="69">
        <v>19.139800000000001</v>
      </c>
      <c r="E57" s="98">
        <v>1754</v>
      </c>
      <c r="F57" s="64">
        <v>995026.7</v>
      </c>
      <c r="G57" s="55">
        <v>75</v>
      </c>
      <c r="H57" s="64">
        <f t="shared" si="8"/>
        <v>746270.02500000002</v>
      </c>
      <c r="I57" s="15">
        <f t="shared" si="7"/>
        <v>248756.67499999993</v>
      </c>
      <c r="J57" s="15">
        <f t="shared" si="9"/>
        <v>567.29002280501709</v>
      </c>
      <c r="K57" s="15">
        <f t="shared" si="10"/>
        <v>155.28901606903389</v>
      </c>
      <c r="L57" s="15">
        <f t="shared" si="11"/>
        <v>491407.99531232828</v>
      </c>
      <c r="M57" s="15"/>
      <c r="N57" s="86">
        <f t="shared" si="1"/>
        <v>491407.99531232828</v>
      </c>
    </row>
    <row r="58" spans="1:14" x14ac:dyDescent="0.25">
      <c r="A58" s="81"/>
      <c r="B58" s="65" t="s">
        <v>32</v>
      </c>
      <c r="C58" s="47">
        <v>4</v>
      </c>
      <c r="D58" s="69">
        <v>47.591800000000006</v>
      </c>
      <c r="E58" s="98">
        <v>1646</v>
      </c>
      <c r="F58" s="64">
        <v>448173.3</v>
      </c>
      <c r="G58" s="55">
        <v>75</v>
      </c>
      <c r="H58" s="64">
        <f t="shared" si="8"/>
        <v>336129.97499999998</v>
      </c>
      <c r="I58" s="15">
        <f t="shared" si="7"/>
        <v>112043.32500000001</v>
      </c>
      <c r="J58" s="15">
        <f t="shared" si="9"/>
        <v>272.28025516403403</v>
      </c>
      <c r="K58" s="15">
        <f t="shared" si="10"/>
        <v>450.29878371001695</v>
      </c>
      <c r="L58" s="15">
        <f t="shared" si="11"/>
        <v>996082.33155350294</v>
      </c>
      <c r="M58" s="15"/>
      <c r="N58" s="86">
        <f t="shared" si="1"/>
        <v>996082.33155350294</v>
      </c>
    </row>
    <row r="59" spans="1:14" x14ac:dyDescent="0.25">
      <c r="A59" s="81"/>
      <c r="B59" s="65" t="s">
        <v>729</v>
      </c>
      <c r="C59" s="47">
        <v>4</v>
      </c>
      <c r="D59" s="70">
        <v>28.288899999999998</v>
      </c>
      <c r="E59" s="98">
        <v>1451</v>
      </c>
      <c r="F59" s="64">
        <v>416786.7</v>
      </c>
      <c r="G59" s="55">
        <v>75</v>
      </c>
      <c r="H59" s="64">
        <f t="shared" si="8"/>
        <v>312590.02500000002</v>
      </c>
      <c r="I59" s="15">
        <f t="shared" si="7"/>
        <v>104196.67499999999</v>
      </c>
      <c r="J59" s="15">
        <f t="shared" si="9"/>
        <v>287.24100620261891</v>
      </c>
      <c r="K59" s="15">
        <f t="shared" si="10"/>
        <v>435.33803267143207</v>
      </c>
      <c r="L59" s="15">
        <f t="shared" si="11"/>
        <v>889157.5578357015</v>
      </c>
      <c r="M59" s="15"/>
      <c r="N59" s="86">
        <f t="shared" si="1"/>
        <v>889157.5578357015</v>
      </c>
    </row>
    <row r="60" spans="1:14" x14ac:dyDescent="0.25">
      <c r="A60" s="81"/>
      <c r="B60" s="65" t="s">
        <v>730</v>
      </c>
      <c r="C60" s="47">
        <v>4</v>
      </c>
      <c r="D60" s="69">
        <v>39.7697</v>
      </c>
      <c r="E60" s="98">
        <v>2211</v>
      </c>
      <c r="F60" s="64">
        <v>434240</v>
      </c>
      <c r="G60" s="55">
        <v>75</v>
      </c>
      <c r="H60" s="64">
        <f t="shared" si="8"/>
        <v>325680</v>
      </c>
      <c r="I60" s="15">
        <f t="shared" si="7"/>
        <v>108560</v>
      </c>
      <c r="J60" s="15">
        <f t="shared" si="9"/>
        <v>196.39981908638626</v>
      </c>
      <c r="K60" s="15">
        <f t="shared" si="10"/>
        <v>526.17921978766469</v>
      </c>
      <c r="L60" s="15">
        <f t="shared" si="11"/>
        <v>1146354.6676266505</v>
      </c>
      <c r="M60" s="15"/>
      <c r="N60" s="86">
        <f t="shared" si="1"/>
        <v>1146354.6676266505</v>
      </c>
    </row>
    <row r="61" spans="1:14" x14ac:dyDescent="0.25">
      <c r="A61" s="81"/>
      <c r="B61" s="65" t="s">
        <v>33</v>
      </c>
      <c r="C61" s="47">
        <v>4</v>
      </c>
      <c r="D61" s="69">
        <v>25.625900000000001</v>
      </c>
      <c r="E61" s="98">
        <v>2016</v>
      </c>
      <c r="F61" s="64">
        <v>400386.7</v>
      </c>
      <c r="G61" s="55">
        <v>75</v>
      </c>
      <c r="H61" s="64">
        <f t="shared" si="8"/>
        <v>300290.02500000002</v>
      </c>
      <c r="I61" s="15">
        <f t="shared" si="7"/>
        <v>100096.67499999999</v>
      </c>
      <c r="J61" s="15">
        <f t="shared" si="9"/>
        <v>198.6045138888889</v>
      </c>
      <c r="K61" s="15">
        <f t="shared" si="10"/>
        <v>523.97452498516213</v>
      </c>
      <c r="L61" s="15">
        <f t="shared" si="11"/>
        <v>1074520.7585071702</v>
      </c>
      <c r="M61" s="15"/>
      <c r="N61" s="86">
        <f t="shared" si="1"/>
        <v>1074520.7585071702</v>
      </c>
    </row>
    <row r="62" spans="1:14" x14ac:dyDescent="0.25">
      <c r="A62" s="81"/>
      <c r="B62" s="65" t="s">
        <v>34</v>
      </c>
      <c r="C62" s="47">
        <v>4</v>
      </c>
      <c r="D62" s="68">
        <v>11.449</v>
      </c>
      <c r="E62" s="98">
        <v>3863</v>
      </c>
      <c r="F62" s="64">
        <v>3041773.3</v>
      </c>
      <c r="G62" s="55">
        <v>75</v>
      </c>
      <c r="H62" s="64">
        <f t="shared" si="8"/>
        <v>2281329.9750000001</v>
      </c>
      <c r="I62" s="15">
        <f t="shared" si="7"/>
        <v>760443.32499999972</v>
      </c>
      <c r="J62" s="15">
        <f t="shared" si="9"/>
        <v>787.41219259642764</v>
      </c>
      <c r="K62" s="15">
        <f t="shared" si="10"/>
        <v>-64.833153722376665</v>
      </c>
      <c r="L62" s="15">
        <f t="shared" si="11"/>
        <v>489906.95995081245</v>
      </c>
      <c r="M62" s="15"/>
      <c r="N62" s="86">
        <f t="shared" si="1"/>
        <v>489906.95995081245</v>
      </c>
    </row>
    <row r="63" spans="1:14" x14ac:dyDescent="0.25">
      <c r="A63" s="81"/>
      <c r="B63" s="65" t="s">
        <v>35</v>
      </c>
      <c r="C63" s="47">
        <v>4</v>
      </c>
      <c r="D63" s="69">
        <v>50.058299999999996</v>
      </c>
      <c r="E63" s="98">
        <v>3133</v>
      </c>
      <c r="F63" s="64">
        <v>612400</v>
      </c>
      <c r="G63" s="55">
        <v>75</v>
      </c>
      <c r="H63" s="64">
        <f t="shared" si="8"/>
        <v>459300</v>
      </c>
      <c r="I63" s="15">
        <f t="shared" si="7"/>
        <v>153100</v>
      </c>
      <c r="J63" s="15">
        <f t="shared" si="9"/>
        <v>195.46760293648259</v>
      </c>
      <c r="K63" s="15">
        <f t="shared" si="10"/>
        <v>527.11143593756833</v>
      </c>
      <c r="L63" s="15">
        <f t="shared" si="11"/>
        <v>1289093.0083074509</v>
      </c>
      <c r="M63" s="15"/>
      <c r="N63" s="86">
        <f t="shared" si="1"/>
        <v>1289093.0083074509</v>
      </c>
    </row>
    <row r="64" spans="1:14" x14ac:dyDescent="0.25">
      <c r="A64" s="81"/>
      <c r="B64" s="65" t="s">
        <v>731</v>
      </c>
      <c r="C64" s="47">
        <v>4</v>
      </c>
      <c r="D64" s="69">
        <v>39.081300000000006</v>
      </c>
      <c r="E64" s="98">
        <v>3310</v>
      </c>
      <c r="F64" s="64">
        <v>1240960</v>
      </c>
      <c r="G64" s="55">
        <v>75</v>
      </c>
      <c r="H64" s="64">
        <f t="shared" si="8"/>
        <v>930720</v>
      </c>
      <c r="I64" s="15">
        <f t="shared" si="7"/>
        <v>310240</v>
      </c>
      <c r="J64" s="15">
        <f t="shared" si="9"/>
        <v>374.91238670694867</v>
      </c>
      <c r="K64" s="15">
        <f t="shared" si="10"/>
        <v>347.66665216710231</v>
      </c>
      <c r="L64" s="15">
        <f t="shared" si="11"/>
        <v>1015658.6128263969</v>
      </c>
      <c r="M64" s="15"/>
      <c r="N64" s="86">
        <f t="shared" si="1"/>
        <v>1015658.6128263969</v>
      </c>
    </row>
    <row r="65" spans="1:14" x14ac:dyDescent="0.25">
      <c r="A65" s="81"/>
      <c r="B65" s="65" t="s">
        <v>36</v>
      </c>
      <c r="C65" s="47">
        <v>4</v>
      </c>
      <c r="D65" s="69">
        <v>85.867999999999981</v>
      </c>
      <c r="E65" s="98">
        <v>5106</v>
      </c>
      <c r="F65" s="64">
        <v>2254946.7000000002</v>
      </c>
      <c r="G65" s="55">
        <v>75</v>
      </c>
      <c r="H65" s="64">
        <f t="shared" si="8"/>
        <v>1691210.0249999999</v>
      </c>
      <c r="I65" s="15">
        <f t="shared" si="7"/>
        <v>563736.67500000028</v>
      </c>
      <c r="J65" s="15">
        <f t="shared" si="9"/>
        <v>441.62685076380734</v>
      </c>
      <c r="K65" s="15">
        <f t="shared" si="10"/>
        <v>280.95218811024364</v>
      </c>
      <c r="L65" s="15">
        <f t="shared" si="11"/>
        <v>1281529.9084262713</v>
      </c>
      <c r="M65" s="15"/>
      <c r="N65" s="86">
        <f t="shared" si="1"/>
        <v>1281529.9084262713</v>
      </c>
    </row>
    <row r="66" spans="1:14" x14ac:dyDescent="0.25">
      <c r="A66" s="81"/>
      <c r="B66" s="65" t="s">
        <v>37</v>
      </c>
      <c r="C66" s="47">
        <v>4</v>
      </c>
      <c r="D66" s="69">
        <v>12.793399999999998</v>
      </c>
      <c r="E66" s="98">
        <v>1819</v>
      </c>
      <c r="F66" s="64">
        <v>978253.3</v>
      </c>
      <c r="G66" s="55">
        <v>75</v>
      </c>
      <c r="H66" s="64">
        <f t="shared" si="8"/>
        <v>733689.97499999998</v>
      </c>
      <c r="I66" s="15">
        <f t="shared" si="7"/>
        <v>244563.32500000007</v>
      </c>
      <c r="J66" s="15">
        <f t="shared" si="9"/>
        <v>537.79730621220449</v>
      </c>
      <c r="K66" s="15">
        <f t="shared" si="10"/>
        <v>184.78173266184649</v>
      </c>
      <c r="L66" s="15">
        <f t="shared" si="11"/>
        <v>520986.69931934658</v>
      </c>
      <c r="M66" s="15"/>
      <c r="N66" s="86">
        <f t="shared" si="1"/>
        <v>520986.69931934658</v>
      </c>
    </row>
    <row r="67" spans="1:14" x14ac:dyDescent="0.25">
      <c r="A67" s="81"/>
      <c r="B67" s="65" t="s">
        <v>38</v>
      </c>
      <c r="C67" s="47">
        <v>4</v>
      </c>
      <c r="D67" s="69">
        <v>66.075299999999999</v>
      </c>
      <c r="E67" s="98">
        <v>5645</v>
      </c>
      <c r="F67" s="64">
        <v>6557746.7000000002</v>
      </c>
      <c r="G67" s="55">
        <v>75</v>
      </c>
      <c r="H67" s="64">
        <f t="shared" si="8"/>
        <v>4918310.0250000004</v>
      </c>
      <c r="I67" s="15">
        <f t="shared" si="7"/>
        <v>1639436.6749999998</v>
      </c>
      <c r="J67" s="15">
        <f t="shared" si="9"/>
        <v>1161.6911780336582</v>
      </c>
      <c r="K67" s="15">
        <f t="shared" si="10"/>
        <v>-439.11213915960718</v>
      </c>
      <c r="L67" s="15">
        <f t="shared" si="11"/>
        <v>875679.41488690081</v>
      </c>
      <c r="M67" s="15"/>
      <c r="N67" s="86">
        <f t="shared" si="1"/>
        <v>875679.41488690081</v>
      </c>
    </row>
    <row r="68" spans="1:14" x14ac:dyDescent="0.25">
      <c r="A68" s="81"/>
      <c r="B68" s="65" t="s">
        <v>39</v>
      </c>
      <c r="C68" s="47">
        <v>4</v>
      </c>
      <c r="D68" s="69">
        <v>4.5788000000000002</v>
      </c>
      <c r="E68" s="98">
        <v>1448</v>
      </c>
      <c r="F68" s="64">
        <v>1035946.7</v>
      </c>
      <c r="G68" s="55">
        <v>75</v>
      </c>
      <c r="H68" s="64">
        <f t="shared" si="8"/>
        <v>776960.02500000002</v>
      </c>
      <c r="I68" s="15">
        <f t="shared" si="7"/>
        <v>258986.67499999993</v>
      </c>
      <c r="J68" s="15">
        <f t="shared" si="9"/>
        <v>715.43280386740332</v>
      </c>
      <c r="K68" s="15">
        <f t="shared" si="10"/>
        <v>7.1462350066476574</v>
      </c>
      <c r="L68" s="15">
        <f t="shared" si="11"/>
        <v>194866.14703084654</v>
      </c>
      <c r="M68" s="15"/>
      <c r="N68" s="86">
        <f t="shared" si="1"/>
        <v>194866.14703084654</v>
      </c>
    </row>
    <row r="69" spans="1:14" x14ac:dyDescent="0.25">
      <c r="A69" s="81"/>
      <c r="B69" s="65" t="s">
        <v>40</v>
      </c>
      <c r="C69" s="47">
        <v>4</v>
      </c>
      <c r="D69" s="69">
        <v>17.041400000000003</v>
      </c>
      <c r="E69" s="98">
        <v>336</v>
      </c>
      <c r="F69" s="64">
        <v>68560</v>
      </c>
      <c r="G69" s="55">
        <v>75</v>
      </c>
      <c r="H69" s="64">
        <f t="shared" si="8"/>
        <v>51420</v>
      </c>
      <c r="I69" s="15">
        <f t="shared" si="7"/>
        <v>17140</v>
      </c>
      <c r="J69" s="15">
        <f t="shared" si="9"/>
        <v>204.04761904761904</v>
      </c>
      <c r="K69" s="15">
        <f t="shared" si="10"/>
        <v>518.53141982643194</v>
      </c>
      <c r="L69" s="15">
        <f t="shared" si="11"/>
        <v>841943.0426985675</v>
      </c>
      <c r="M69" s="15"/>
      <c r="N69" s="86">
        <f t="shared" si="1"/>
        <v>841943.0426985675</v>
      </c>
    </row>
    <row r="70" spans="1:14" x14ac:dyDescent="0.25">
      <c r="A70" s="81"/>
      <c r="B70" s="65" t="s">
        <v>41</v>
      </c>
      <c r="C70" s="47">
        <v>4</v>
      </c>
      <c r="D70" s="69">
        <v>34.765100000000004</v>
      </c>
      <c r="E70" s="98">
        <v>3396</v>
      </c>
      <c r="F70" s="64">
        <v>842080</v>
      </c>
      <c r="G70" s="55">
        <v>75</v>
      </c>
      <c r="H70" s="64">
        <f t="shared" si="8"/>
        <v>631560</v>
      </c>
      <c r="I70" s="15">
        <f t="shared" si="7"/>
        <v>210520</v>
      </c>
      <c r="J70" s="15">
        <f t="shared" si="9"/>
        <v>247.962308598351</v>
      </c>
      <c r="K70" s="15">
        <f t="shared" si="10"/>
        <v>474.61673027569998</v>
      </c>
      <c r="L70" s="15">
        <f t="shared" si="11"/>
        <v>1194741.199720555</v>
      </c>
      <c r="M70" s="15"/>
      <c r="N70" s="86">
        <f t="shared" si="1"/>
        <v>1194741.199720555</v>
      </c>
    </row>
    <row r="71" spans="1:14" x14ac:dyDescent="0.25">
      <c r="A71" s="81"/>
      <c r="B71" s="65" t="s">
        <v>42</v>
      </c>
      <c r="C71" s="47">
        <v>4</v>
      </c>
      <c r="D71" s="69">
        <v>16.301500000000001</v>
      </c>
      <c r="E71" s="98">
        <v>2507</v>
      </c>
      <c r="F71" s="64">
        <v>1698360</v>
      </c>
      <c r="G71" s="55">
        <v>75</v>
      </c>
      <c r="H71" s="64">
        <f t="shared" si="8"/>
        <v>1273770</v>
      </c>
      <c r="I71" s="15">
        <f t="shared" si="7"/>
        <v>424590</v>
      </c>
      <c r="J71" s="15">
        <f t="shared" si="9"/>
        <v>677.44714798564019</v>
      </c>
      <c r="K71" s="15">
        <f t="shared" si="10"/>
        <v>45.131890888410794</v>
      </c>
      <c r="L71" s="15">
        <f t="shared" si="11"/>
        <v>411714.05016811704</v>
      </c>
      <c r="M71" s="15"/>
      <c r="N71" s="86">
        <f t="shared" si="1"/>
        <v>411714.05016811704</v>
      </c>
    </row>
    <row r="72" spans="1:14" x14ac:dyDescent="0.25">
      <c r="A72" s="81"/>
      <c r="B72" s="65" t="s">
        <v>43</v>
      </c>
      <c r="C72" s="47">
        <v>4</v>
      </c>
      <c r="D72" s="69">
        <v>24.058299999999999</v>
      </c>
      <c r="E72" s="98">
        <v>2750</v>
      </c>
      <c r="F72" s="64">
        <v>722106.7</v>
      </c>
      <c r="G72" s="55">
        <v>75</v>
      </c>
      <c r="H72" s="64">
        <f t="shared" si="8"/>
        <v>541580.02500000002</v>
      </c>
      <c r="I72" s="15">
        <f t="shared" si="7"/>
        <v>180526.67499999993</v>
      </c>
      <c r="J72" s="15">
        <f t="shared" si="9"/>
        <v>262.58425454545454</v>
      </c>
      <c r="K72" s="15">
        <f t="shared" si="10"/>
        <v>459.99478432859644</v>
      </c>
      <c r="L72" s="15">
        <f t="shared" si="11"/>
        <v>1063271.0234917358</v>
      </c>
      <c r="M72" s="15"/>
      <c r="N72" s="86">
        <f t="shared" si="1"/>
        <v>1063271.0234917358</v>
      </c>
    </row>
    <row r="73" spans="1:14" x14ac:dyDescent="0.25">
      <c r="A73" s="81"/>
      <c r="B73" s="65" t="s">
        <v>44</v>
      </c>
      <c r="C73" s="47">
        <v>4</v>
      </c>
      <c r="D73" s="69">
        <v>43.497700000000002</v>
      </c>
      <c r="E73" s="98">
        <v>3327</v>
      </c>
      <c r="F73" s="64">
        <v>607120</v>
      </c>
      <c r="G73" s="55">
        <v>75</v>
      </c>
      <c r="H73" s="64">
        <f t="shared" si="8"/>
        <v>455340</v>
      </c>
      <c r="I73" s="15">
        <f t="shared" si="7"/>
        <v>151780</v>
      </c>
      <c r="J73" s="15">
        <f t="shared" si="9"/>
        <v>182.48271716260896</v>
      </c>
      <c r="K73" s="15">
        <f t="shared" si="10"/>
        <v>540.09632171144199</v>
      </c>
      <c r="L73" s="15">
        <f t="shared" si="11"/>
        <v>1309306.7266559706</v>
      </c>
      <c r="M73" s="15"/>
      <c r="N73" s="86">
        <f t="shared" si="1"/>
        <v>1309306.7266559706</v>
      </c>
    </row>
    <row r="74" spans="1:14" x14ac:dyDescent="0.25">
      <c r="A74" s="81"/>
      <c r="B74" s="65" t="s">
        <v>45</v>
      </c>
      <c r="C74" s="47">
        <v>4</v>
      </c>
      <c r="D74" s="69">
        <v>21.498699999999999</v>
      </c>
      <c r="E74" s="98">
        <v>1096</v>
      </c>
      <c r="F74" s="64">
        <v>234906.7</v>
      </c>
      <c r="G74" s="55">
        <v>75</v>
      </c>
      <c r="H74" s="64">
        <f t="shared" si="8"/>
        <v>176180.02499999999</v>
      </c>
      <c r="I74" s="15">
        <f t="shared" si="7"/>
        <v>58726.675000000017</v>
      </c>
      <c r="J74" s="15">
        <f t="shared" si="9"/>
        <v>214.33093065693433</v>
      </c>
      <c r="K74" s="15">
        <f t="shared" si="10"/>
        <v>508.24810821711662</v>
      </c>
      <c r="L74" s="15">
        <f t="shared" si="11"/>
        <v>930644.11134153372</v>
      </c>
      <c r="M74" s="15"/>
      <c r="N74" s="86">
        <f t="shared" si="1"/>
        <v>930644.11134153372</v>
      </c>
    </row>
    <row r="75" spans="1:14" x14ac:dyDescent="0.25">
      <c r="A75" s="81"/>
      <c r="B75" s="65" t="s">
        <v>732</v>
      </c>
      <c r="C75" s="47">
        <v>4</v>
      </c>
      <c r="D75" s="69">
        <v>57.078299999999999</v>
      </c>
      <c r="E75" s="98">
        <v>3141</v>
      </c>
      <c r="F75" s="64">
        <v>1853906.7</v>
      </c>
      <c r="G75" s="55">
        <v>75</v>
      </c>
      <c r="H75" s="64">
        <f t="shared" si="8"/>
        <v>1390430.0249999999</v>
      </c>
      <c r="I75" s="15">
        <f t="shared" si="7"/>
        <v>463476.67500000005</v>
      </c>
      <c r="J75" s="15">
        <f t="shared" si="9"/>
        <v>590.22817574021008</v>
      </c>
      <c r="K75" s="15">
        <f t="shared" si="10"/>
        <v>132.3508631338409</v>
      </c>
      <c r="L75" s="15">
        <f t="shared" si="11"/>
        <v>743780.54218149744</v>
      </c>
      <c r="M75" s="15"/>
      <c r="N75" s="86">
        <f t="shared" si="1"/>
        <v>743780.54218149744</v>
      </c>
    </row>
    <row r="76" spans="1:14" x14ac:dyDescent="0.25">
      <c r="A76" s="81"/>
      <c r="B76" s="65" t="s">
        <v>46</v>
      </c>
      <c r="C76" s="47">
        <v>4</v>
      </c>
      <c r="D76" s="69">
        <v>44.555800000000005</v>
      </c>
      <c r="E76" s="98">
        <v>803</v>
      </c>
      <c r="F76" s="64">
        <v>249200</v>
      </c>
      <c r="G76" s="55">
        <v>75</v>
      </c>
      <c r="H76" s="64">
        <f t="shared" si="8"/>
        <v>186900</v>
      </c>
      <c r="I76" s="15">
        <f t="shared" si="7"/>
        <v>62300</v>
      </c>
      <c r="J76" s="15">
        <f t="shared" si="9"/>
        <v>310.3362391033624</v>
      </c>
      <c r="K76" s="15">
        <f t="shared" si="10"/>
        <v>412.24279977068858</v>
      </c>
      <c r="L76" s="15">
        <f t="shared" si="11"/>
        <v>832580.89472833683</v>
      </c>
      <c r="M76" s="15"/>
      <c r="N76" s="86">
        <f t="shared" si="1"/>
        <v>832580.89472833683</v>
      </c>
    </row>
    <row r="77" spans="1:14" x14ac:dyDescent="0.25">
      <c r="A77" s="81"/>
      <c r="B77" s="65" t="s">
        <v>47</v>
      </c>
      <c r="C77" s="47">
        <v>4</v>
      </c>
      <c r="D77" s="69">
        <v>27.263699999999996</v>
      </c>
      <c r="E77" s="98">
        <v>5001</v>
      </c>
      <c r="F77" s="64">
        <v>3434053.3</v>
      </c>
      <c r="G77" s="55">
        <v>75</v>
      </c>
      <c r="H77" s="64">
        <f t="shared" si="8"/>
        <v>2575539.9750000001</v>
      </c>
      <c r="I77" s="15">
        <f t="shared" si="7"/>
        <v>858513.32499999972</v>
      </c>
      <c r="J77" s="15">
        <f t="shared" si="9"/>
        <v>686.673325334933</v>
      </c>
      <c r="K77" s="15">
        <f t="shared" si="10"/>
        <v>35.905713539117983</v>
      </c>
      <c r="L77" s="15">
        <f t="shared" si="11"/>
        <v>726267.53425786493</v>
      </c>
      <c r="M77" s="15"/>
      <c r="N77" s="86">
        <f t="shared" si="1"/>
        <v>726267.53425786493</v>
      </c>
    </row>
    <row r="78" spans="1:14" x14ac:dyDescent="0.25">
      <c r="A78" s="81"/>
      <c r="B78" s="65"/>
      <c r="C78" s="47"/>
      <c r="D78" s="69">
        <v>0</v>
      </c>
      <c r="E78" s="100"/>
      <c r="F78" s="78"/>
      <c r="G78" s="55"/>
      <c r="H78" s="78"/>
      <c r="I78" s="83"/>
      <c r="J78" s="83"/>
      <c r="K78" s="15"/>
      <c r="L78" s="15"/>
      <c r="M78" s="15"/>
      <c r="N78" s="86"/>
    </row>
    <row r="79" spans="1:14" x14ac:dyDescent="0.25">
      <c r="A79" s="84" t="s">
        <v>48</v>
      </c>
      <c r="B79" s="57" t="s">
        <v>2</v>
      </c>
      <c r="C79" s="58"/>
      <c r="D79" s="7">
        <v>294.53949999999998</v>
      </c>
      <c r="E79" s="101">
        <f>E80</f>
        <v>25988</v>
      </c>
      <c r="F79" s="49">
        <v>0</v>
      </c>
      <c r="G79" s="55"/>
      <c r="H79" s="49">
        <f>H81</f>
        <v>3051678.3499999996</v>
      </c>
      <c r="I79" s="12">
        <f>I81</f>
        <v>-3051678.3499999996</v>
      </c>
      <c r="J79" s="12"/>
      <c r="K79" s="15"/>
      <c r="L79" s="15"/>
      <c r="M79" s="14">
        <f>M81</f>
        <v>12673590.186487641</v>
      </c>
      <c r="N79" s="82">
        <f t="shared" si="1"/>
        <v>12673590.186487641</v>
      </c>
    </row>
    <row r="80" spans="1:14" x14ac:dyDescent="0.25">
      <c r="A80" s="84" t="s">
        <v>48</v>
      </c>
      <c r="B80" s="57" t="s">
        <v>3</v>
      </c>
      <c r="C80" s="58"/>
      <c r="D80" s="7">
        <v>294.53949999999998</v>
      </c>
      <c r="E80" s="101">
        <f>SUM(E82:E88)</f>
        <v>25988</v>
      </c>
      <c r="F80" s="49">
        <f>SUM(F82:F88)</f>
        <v>12206713.399999999</v>
      </c>
      <c r="G80" s="55"/>
      <c r="H80" s="49">
        <f>SUM(H82:H88)</f>
        <v>4250850.05</v>
      </c>
      <c r="I80" s="12">
        <f>SUM(I82:I88)</f>
        <v>7955863.3499999996</v>
      </c>
      <c r="J80" s="12"/>
      <c r="K80" s="15"/>
      <c r="L80" s="12">
        <f>SUM(L82:L88)</f>
        <v>8342455.9343197914</v>
      </c>
      <c r="M80" s="15"/>
      <c r="N80" s="82">
        <f t="shared" si="1"/>
        <v>8342455.9343197914</v>
      </c>
    </row>
    <row r="81" spans="1:14" x14ac:dyDescent="0.25">
      <c r="A81" s="81"/>
      <c r="B81" s="65" t="s">
        <v>26</v>
      </c>
      <c r="C81" s="47">
        <v>2</v>
      </c>
      <c r="D81" s="69">
        <v>0</v>
      </c>
      <c r="E81" s="100"/>
      <c r="F81" s="64">
        <v>0</v>
      </c>
      <c r="G81" s="55">
        <v>25</v>
      </c>
      <c r="H81" s="64">
        <f>F80*G81/100</f>
        <v>3051678.3499999996</v>
      </c>
      <c r="I81" s="15">
        <f t="shared" ref="I81:I88" si="12">F81-H81</f>
        <v>-3051678.3499999996</v>
      </c>
      <c r="J81" s="15"/>
      <c r="K81" s="15"/>
      <c r="L81" s="15"/>
      <c r="M81" s="15">
        <f>($L$7*$L$8*E79/$L$10)+($L$7*$L$9*D79/$L$11)</f>
        <v>12673590.186487641</v>
      </c>
      <c r="N81" s="86">
        <f t="shared" si="1"/>
        <v>12673590.186487641</v>
      </c>
    </row>
    <row r="82" spans="1:14" x14ac:dyDescent="0.25">
      <c r="A82" s="81"/>
      <c r="B82" s="65" t="s">
        <v>49</v>
      </c>
      <c r="C82" s="47">
        <v>4</v>
      </c>
      <c r="D82" s="69">
        <v>73.437700000000007</v>
      </c>
      <c r="E82" s="98">
        <v>5002</v>
      </c>
      <c r="F82" s="64">
        <v>934680</v>
      </c>
      <c r="G82" s="55">
        <v>75</v>
      </c>
      <c r="H82" s="64">
        <f t="shared" ref="H82:H88" si="13">F82*G82/100</f>
        <v>701010</v>
      </c>
      <c r="I82" s="15">
        <f t="shared" si="12"/>
        <v>233670</v>
      </c>
      <c r="J82" s="15">
        <f t="shared" ref="J82:J88" si="14">F82/E82</f>
        <v>186.86125549780087</v>
      </c>
      <c r="K82" s="15">
        <f t="shared" ref="K82:K88" si="15">$J$11*$J$19-J82</f>
        <v>535.71778337625005</v>
      </c>
      <c r="L82" s="15">
        <f t="shared" ref="L82:L88" si="16">IF(K82&gt;0,$J$7*$J$8*(K82/$K$19),0)+$J$7*$J$9*(E82/$E$19)+$J$7*$J$10*(D82/$D$19)</f>
        <v>1596291.1364377278</v>
      </c>
      <c r="M82" s="15"/>
      <c r="N82" s="86">
        <f t="shared" si="1"/>
        <v>1596291.1364377278</v>
      </c>
    </row>
    <row r="83" spans="1:14" x14ac:dyDescent="0.25">
      <c r="A83" s="81"/>
      <c r="B83" s="65" t="s">
        <v>48</v>
      </c>
      <c r="C83" s="47">
        <v>3</v>
      </c>
      <c r="D83" s="69">
        <v>28.994</v>
      </c>
      <c r="E83" s="98">
        <v>10432</v>
      </c>
      <c r="F83" s="64">
        <v>8916700</v>
      </c>
      <c r="G83" s="55">
        <v>20</v>
      </c>
      <c r="H83" s="64">
        <f t="shared" si="13"/>
        <v>1783340</v>
      </c>
      <c r="I83" s="15">
        <f t="shared" si="12"/>
        <v>7133360</v>
      </c>
      <c r="J83" s="15">
        <f t="shared" si="14"/>
        <v>854.7450153374233</v>
      </c>
      <c r="K83" s="15">
        <f t="shared" si="15"/>
        <v>-132.16597646337232</v>
      </c>
      <c r="L83" s="15">
        <f t="shared" si="16"/>
        <v>1316760.0658534067</v>
      </c>
      <c r="M83" s="15"/>
      <c r="N83" s="86">
        <f t="shared" ref="N83:N146" si="17">L83+M83</f>
        <v>1316760.0658534067</v>
      </c>
    </row>
    <row r="84" spans="1:14" x14ac:dyDescent="0.25">
      <c r="A84" s="81"/>
      <c r="B84" s="65" t="s">
        <v>733</v>
      </c>
      <c r="C84" s="47">
        <v>4</v>
      </c>
      <c r="D84" s="69">
        <v>59.187299999999993</v>
      </c>
      <c r="E84" s="98">
        <v>3303</v>
      </c>
      <c r="F84" s="64">
        <v>473120</v>
      </c>
      <c r="G84" s="55">
        <v>75</v>
      </c>
      <c r="H84" s="64">
        <f t="shared" si="13"/>
        <v>354840</v>
      </c>
      <c r="I84" s="15">
        <f t="shared" si="12"/>
        <v>118280</v>
      </c>
      <c r="J84" s="15">
        <f t="shared" si="14"/>
        <v>143.23947926127764</v>
      </c>
      <c r="K84" s="15">
        <f t="shared" si="15"/>
        <v>579.33955961277331</v>
      </c>
      <c r="L84" s="15">
        <f t="shared" si="16"/>
        <v>1413858.7770637909</v>
      </c>
      <c r="M84" s="15"/>
      <c r="N84" s="86">
        <f t="shared" si="17"/>
        <v>1413858.7770637909</v>
      </c>
    </row>
    <row r="85" spans="1:14" x14ac:dyDescent="0.25">
      <c r="A85" s="81"/>
      <c r="B85" s="65" t="s">
        <v>50</v>
      </c>
      <c r="C85" s="47">
        <v>4</v>
      </c>
      <c r="D85" s="69">
        <v>17.118400000000001</v>
      </c>
      <c r="E85" s="98">
        <v>1620</v>
      </c>
      <c r="F85" s="64">
        <v>267320</v>
      </c>
      <c r="G85" s="55">
        <v>75</v>
      </c>
      <c r="H85" s="64">
        <f t="shared" si="13"/>
        <v>200490</v>
      </c>
      <c r="I85" s="15">
        <f t="shared" si="12"/>
        <v>66830</v>
      </c>
      <c r="J85" s="15">
        <f t="shared" si="14"/>
        <v>165.01234567901236</v>
      </c>
      <c r="K85" s="15">
        <f t="shared" si="15"/>
        <v>557.56669319503862</v>
      </c>
      <c r="L85" s="15">
        <f t="shared" si="16"/>
        <v>1048970.3737242243</v>
      </c>
      <c r="M85" s="15"/>
      <c r="N85" s="86">
        <f t="shared" si="17"/>
        <v>1048970.3737242243</v>
      </c>
    </row>
    <row r="86" spans="1:14" x14ac:dyDescent="0.25">
      <c r="A86" s="81"/>
      <c r="B86" s="65" t="s">
        <v>51</v>
      </c>
      <c r="C86" s="47">
        <v>4</v>
      </c>
      <c r="D86" s="69">
        <v>14.530099999999999</v>
      </c>
      <c r="E86" s="98">
        <v>784</v>
      </c>
      <c r="F86" s="64">
        <v>203826.7</v>
      </c>
      <c r="G86" s="55">
        <v>75</v>
      </c>
      <c r="H86" s="64">
        <f t="shared" si="13"/>
        <v>152870.02499999999</v>
      </c>
      <c r="I86" s="15">
        <f t="shared" si="12"/>
        <v>50956.675000000017</v>
      </c>
      <c r="J86" s="15">
        <f t="shared" si="14"/>
        <v>259.98303571428573</v>
      </c>
      <c r="K86" s="15">
        <f t="shared" si="15"/>
        <v>462.59600315976525</v>
      </c>
      <c r="L86" s="15">
        <f t="shared" si="16"/>
        <v>805706.17382758157</v>
      </c>
      <c r="M86" s="15"/>
      <c r="N86" s="86">
        <f t="shared" si="17"/>
        <v>805706.17382758157</v>
      </c>
    </row>
    <row r="87" spans="1:14" x14ac:dyDescent="0.25">
      <c r="A87" s="81"/>
      <c r="B87" s="65" t="s">
        <v>52</v>
      </c>
      <c r="C87" s="47">
        <v>4</v>
      </c>
      <c r="D87" s="69">
        <v>44.297600000000003</v>
      </c>
      <c r="E87" s="98">
        <v>1033</v>
      </c>
      <c r="F87" s="64">
        <v>280066.7</v>
      </c>
      <c r="G87" s="55">
        <v>75</v>
      </c>
      <c r="H87" s="64">
        <f t="shared" si="13"/>
        <v>210050.02499999999</v>
      </c>
      <c r="I87" s="15">
        <f t="shared" si="12"/>
        <v>70016.675000000017</v>
      </c>
      <c r="J87" s="15">
        <f t="shared" si="14"/>
        <v>271.11974830590515</v>
      </c>
      <c r="K87" s="15">
        <f t="shared" si="15"/>
        <v>451.45929056814583</v>
      </c>
      <c r="L87" s="15">
        <f t="shared" si="16"/>
        <v>915230.27150576224</v>
      </c>
      <c r="M87" s="15"/>
      <c r="N87" s="86">
        <f t="shared" si="17"/>
        <v>915230.27150576224</v>
      </c>
    </row>
    <row r="88" spans="1:14" x14ac:dyDescent="0.25">
      <c r="A88" s="81"/>
      <c r="B88" s="65" t="s">
        <v>53</v>
      </c>
      <c r="C88" s="47">
        <v>4</v>
      </c>
      <c r="D88" s="69">
        <v>56.974399999999996</v>
      </c>
      <c r="E88" s="98">
        <v>3814</v>
      </c>
      <c r="F88" s="64">
        <v>1131000</v>
      </c>
      <c r="G88" s="55">
        <v>75</v>
      </c>
      <c r="H88" s="64">
        <f t="shared" si="13"/>
        <v>848250</v>
      </c>
      <c r="I88" s="15">
        <f t="shared" si="12"/>
        <v>282750</v>
      </c>
      <c r="J88" s="15">
        <f t="shared" si="14"/>
        <v>296.5390665967488</v>
      </c>
      <c r="K88" s="15">
        <f t="shared" si="15"/>
        <v>426.03997227730218</v>
      </c>
      <c r="L88" s="15">
        <f t="shared" si="16"/>
        <v>1245639.1359072987</v>
      </c>
      <c r="M88" s="15"/>
      <c r="N88" s="86">
        <f t="shared" si="17"/>
        <v>1245639.1359072987</v>
      </c>
    </row>
    <row r="89" spans="1:14" x14ac:dyDescent="0.25">
      <c r="A89" s="81"/>
      <c r="B89" s="65"/>
      <c r="C89" s="47"/>
      <c r="D89" s="69">
        <v>0</v>
      </c>
      <c r="E89" s="100"/>
      <c r="F89" s="87"/>
      <c r="G89" s="55"/>
      <c r="H89" s="87"/>
      <c r="I89" s="88"/>
      <c r="J89" s="88"/>
      <c r="K89" s="15"/>
      <c r="L89" s="15"/>
      <c r="M89" s="15"/>
      <c r="N89" s="86"/>
    </row>
    <row r="90" spans="1:14" x14ac:dyDescent="0.25">
      <c r="A90" s="84" t="s">
        <v>54</v>
      </c>
      <c r="B90" s="57" t="s">
        <v>2</v>
      </c>
      <c r="C90" s="58"/>
      <c r="D90" s="7">
        <v>814.44230000000016</v>
      </c>
      <c r="E90" s="101">
        <f>E91</f>
        <v>71071</v>
      </c>
      <c r="F90" s="49">
        <v>0</v>
      </c>
      <c r="G90" s="55"/>
      <c r="H90" s="49">
        <f>H92</f>
        <v>8111010.0250000004</v>
      </c>
      <c r="I90" s="12">
        <f>I92</f>
        <v>-8111010.0250000004</v>
      </c>
      <c r="J90" s="12"/>
      <c r="K90" s="15"/>
      <c r="L90" s="15"/>
      <c r="M90" s="14">
        <f>M92</f>
        <v>34803353.597891033</v>
      </c>
      <c r="N90" s="82">
        <f t="shared" si="17"/>
        <v>34803353.597891033</v>
      </c>
    </row>
    <row r="91" spans="1:14" x14ac:dyDescent="0.25">
      <c r="A91" s="84" t="s">
        <v>54</v>
      </c>
      <c r="B91" s="57" t="s">
        <v>3</v>
      </c>
      <c r="C91" s="58"/>
      <c r="D91" s="7">
        <v>814.44230000000016</v>
      </c>
      <c r="E91" s="101">
        <f>SUM(E93:E120)</f>
        <v>71071</v>
      </c>
      <c r="F91" s="49">
        <f>SUM(F93:F120)</f>
        <v>32444040.099999998</v>
      </c>
      <c r="G91" s="55"/>
      <c r="H91" s="49">
        <f>SUM(H93:H120)</f>
        <v>15522360.075000001</v>
      </c>
      <c r="I91" s="12">
        <f>SUM(I93:I120)</f>
        <v>16921680.024999999</v>
      </c>
      <c r="J91" s="12"/>
      <c r="K91" s="15"/>
      <c r="L91" s="12">
        <f>SUM(L93:L120)</f>
        <v>29447600.519333404</v>
      </c>
      <c r="M91" s="15"/>
      <c r="N91" s="82">
        <f t="shared" si="17"/>
        <v>29447600.519333404</v>
      </c>
    </row>
    <row r="92" spans="1:14" x14ac:dyDescent="0.25">
      <c r="A92" s="81"/>
      <c r="B92" s="65" t="s">
        <v>26</v>
      </c>
      <c r="C92" s="47">
        <v>2</v>
      </c>
      <c r="D92" s="69">
        <v>0</v>
      </c>
      <c r="E92" s="100"/>
      <c r="F92" s="64">
        <v>0</v>
      </c>
      <c r="G92" s="55">
        <v>25</v>
      </c>
      <c r="H92" s="64">
        <f>F91*G92/100</f>
        <v>8111010.0250000004</v>
      </c>
      <c r="I92" s="15">
        <f t="shared" ref="I92:I120" si="18">F92-H92</f>
        <v>-8111010.0250000004</v>
      </c>
      <c r="J92" s="15"/>
      <c r="K92" s="15"/>
      <c r="L92" s="15"/>
      <c r="M92" s="15">
        <f>($L$7*$L$8*E90/$L$10)+($L$7*$L$9*D90/$L$11)</f>
        <v>34803353.597891033</v>
      </c>
      <c r="N92" s="86">
        <f t="shared" si="17"/>
        <v>34803353.597891033</v>
      </c>
    </row>
    <row r="93" spans="1:14" x14ac:dyDescent="0.25">
      <c r="A93" s="81"/>
      <c r="B93" s="65" t="s">
        <v>734</v>
      </c>
      <c r="C93" s="47">
        <v>4</v>
      </c>
      <c r="D93" s="69">
        <v>27.557100000000002</v>
      </c>
      <c r="E93" s="98">
        <v>2237</v>
      </c>
      <c r="F93" s="64">
        <v>388413.3</v>
      </c>
      <c r="G93" s="55">
        <v>75</v>
      </c>
      <c r="H93" s="64">
        <f t="shared" ref="H93:H120" si="19">F93*G93/100</f>
        <v>291309.97499999998</v>
      </c>
      <c r="I93" s="15">
        <f t="shared" si="18"/>
        <v>97103.325000000012</v>
      </c>
      <c r="J93" s="15">
        <f t="shared" ref="J93:J120" si="20">F93/E93</f>
        <v>173.6313366115333</v>
      </c>
      <c r="K93" s="15">
        <f t="shared" ref="K93:K120" si="21">$J$11*$J$19-J93</f>
        <v>548.94770226251762</v>
      </c>
      <c r="L93" s="15">
        <f t="shared" ref="L93:L120" si="22">IF(K93&gt;0,$J$7*$J$8*(K93/$K$19),0)+$J$7*$J$9*(E93/$E$19)+$J$7*$J$10*(D93/$D$19)</f>
        <v>1142675.0523702768</v>
      </c>
      <c r="M93" s="15"/>
      <c r="N93" s="86">
        <f t="shared" si="17"/>
        <v>1142675.0523702768</v>
      </c>
    </row>
    <row r="94" spans="1:14" x14ac:dyDescent="0.25">
      <c r="A94" s="81"/>
      <c r="B94" s="65" t="s">
        <v>55</v>
      </c>
      <c r="C94" s="47">
        <v>4</v>
      </c>
      <c r="D94" s="69">
        <v>15.863399999999999</v>
      </c>
      <c r="E94" s="98">
        <v>653</v>
      </c>
      <c r="F94" s="64">
        <v>183040</v>
      </c>
      <c r="G94" s="55">
        <v>75</v>
      </c>
      <c r="H94" s="64">
        <f t="shared" si="19"/>
        <v>137280</v>
      </c>
      <c r="I94" s="15">
        <f t="shared" si="18"/>
        <v>45760</v>
      </c>
      <c r="J94" s="15">
        <f t="shared" si="20"/>
        <v>280.30627871362941</v>
      </c>
      <c r="K94" s="15">
        <f t="shared" si="21"/>
        <v>442.27276016042157</v>
      </c>
      <c r="L94" s="15">
        <f t="shared" si="22"/>
        <v>765374.55437776947</v>
      </c>
      <c r="M94" s="15"/>
      <c r="N94" s="86">
        <f t="shared" si="17"/>
        <v>765374.55437776947</v>
      </c>
    </row>
    <row r="95" spans="1:14" x14ac:dyDescent="0.25">
      <c r="A95" s="81"/>
      <c r="B95" s="65" t="s">
        <v>735</v>
      </c>
      <c r="C95" s="47">
        <v>4</v>
      </c>
      <c r="D95" s="69">
        <v>26.978499999999997</v>
      </c>
      <c r="E95" s="98">
        <v>2163</v>
      </c>
      <c r="F95" s="64">
        <v>803986.7</v>
      </c>
      <c r="G95" s="55">
        <v>75</v>
      </c>
      <c r="H95" s="64">
        <f t="shared" si="19"/>
        <v>602990.02500000002</v>
      </c>
      <c r="I95" s="15">
        <f t="shared" si="18"/>
        <v>200996.67499999993</v>
      </c>
      <c r="J95" s="15">
        <f t="shared" si="20"/>
        <v>371.69981507165971</v>
      </c>
      <c r="K95" s="15">
        <f t="shared" si="21"/>
        <v>350.87922380239127</v>
      </c>
      <c r="L95" s="15">
        <f t="shared" si="22"/>
        <v>846644.58065422135</v>
      </c>
      <c r="M95" s="15"/>
      <c r="N95" s="86">
        <f t="shared" si="17"/>
        <v>846644.58065422135</v>
      </c>
    </row>
    <row r="96" spans="1:14" x14ac:dyDescent="0.25">
      <c r="A96" s="81"/>
      <c r="B96" s="65" t="s">
        <v>736</v>
      </c>
      <c r="C96" s="47">
        <v>4</v>
      </c>
      <c r="D96" s="69">
        <v>25.1053</v>
      </c>
      <c r="E96" s="98">
        <v>1859</v>
      </c>
      <c r="F96" s="64">
        <v>292026.7</v>
      </c>
      <c r="G96" s="55">
        <v>75</v>
      </c>
      <c r="H96" s="64">
        <f t="shared" si="19"/>
        <v>219020.02499999999</v>
      </c>
      <c r="I96" s="15">
        <f t="shared" si="18"/>
        <v>73006.675000000017</v>
      </c>
      <c r="J96" s="15">
        <f t="shared" si="20"/>
        <v>157.0880580957504</v>
      </c>
      <c r="K96" s="15">
        <f t="shared" si="21"/>
        <v>565.49098077830058</v>
      </c>
      <c r="L96" s="15">
        <f t="shared" si="22"/>
        <v>1114269.9285718617</v>
      </c>
      <c r="M96" s="15"/>
      <c r="N96" s="86">
        <f t="shared" si="17"/>
        <v>1114269.9285718617</v>
      </c>
    </row>
    <row r="97" spans="1:14" x14ac:dyDescent="0.25">
      <c r="A97" s="81"/>
      <c r="B97" s="65" t="s">
        <v>56</v>
      </c>
      <c r="C97" s="47">
        <v>4</v>
      </c>
      <c r="D97" s="69">
        <v>19.769200000000001</v>
      </c>
      <c r="E97" s="98">
        <v>1148</v>
      </c>
      <c r="F97" s="64">
        <v>286386.7</v>
      </c>
      <c r="G97" s="55">
        <v>75</v>
      </c>
      <c r="H97" s="64">
        <f t="shared" si="19"/>
        <v>214790.02499999999</v>
      </c>
      <c r="I97" s="15">
        <f t="shared" si="18"/>
        <v>71596.675000000017</v>
      </c>
      <c r="J97" s="15">
        <f t="shared" si="20"/>
        <v>249.46576655052266</v>
      </c>
      <c r="K97" s="15">
        <f t="shared" si="21"/>
        <v>473.11327232352835</v>
      </c>
      <c r="L97" s="15">
        <f t="shared" si="22"/>
        <v>880498.66711871955</v>
      </c>
      <c r="M97" s="15"/>
      <c r="N97" s="86">
        <f t="shared" si="17"/>
        <v>880498.66711871955</v>
      </c>
    </row>
    <row r="98" spans="1:14" x14ac:dyDescent="0.25">
      <c r="A98" s="81"/>
      <c r="B98" s="65" t="s">
        <v>54</v>
      </c>
      <c r="C98" s="47">
        <v>3</v>
      </c>
      <c r="D98" s="68">
        <v>8.8294999999999995</v>
      </c>
      <c r="E98" s="98">
        <v>8027</v>
      </c>
      <c r="F98" s="64">
        <v>16019400</v>
      </c>
      <c r="G98" s="55">
        <v>20</v>
      </c>
      <c r="H98" s="64">
        <f t="shared" si="19"/>
        <v>3203880</v>
      </c>
      <c r="I98" s="15">
        <f t="shared" si="18"/>
        <v>12815520</v>
      </c>
      <c r="J98" s="15">
        <f t="shared" si="20"/>
        <v>1995.689547776255</v>
      </c>
      <c r="K98" s="15">
        <f t="shared" si="21"/>
        <v>-1273.1105089022039</v>
      </c>
      <c r="L98" s="15">
        <f t="shared" si="22"/>
        <v>969544.4803895423</v>
      </c>
      <c r="M98" s="15"/>
      <c r="N98" s="86">
        <f t="shared" si="17"/>
        <v>969544.4803895423</v>
      </c>
    </row>
    <row r="99" spans="1:14" x14ac:dyDescent="0.25">
      <c r="A99" s="81"/>
      <c r="B99" s="65" t="s">
        <v>28</v>
      </c>
      <c r="C99" s="47">
        <v>4</v>
      </c>
      <c r="D99" s="69">
        <v>13.193199999999997</v>
      </c>
      <c r="E99" s="98">
        <v>799</v>
      </c>
      <c r="F99" s="64">
        <v>105040</v>
      </c>
      <c r="G99" s="55">
        <v>75</v>
      </c>
      <c r="H99" s="64">
        <f t="shared" si="19"/>
        <v>78780</v>
      </c>
      <c r="I99" s="15">
        <f t="shared" si="18"/>
        <v>26260</v>
      </c>
      <c r="J99" s="15">
        <f t="shared" si="20"/>
        <v>131.46433041301626</v>
      </c>
      <c r="K99" s="15">
        <f t="shared" si="21"/>
        <v>591.11470846103475</v>
      </c>
      <c r="L99" s="15">
        <f t="shared" si="22"/>
        <v>988373.75755321805</v>
      </c>
      <c r="M99" s="15"/>
      <c r="N99" s="86">
        <f t="shared" si="17"/>
        <v>988373.75755321805</v>
      </c>
    </row>
    <row r="100" spans="1:14" x14ac:dyDescent="0.25">
      <c r="A100" s="81"/>
      <c r="B100" s="65" t="s">
        <v>737</v>
      </c>
      <c r="C100" s="47">
        <v>4</v>
      </c>
      <c r="D100" s="69">
        <v>48.523900000000005</v>
      </c>
      <c r="E100" s="98">
        <v>3912</v>
      </c>
      <c r="F100" s="64">
        <v>510453.3</v>
      </c>
      <c r="G100" s="55">
        <v>75</v>
      </c>
      <c r="H100" s="64">
        <f t="shared" si="19"/>
        <v>382839.97499999998</v>
      </c>
      <c r="I100" s="15">
        <f t="shared" si="18"/>
        <v>127613.32500000001</v>
      </c>
      <c r="J100" s="15">
        <f t="shared" si="20"/>
        <v>130.48397239263804</v>
      </c>
      <c r="K100" s="15">
        <f t="shared" si="21"/>
        <v>592.09506648141291</v>
      </c>
      <c r="L100" s="15">
        <f t="shared" si="22"/>
        <v>1469104.8596080509</v>
      </c>
      <c r="M100" s="15"/>
      <c r="N100" s="86">
        <f t="shared" si="17"/>
        <v>1469104.8596080509</v>
      </c>
    </row>
    <row r="101" spans="1:14" x14ac:dyDescent="0.25">
      <c r="A101" s="81"/>
      <c r="B101" s="65" t="s">
        <v>57</v>
      </c>
      <c r="C101" s="47">
        <v>4</v>
      </c>
      <c r="D101" s="69">
        <v>23.2666</v>
      </c>
      <c r="E101" s="98">
        <v>1860</v>
      </c>
      <c r="F101" s="64">
        <v>245760</v>
      </c>
      <c r="G101" s="55">
        <v>75</v>
      </c>
      <c r="H101" s="64">
        <f t="shared" si="19"/>
        <v>184320</v>
      </c>
      <c r="I101" s="15">
        <f t="shared" si="18"/>
        <v>61440</v>
      </c>
      <c r="J101" s="15">
        <f t="shared" si="20"/>
        <v>132.12903225806451</v>
      </c>
      <c r="K101" s="15">
        <f t="shared" si="21"/>
        <v>590.45000661598647</v>
      </c>
      <c r="L101" s="15">
        <f t="shared" si="22"/>
        <v>1144407.6855580856</v>
      </c>
      <c r="M101" s="15"/>
      <c r="N101" s="86">
        <f t="shared" si="17"/>
        <v>1144407.6855580856</v>
      </c>
    </row>
    <row r="102" spans="1:14" x14ac:dyDescent="0.25">
      <c r="A102" s="81"/>
      <c r="B102" s="65" t="s">
        <v>58</v>
      </c>
      <c r="C102" s="47">
        <v>4</v>
      </c>
      <c r="D102" s="69">
        <v>50.768900000000002</v>
      </c>
      <c r="E102" s="98">
        <v>3436</v>
      </c>
      <c r="F102" s="64">
        <v>385626.7</v>
      </c>
      <c r="G102" s="55">
        <v>75</v>
      </c>
      <c r="H102" s="64">
        <f t="shared" si="19"/>
        <v>289220.02500000002</v>
      </c>
      <c r="I102" s="15">
        <f t="shared" si="18"/>
        <v>96406.674999999988</v>
      </c>
      <c r="J102" s="15">
        <f t="shared" si="20"/>
        <v>112.23128637951106</v>
      </c>
      <c r="K102" s="15">
        <f t="shared" si="21"/>
        <v>610.34775249453992</v>
      </c>
      <c r="L102" s="15">
        <f t="shared" si="22"/>
        <v>1446883.8651728379</v>
      </c>
      <c r="M102" s="15"/>
      <c r="N102" s="86">
        <f t="shared" si="17"/>
        <v>1446883.8651728379</v>
      </c>
    </row>
    <row r="103" spans="1:14" x14ac:dyDescent="0.25">
      <c r="A103" s="81"/>
      <c r="B103" s="65" t="s">
        <v>59</v>
      </c>
      <c r="C103" s="47">
        <v>4</v>
      </c>
      <c r="D103" s="69">
        <v>39.664400000000001</v>
      </c>
      <c r="E103" s="98">
        <v>2883</v>
      </c>
      <c r="F103" s="64">
        <v>1001413.3</v>
      </c>
      <c r="G103" s="55">
        <v>75</v>
      </c>
      <c r="H103" s="64">
        <f t="shared" si="19"/>
        <v>751059.97499999998</v>
      </c>
      <c r="I103" s="15">
        <f t="shared" si="18"/>
        <v>250353.32500000007</v>
      </c>
      <c r="J103" s="15">
        <f t="shared" si="20"/>
        <v>347.35112729795355</v>
      </c>
      <c r="K103" s="15">
        <f t="shared" si="21"/>
        <v>375.22791157609743</v>
      </c>
      <c r="L103" s="15">
        <f t="shared" si="22"/>
        <v>1007217.094528123</v>
      </c>
      <c r="M103" s="15"/>
      <c r="N103" s="86">
        <f t="shared" si="17"/>
        <v>1007217.094528123</v>
      </c>
    </row>
    <row r="104" spans="1:14" x14ac:dyDescent="0.25">
      <c r="A104" s="81"/>
      <c r="B104" s="65" t="s">
        <v>60</v>
      </c>
      <c r="C104" s="47">
        <v>4</v>
      </c>
      <c r="D104" s="69">
        <v>52.508599999999994</v>
      </c>
      <c r="E104" s="98">
        <v>7300</v>
      </c>
      <c r="F104" s="64">
        <v>1425760</v>
      </c>
      <c r="G104" s="55">
        <v>75</v>
      </c>
      <c r="H104" s="64">
        <f t="shared" si="19"/>
        <v>1069320</v>
      </c>
      <c r="I104" s="15">
        <f t="shared" si="18"/>
        <v>356440</v>
      </c>
      <c r="J104" s="15">
        <f t="shared" si="20"/>
        <v>195.3095890410959</v>
      </c>
      <c r="K104" s="15">
        <f t="shared" si="21"/>
        <v>527.26944983295505</v>
      </c>
      <c r="L104" s="15">
        <f t="shared" si="22"/>
        <v>1785725.9511383167</v>
      </c>
      <c r="M104" s="15"/>
      <c r="N104" s="86">
        <f t="shared" si="17"/>
        <v>1785725.9511383167</v>
      </c>
    </row>
    <row r="105" spans="1:14" x14ac:dyDescent="0.25">
      <c r="A105" s="81"/>
      <c r="B105" s="65" t="s">
        <v>61</v>
      </c>
      <c r="C105" s="47">
        <v>4</v>
      </c>
      <c r="D105" s="69">
        <v>24.664800000000003</v>
      </c>
      <c r="E105" s="98">
        <v>1460</v>
      </c>
      <c r="F105" s="64">
        <v>1050466.7</v>
      </c>
      <c r="G105" s="55">
        <v>75</v>
      </c>
      <c r="H105" s="64">
        <f t="shared" si="19"/>
        <v>787850.02500000002</v>
      </c>
      <c r="I105" s="15">
        <f t="shared" si="18"/>
        <v>262616.67499999993</v>
      </c>
      <c r="J105" s="15">
        <f t="shared" si="20"/>
        <v>719.49773972602736</v>
      </c>
      <c r="K105" s="15">
        <f t="shared" si="21"/>
        <v>3.0812991480236178</v>
      </c>
      <c r="L105" s="15">
        <f t="shared" si="22"/>
        <v>255452.3319233963</v>
      </c>
      <c r="M105" s="15"/>
      <c r="N105" s="86">
        <f t="shared" si="17"/>
        <v>255452.3319233963</v>
      </c>
    </row>
    <row r="106" spans="1:14" x14ac:dyDescent="0.25">
      <c r="A106" s="81"/>
      <c r="B106" s="65" t="s">
        <v>62</v>
      </c>
      <c r="C106" s="47">
        <v>4</v>
      </c>
      <c r="D106" s="69">
        <v>58.643199999999993</v>
      </c>
      <c r="E106" s="98">
        <v>2162</v>
      </c>
      <c r="F106" s="64">
        <v>283240</v>
      </c>
      <c r="G106" s="55">
        <v>75</v>
      </c>
      <c r="H106" s="64">
        <f t="shared" si="19"/>
        <v>212430</v>
      </c>
      <c r="I106" s="15">
        <f t="shared" si="18"/>
        <v>70810</v>
      </c>
      <c r="J106" s="15">
        <f t="shared" si="20"/>
        <v>131.00832562442184</v>
      </c>
      <c r="K106" s="15">
        <f t="shared" si="21"/>
        <v>591.57071324962908</v>
      </c>
      <c r="L106" s="15">
        <f t="shared" si="22"/>
        <v>1295973.9010889158</v>
      </c>
      <c r="M106" s="15"/>
      <c r="N106" s="86">
        <f t="shared" si="17"/>
        <v>1295973.9010889158</v>
      </c>
    </row>
    <row r="107" spans="1:14" x14ac:dyDescent="0.25">
      <c r="A107" s="81"/>
      <c r="B107" s="65" t="s">
        <v>63</v>
      </c>
      <c r="C107" s="47">
        <v>4</v>
      </c>
      <c r="D107" s="69">
        <v>46.1038</v>
      </c>
      <c r="E107" s="98">
        <v>3956</v>
      </c>
      <c r="F107" s="64">
        <v>1232493.3</v>
      </c>
      <c r="G107" s="55">
        <v>75</v>
      </c>
      <c r="H107" s="64">
        <f t="shared" si="19"/>
        <v>924369.97499999998</v>
      </c>
      <c r="I107" s="15">
        <f t="shared" si="18"/>
        <v>308123.32500000007</v>
      </c>
      <c r="J107" s="15">
        <f t="shared" si="20"/>
        <v>311.55037917087969</v>
      </c>
      <c r="K107" s="15">
        <f t="shared" si="21"/>
        <v>411.02865970317129</v>
      </c>
      <c r="L107" s="15">
        <f t="shared" si="22"/>
        <v>1205449.63878922</v>
      </c>
      <c r="M107" s="15"/>
      <c r="N107" s="86">
        <f t="shared" si="17"/>
        <v>1205449.63878922</v>
      </c>
    </row>
    <row r="108" spans="1:14" x14ac:dyDescent="0.25">
      <c r="A108" s="81"/>
      <c r="B108" s="65" t="s">
        <v>64</v>
      </c>
      <c r="C108" s="47">
        <v>4</v>
      </c>
      <c r="D108" s="69">
        <v>22.825799999999997</v>
      </c>
      <c r="E108" s="98">
        <v>1512</v>
      </c>
      <c r="F108" s="64">
        <v>314280</v>
      </c>
      <c r="G108" s="55">
        <v>75</v>
      </c>
      <c r="H108" s="64">
        <f t="shared" si="19"/>
        <v>235710</v>
      </c>
      <c r="I108" s="15">
        <f t="shared" si="18"/>
        <v>78570</v>
      </c>
      <c r="J108" s="15">
        <f t="shared" si="20"/>
        <v>207.85714285714286</v>
      </c>
      <c r="K108" s="15">
        <f t="shared" si="21"/>
        <v>514.72189601690809</v>
      </c>
      <c r="L108" s="15">
        <f t="shared" si="22"/>
        <v>993037.19094665442</v>
      </c>
      <c r="M108" s="15"/>
      <c r="N108" s="86">
        <f t="shared" si="17"/>
        <v>993037.19094665442</v>
      </c>
    </row>
    <row r="109" spans="1:14" x14ac:dyDescent="0.25">
      <c r="A109" s="81"/>
      <c r="B109" s="65" t="s">
        <v>65</v>
      </c>
      <c r="C109" s="47">
        <v>4</v>
      </c>
      <c r="D109" s="69">
        <v>20.625700000000002</v>
      </c>
      <c r="E109" s="98">
        <v>912</v>
      </c>
      <c r="F109" s="64">
        <v>285080</v>
      </c>
      <c r="G109" s="55">
        <v>75</v>
      </c>
      <c r="H109" s="64">
        <f t="shared" si="19"/>
        <v>213810</v>
      </c>
      <c r="I109" s="15">
        <f t="shared" si="18"/>
        <v>71270</v>
      </c>
      <c r="J109" s="15">
        <f t="shared" si="20"/>
        <v>312.58771929824559</v>
      </c>
      <c r="K109" s="15">
        <f t="shared" si="21"/>
        <v>409.99131957580539</v>
      </c>
      <c r="L109" s="15">
        <f t="shared" si="22"/>
        <v>764627.53774027491</v>
      </c>
      <c r="M109" s="15"/>
      <c r="N109" s="86">
        <f t="shared" si="17"/>
        <v>764627.53774027491</v>
      </c>
    </row>
    <row r="110" spans="1:14" x14ac:dyDescent="0.25">
      <c r="A110" s="81"/>
      <c r="B110" s="65" t="s">
        <v>66</v>
      </c>
      <c r="C110" s="47">
        <v>4</v>
      </c>
      <c r="D110" s="69">
        <v>55.96</v>
      </c>
      <c r="E110" s="98">
        <v>4290</v>
      </c>
      <c r="F110" s="64">
        <v>1294386.7</v>
      </c>
      <c r="G110" s="55">
        <v>75</v>
      </c>
      <c r="H110" s="64">
        <f t="shared" si="19"/>
        <v>970790.02500000002</v>
      </c>
      <c r="I110" s="15">
        <f t="shared" si="18"/>
        <v>323596.67499999993</v>
      </c>
      <c r="J110" s="15">
        <f t="shared" si="20"/>
        <v>301.72184149184147</v>
      </c>
      <c r="K110" s="15">
        <f t="shared" si="21"/>
        <v>420.85719738220951</v>
      </c>
      <c r="L110" s="15">
        <f t="shared" si="22"/>
        <v>1290682.8899391722</v>
      </c>
      <c r="M110" s="15"/>
      <c r="N110" s="86">
        <f t="shared" si="17"/>
        <v>1290682.8899391722</v>
      </c>
    </row>
    <row r="111" spans="1:14" x14ac:dyDescent="0.25">
      <c r="A111" s="81"/>
      <c r="B111" s="65" t="s">
        <v>67</v>
      </c>
      <c r="C111" s="47">
        <v>4</v>
      </c>
      <c r="D111" s="69">
        <v>11.875299999999999</v>
      </c>
      <c r="E111" s="98">
        <v>4800</v>
      </c>
      <c r="F111" s="64">
        <v>3318586.7</v>
      </c>
      <c r="G111" s="55">
        <v>75</v>
      </c>
      <c r="H111" s="64">
        <f t="shared" si="19"/>
        <v>2488940.0249999999</v>
      </c>
      <c r="I111" s="15">
        <f t="shared" si="18"/>
        <v>829646.67500000028</v>
      </c>
      <c r="J111" s="15">
        <f t="shared" si="20"/>
        <v>691.37222916666667</v>
      </c>
      <c r="K111" s="15">
        <f t="shared" si="21"/>
        <v>31.206809707384309</v>
      </c>
      <c r="L111" s="15">
        <f t="shared" si="22"/>
        <v>646105.28802282037</v>
      </c>
      <c r="M111" s="15"/>
      <c r="N111" s="86">
        <f t="shared" si="17"/>
        <v>646105.28802282037</v>
      </c>
    </row>
    <row r="112" spans="1:14" x14ac:dyDescent="0.25">
      <c r="A112" s="81"/>
      <c r="B112" s="65" t="s">
        <v>68</v>
      </c>
      <c r="C112" s="47">
        <v>4</v>
      </c>
      <c r="D112" s="69">
        <v>31.241099999999999</v>
      </c>
      <c r="E112" s="98">
        <v>1417</v>
      </c>
      <c r="F112" s="64">
        <v>384320</v>
      </c>
      <c r="G112" s="55">
        <v>75</v>
      </c>
      <c r="H112" s="64">
        <f t="shared" si="19"/>
        <v>288240</v>
      </c>
      <c r="I112" s="15">
        <f t="shared" si="18"/>
        <v>96080</v>
      </c>
      <c r="J112" s="15">
        <f t="shared" si="20"/>
        <v>271.2208892025406</v>
      </c>
      <c r="K112" s="15">
        <f t="shared" si="21"/>
        <v>451.35814967151038</v>
      </c>
      <c r="L112" s="15">
        <f t="shared" si="22"/>
        <v>917821.47456455557</v>
      </c>
      <c r="M112" s="15"/>
      <c r="N112" s="86">
        <f t="shared" si="17"/>
        <v>917821.47456455557</v>
      </c>
    </row>
    <row r="113" spans="1:14" x14ac:dyDescent="0.25">
      <c r="A113" s="81"/>
      <c r="B113" s="65" t="s">
        <v>69</v>
      </c>
      <c r="C113" s="47">
        <v>4</v>
      </c>
      <c r="D113" s="69">
        <v>24.530700000000003</v>
      </c>
      <c r="E113" s="98">
        <v>1410</v>
      </c>
      <c r="F113" s="64">
        <v>307386.7</v>
      </c>
      <c r="G113" s="55">
        <v>75</v>
      </c>
      <c r="H113" s="64">
        <f t="shared" si="19"/>
        <v>230540.02499999999</v>
      </c>
      <c r="I113" s="15">
        <f t="shared" si="18"/>
        <v>76846.675000000017</v>
      </c>
      <c r="J113" s="15">
        <f t="shared" si="20"/>
        <v>218.00475177304966</v>
      </c>
      <c r="K113" s="15">
        <f t="shared" si="21"/>
        <v>504.57428710100135</v>
      </c>
      <c r="L113" s="15">
        <f t="shared" si="22"/>
        <v>971974.76436464116</v>
      </c>
      <c r="M113" s="15"/>
      <c r="N113" s="86">
        <f t="shared" si="17"/>
        <v>971974.76436464116</v>
      </c>
    </row>
    <row r="114" spans="1:14" x14ac:dyDescent="0.25">
      <c r="A114" s="81"/>
      <c r="B114" s="65" t="s">
        <v>70</v>
      </c>
      <c r="C114" s="47">
        <v>4</v>
      </c>
      <c r="D114" s="69">
        <v>16.540599999999998</v>
      </c>
      <c r="E114" s="98">
        <v>662</v>
      </c>
      <c r="F114" s="64">
        <v>92586.7</v>
      </c>
      <c r="G114" s="55">
        <v>75</v>
      </c>
      <c r="H114" s="64">
        <f t="shared" si="19"/>
        <v>69440.024999999994</v>
      </c>
      <c r="I114" s="15">
        <f t="shared" si="18"/>
        <v>23146.675000000003</v>
      </c>
      <c r="J114" s="15">
        <f t="shared" si="20"/>
        <v>139.85906344410876</v>
      </c>
      <c r="K114" s="15">
        <f t="shared" si="21"/>
        <v>582.71997542994222</v>
      </c>
      <c r="L114" s="15">
        <f t="shared" si="22"/>
        <v>971053.38889184466</v>
      </c>
      <c r="M114" s="15"/>
      <c r="N114" s="86">
        <f t="shared" si="17"/>
        <v>971053.38889184466</v>
      </c>
    </row>
    <row r="115" spans="1:14" x14ac:dyDescent="0.25">
      <c r="A115" s="81"/>
      <c r="B115" s="65" t="s">
        <v>857</v>
      </c>
      <c r="C115" s="47">
        <v>4</v>
      </c>
      <c r="D115" s="69">
        <v>24.329000000000001</v>
      </c>
      <c r="E115" s="98">
        <v>1652</v>
      </c>
      <c r="F115" s="64">
        <v>360893.3</v>
      </c>
      <c r="G115" s="55">
        <v>75</v>
      </c>
      <c r="H115" s="64">
        <f t="shared" si="19"/>
        <v>270669.97499999998</v>
      </c>
      <c r="I115" s="15">
        <f t="shared" si="18"/>
        <v>90223.325000000012</v>
      </c>
      <c r="J115" s="15">
        <f t="shared" si="20"/>
        <v>218.45841404358353</v>
      </c>
      <c r="K115" s="15">
        <f t="shared" si="21"/>
        <v>504.12062483046748</v>
      </c>
      <c r="L115" s="15">
        <f t="shared" si="22"/>
        <v>999035.91590884165</v>
      </c>
      <c r="M115" s="15"/>
      <c r="N115" s="86">
        <f t="shared" si="17"/>
        <v>999035.91590884165</v>
      </c>
    </row>
    <row r="116" spans="1:14" x14ac:dyDescent="0.25">
      <c r="A116" s="81"/>
      <c r="B116" s="65" t="s">
        <v>738</v>
      </c>
      <c r="C116" s="47">
        <v>4</v>
      </c>
      <c r="D116" s="69">
        <v>26.3277</v>
      </c>
      <c r="E116" s="98">
        <v>2232</v>
      </c>
      <c r="F116" s="64">
        <v>326946.7</v>
      </c>
      <c r="G116" s="55">
        <v>75</v>
      </c>
      <c r="H116" s="64">
        <f t="shared" si="19"/>
        <v>245210.02499999999</v>
      </c>
      <c r="I116" s="15">
        <f t="shared" si="18"/>
        <v>81736.675000000017</v>
      </c>
      <c r="J116" s="15">
        <f t="shared" si="20"/>
        <v>146.48149641577061</v>
      </c>
      <c r="K116" s="15">
        <f t="shared" si="21"/>
        <v>576.09754245828037</v>
      </c>
      <c r="L116" s="15">
        <f t="shared" si="22"/>
        <v>1177240.0697971508</v>
      </c>
      <c r="M116" s="15"/>
      <c r="N116" s="86">
        <f t="shared" si="17"/>
        <v>1177240.0697971508</v>
      </c>
    </row>
    <row r="117" spans="1:14" x14ac:dyDescent="0.25">
      <c r="A117" s="81"/>
      <c r="B117" s="65" t="s">
        <v>739</v>
      </c>
      <c r="C117" s="47">
        <v>4</v>
      </c>
      <c r="D117" s="69">
        <v>20.367199999999997</v>
      </c>
      <c r="E117" s="98">
        <v>974</v>
      </c>
      <c r="F117" s="64">
        <v>166573.29999999999</v>
      </c>
      <c r="G117" s="55">
        <v>75</v>
      </c>
      <c r="H117" s="64">
        <f t="shared" si="19"/>
        <v>124929.97500000001</v>
      </c>
      <c r="I117" s="15">
        <f t="shared" si="18"/>
        <v>41643.324999999983</v>
      </c>
      <c r="J117" s="15">
        <f t="shared" si="20"/>
        <v>171.01981519507186</v>
      </c>
      <c r="K117" s="15">
        <f t="shared" si="21"/>
        <v>551.55922367897915</v>
      </c>
      <c r="L117" s="15">
        <f t="shared" si="22"/>
        <v>975104.71803410514</v>
      </c>
      <c r="M117" s="15"/>
      <c r="N117" s="86">
        <f t="shared" si="17"/>
        <v>975104.71803410514</v>
      </c>
    </row>
    <row r="118" spans="1:14" x14ac:dyDescent="0.25">
      <c r="A118" s="81"/>
      <c r="B118" s="65" t="s">
        <v>71</v>
      </c>
      <c r="C118" s="47">
        <v>4</v>
      </c>
      <c r="D118" s="69">
        <v>25.795300000000001</v>
      </c>
      <c r="E118" s="98">
        <v>2799</v>
      </c>
      <c r="F118" s="64">
        <v>417573.3</v>
      </c>
      <c r="G118" s="55">
        <v>75</v>
      </c>
      <c r="H118" s="64">
        <f t="shared" si="19"/>
        <v>313179.97499999998</v>
      </c>
      <c r="I118" s="15">
        <f t="shared" si="18"/>
        <v>104393.32500000001</v>
      </c>
      <c r="J118" s="15">
        <f t="shared" si="20"/>
        <v>149.18660235798498</v>
      </c>
      <c r="K118" s="15">
        <f t="shared" si="21"/>
        <v>573.39243651606603</v>
      </c>
      <c r="L118" s="15">
        <f t="shared" si="22"/>
        <v>1238083.038003118</v>
      </c>
      <c r="M118" s="15"/>
      <c r="N118" s="86">
        <f t="shared" si="17"/>
        <v>1238083.038003118</v>
      </c>
    </row>
    <row r="119" spans="1:14" x14ac:dyDescent="0.25">
      <c r="A119" s="81"/>
      <c r="B119" s="65" t="s">
        <v>72</v>
      </c>
      <c r="C119" s="47">
        <v>4</v>
      </c>
      <c r="D119" s="69">
        <v>27.845200000000002</v>
      </c>
      <c r="E119" s="98">
        <v>2617</v>
      </c>
      <c r="F119" s="64">
        <v>586666.69999999995</v>
      </c>
      <c r="G119" s="55">
        <v>75</v>
      </c>
      <c r="H119" s="64">
        <f t="shared" si="19"/>
        <v>440000.02500000002</v>
      </c>
      <c r="I119" s="15">
        <f t="shared" si="18"/>
        <v>146666.67499999993</v>
      </c>
      <c r="J119" s="15">
        <f t="shared" si="20"/>
        <v>224.17527703477262</v>
      </c>
      <c r="K119" s="15">
        <f t="shared" si="21"/>
        <v>498.40376183927833</v>
      </c>
      <c r="L119" s="15">
        <f t="shared" si="22"/>
        <v>1115302.3298382238</v>
      </c>
      <c r="M119" s="15"/>
      <c r="N119" s="86">
        <f t="shared" si="17"/>
        <v>1115302.3298382238</v>
      </c>
    </row>
    <row r="120" spans="1:14" x14ac:dyDescent="0.25">
      <c r="A120" s="81"/>
      <c r="B120" s="65" t="s">
        <v>73</v>
      </c>
      <c r="C120" s="47">
        <v>4</v>
      </c>
      <c r="D120" s="69">
        <v>24.738299999999999</v>
      </c>
      <c r="E120" s="98">
        <v>1939</v>
      </c>
      <c r="F120" s="64">
        <v>375253.3</v>
      </c>
      <c r="G120" s="55">
        <v>75</v>
      </c>
      <c r="H120" s="64">
        <f t="shared" si="19"/>
        <v>281439.97499999998</v>
      </c>
      <c r="I120" s="15">
        <f t="shared" si="18"/>
        <v>93813.325000000012</v>
      </c>
      <c r="J120" s="15">
        <f t="shared" si="20"/>
        <v>193.52929345023207</v>
      </c>
      <c r="K120" s="15">
        <f t="shared" si="21"/>
        <v>529.04974542381888</v>
      </c>
      <c r="L120" s="15">
        <f t="shared" si="22"/>
        <v>1069935.5644394469</v>
      </c>
      <c r="M120" s="15"/>
      <c r="N120" s="86">
        <f t="shared" si="17"/>
        <v>1069935.5644394469</v>
      </c>
    </row>
    <row r="121" spans="1:14" x14ac:dyDescent="0.25">
      <c r="A121" s="81"/>
      <c r="B121" s="65"/>
      <c r="C121" s="47"/>
      <c r="D121" s="69">
        <v>0</v>
      </c>
      <c r="E121" s="100"/>
      <c r="F121" s="87"/>
      <c r="G121" s="55"/>
      <c r="H121" s="87"/>
      <c r="I121" s="88"/>
      <c r="J121" s="88"/>
      <c r="K121" s="15"/>
      <c r="L121" s="15"/>
      <c r="M121" s="15"/>
      <c r="N121" s="86"/>
    </row>
    <row r="122" spans="1:14" x14ac:dyDescent="0.25">
      <c r="A122" s="84" t="s">
        <v>74</v>
      </c>
      <c r="B122" s="57" t="s">
        <v>2</v>
      </c>
      <c r="C122" s="58"/>
      <c r="D122" s="7">
        <v>1545.2835</v>
      </c>
      <c r="E122" s="101">
        <f>E123</f>
        <v>112669</v>
      </c>
      <c r="F122" s="49">
        <v>0</v>
      </c>
      <c r="G122" s="55"/>
      <c r="H122" s="49">
        <f>H124</f>
        <v>23006073.850000001</v>
      </c>
      <c r="I122" s="12">
        <f>I124</f>
        <v>-23006073.850000001</v>
      </c>
      <c r="J122" s="12"/>
      <c r="K122" s="15"/>
      <c r="L122" s="15"/>
      <c r="M122" s="14">
        <f>M124</f>
        <v>59267136.325702012</v>
      </c>
      <c r="N122" s="82">
        <f t="shared" si="17"/>
        <v>59267136.325702012</v>
      </c>
    </row>
    <row r="123" spans="1:14" x14ac:dyDescent="0.25">
      <c r="A123" s="84" t="s">
        <v>74</v>
      </c>
      <c r="B123" s="57" t="s">
        <v>3</v>
      </c>
      <c r="C123" s="58"/>
      <c r="D123" s="7">
        <v>1545.2835</v>
      </c>
      <c r="E123" s="101">
        <f>SUM(E125:E161)</f>
        <v>112669</v>
      </c>
      <c r="F123" s="49">
        <f>SUM(F125:F161)</f>
        <v>92024295.400000006</v>
      </c>
      <c r="G123" s="55"/>
      <c r="H123" s="49">
        <f>SUM(H125:H161)</f>
        <v>45002770.109999999</v>
      </c>
      <c r="I123" s="12">
        <f>SUM(I125:I161)</f>
        <v>47021525.289999999</v>
      </c>
      <c r="J123" s="12"/>
      <c r="K123" s="15"/>
      <c r="L123" s="12">
        <f>SUM(L125:L161)</f>
        <v>38123311.835914195</v>
      </c>
      <c r="M123" s="15"/>
      <c r="N123" s="82">
        <f t="shared" si="17"/>
        <v>38123311.835914195</v>
      </c>
    </row>
    <row r="124" spans="1:14" x14ac:dyDescent="0.25">
      <c r="A124" s="81"/>
      <c r="B124" s="65" t="s">
        <v>26</v>
      </c>
      <c r="C124" s="47">
        <v>2</v>
      </c>
      <c r="D124" s="69">
        <v>0</v>
      </c>
      <c r="E124" s="100"/>
      <c r="F124" s="64">
        <v>0</v>
      </c>
      <c r="G124" s="55">
        <v>25</v>
      </c>
      <c r="H124" s="64">
        <f>F123*G124/100</f>
        <v>23006073.850000001</v>
      </c>
      <c r="I124" s="15">
        <f t="shared" ref="I124:I161" si="23">F124-H124</f>
        <v>-23006073.850000001</v>
      </c>
      <c r="J124" s="15"/>
      <c r="K124" s="15"/>
      <c r="L124" s="15"/>
      <c r="M124" s="15">
        <f>($L$7*$L$8*E122/$L$10)+($L$7*$L$9*D122/$L$11)</f>
        <v>59267136.325702012</v>
      </c>
      <c r="N124" s="86">
        <f t="shared" si="17"/>
        <v>59267136.325702012</v>
      </c>
    </row>
    <row r="125" spans="1:14" x14ac:dyDescent="0.25">
      <c r="A125" s="81"/>
      <c r="B125" s="65" t="s">
        <v>75</v>
      </c>
      <c r="C125" s="47">
        <v>4</v>
      </c>
      <c r="D125" s="69">
        <v>62.27</v>
      </c>
      <c r="E125" s="98">
        <v>1329</v>
      </c>
      <c r="F125" s="64">
        <v>973213.3</v>
      </c>
      <c r="G125" s="55">
        <v>75</v>
      </c>
      <c r="H125" s="64">
        <f t="shared" ref="H125:H161" si="24">F125*G125/100</f>
        <v>729909.97499999998</v>
      </c>
      <c r="I125" s="15">
        <f t="shared" si="23"/>
        <v>243303.32500000007</v>
      </c>
      <c r="J125" s="15">
        <f t="shared" ref="J125:J161" si="25">F125/E125</f>
        <v>732.2899172310008</v>
      </c>
      <c r="K125" s="15">
        <f t="shared" ref="K125:K161" si="26">$J$11*$J$19-J125</f>
        <v>-9.71087835694982</v>
      </c>
      <c r="L125" s="15">
        <f t="shared" ref="L125:L161" si="27">IF(K125&gt;0,$J$7*$J$8*(K125/$K$19),0)+$J$7*$J$9*(E125/$E$19)+$J$7*$J$10*(D125/$D$19)</f>
        <v>357420.40542957187</v>
      </c>
      <c r="M125" s="15"/>
      <c r="N125" s="86">
        <f t="shared" si="17"/>
        <v>357420.40542957187</v>
      </c>
    </row>
    <row r="126" spans="1:14" x14ac:dyDescent="0.25">
      <c r="A126" s="81"/>
      <c r="B126" s="65" t="s">
        <v>76</v>
      </c>
      <c r="C126" s="47">
        <v>4</v>
      </c>
      <c r="D126" s="69">
        <v>60.540000000000006</v>
      </c>
      <c r="E126" s="98">
        <v>2436</v>
      </c>
      <c r="F126" s="64">
        <v>1088426.7</v>
      </c>
      <c r="G126" s="55">
        <v>75</v>
      </c>
      <c r="H126" s="64">
        <f t="shared" si="24"/>
        <v>816320.02500000002</v>
      </c>
      <c r="I126" s="15">
        <f t="shared" si="23"/>
        <v>272106.67499999993</v>
      </c>
      <c r="J126" s="15">
        <f t="shared" si="25"/>
        <v>446.80899014778322</v>
      </c>
      <c r="K126" s="15">
        <f t="shared" si="26"/>
        <v>275.77004872626776</v>
      </c>
      <c r="L126" s="15">
        <f t="shared" si="27"/>
        <v>879061.46050488576</v>
      </c>
      <c r="M126" s="15"/>
      <c r="N126" s="86">
        <f t="shared" si="17"/>
        <v>879061.46050488576</v>
      </c>
    </row>
    <row r="127" spans="1:14" x14ac:dyDescent="0.25">
      <c r="A127" s="81"/>
      <c r="B127" s="65" t="s">
        <v>77</v>
      </c>
      <c r="C127" s="47">
        <v>4</v>
      </c>
      <c r="D127" s="69">
        <v>34.874600000000001</v>
      </c>
      <c r="E127" s="98">
        <v>2261</v>
      </c>
      <c r="F127" s="64">
        <v>557826.69999999995</v>
      </c>
      <c r="G127" s="55">
        <v>75</v>
      </c>
      <c r="H127" s="64">
        <f t="shared" si="24"/>
        <v>418370.02500000002</v>
      </c>
      <c r="I127" s="15">
        <f t="shared" si="23"/>
        <v>139456.67499999993</v>
      </c>
      <c r="J127" s="15">
        <f t="shared" si="25"/>
        <v>246.71680672268906</v>
      </c>
      <c r="K127" s="15">
        <f t="shared" si="26"/>
        <v>475.86223215136192</v>
      </c>
      <c r="L127" s="15">
        <f t="shared" si="27"/>
        <v>1063842.0510741898</v>
      </c>
      <c r="M127" s="15"/>
      <c r="N127" s="86">
        <f t="shared" si="17"/>
        <v>1063842.0510741898</v>
      </c>
    </row>
    <row r="128" spans="1:14" x14ac:dyDescent="0.25">
      <c r="A128" s="81"/>
      <c r="B128" s="65" t="s">
        <v>78</v>
      </c>
      <c r="C128" s="47">
        <v>4</v>
      </c>
      <c r="D128" s="69">
        <v>31.383899999999997</v>
      </c>
      <c r="E128" s="98">
        <v>1448</v>
      </c>
      <c r="F128" s="64">
        <v>276933.3</v>
      </c>
      <c r="G128" s="55">
        <v>75</v>
      </c>
      <c r="H128" s="64">
        <f t="shared" si="24"/>
        <v>207699.97500000001</v>
      </c>
      <c r="I128" s="15">
        <f t="shared" si="23"/>
        <v>69233.324999999983</v>
      </c>
      <c r="J128" s="15">
        <f t="shared" si="25"/>
        <v>191.25227900552485</v>
      </c>
      <c r="K128" s="15">
        <f t="shared" si="26"/>
        <v>531.3267598685261</v>
      </c>
      <c r="L128" s="15">
        <f t="shared" si="27"/>
        <v>1037179.1026096859</v>
      </c>
      <c r="M128" s="15"/>
      <c r="N128" s="86">
        <f t="shared" si="17"/>
        <v>1037179.1026096859</v>
      </c>
    </row>
    <row r="129" spans="1:14" x14ac:dyDescent="0.25">
      <c r="A129" s="81"/>
      <c r="B129" s="65" t="s">
        <v>740</v>
      </c>
      <c r="C129" s="47">
        <v>4</v>
      </c>
      <c r="D129" s="69">
        <v>25.623899999999999</v>
      </c>
      <c r="E129" s="98">
        <v>1268</v>
      </c>
      <c r="F129" s="64">
        <v>283106.7</v>
      </c>
      <c r="G129" s="55">
        <v>75</v>
      </c>
      <c r="H129" s="64">
        <f t="shared" si="24"/>
        <v>212330.02499999999</v>
      </c>
      <c r="I129" s="15">
        <f t="shared" si="23"/>
        <v>70776.675000000017</v>
      </c>
      <c r="J129" s="15">
        <f t="shared" si="25"/>
        <v>223.27026813880127</v>
      </c>
      <c r="K129" s="15">
        <f t="shared" si="26"/>
        <v>499.30877073524971</v>
      </c>
      <c r="L129" s="15">
        <f t="shared" si="27"/>
        <v>951279.42252476828</v>
      </c>
      <c r="M129" s="15"/>
      <c r="N129" s="86">
        <f t="shared" si="17"/>
        <v>951279.42252476828</v>
      </c>
    </row>
    <row r="130" spans="1:14" x14ac:dyDescent="0.25">
      <c r="A130" s="81"/>
      <c r="B130" s="65" t="s">
        <v>741</v>
      </c>
      <c r="C130" s="47">
        <v>4</v>
      </c>
      <c r="D130" s="69">
        <v>39.855800000000002</v>
      </c>
      <c r="E130" s="98">
        <v>2017</v>
      </c>
      <c r="F130" s="64">
        <v>338120</v>
      </c>
      <c r="G130" s="55">
        <v>75</v>
      </c>
      <c r="H130" s="64">
        <f t="shared" si="24"/>
        <v>253590</v>
      </c>
      <c r="I130" s="15">
        <f t="shared" si="23"/>
        <v>84530</v>
      </c>
      <c r="J130" s="15">
        <f t="shared" si="25"/>
        <v>167.6351016360932</v>
      </c>
      <c r="K130" s="15">
        <f t="shared" si="26"/>
        <v>554.94393723795781</v>
      </c>
      <c r="L130" s="15">
        <f t="shared" si="27"/>
        <v>1165351.5672522332</v>
      </c>
      <c r="M130" s="15"/>
      <c r="N130" s="86">
        <f t="shared" si="17"/>
        <v>1165351.5672522332</v>
      </c>
    </row>
    <row r="131" spans="1:14" x14ac:dyDescent="0.25">
      <c r="A131" s="81"/>
      <c r="B131" s="65" t="s">
        <v>742</v>
      </c>
      <c r="C131" s="47">
        <v>4</v>
      </c>
      <c r="D131" s="69">
        <v>24.169999999999998</v>
      </c>
      <c r="E131" s="98">
        <v>1453</v>
      </c>
      <c r="F131" s="64">
        <v>512026.7</v>
      </c>
      <c r="G131" s="55">
        <v>75</v>
      </c>
      <c r="H131" s="64">
        <f t="shared" si="24"/>
        <v>384020.02500000002</v>
      </c>
      <c r="I131" s="15">
        <f t="shared" si="23"/>
        <v>128006.67499999999</v>
      </c>
      <c r="J131" s="15">
        <f t="shared" si="25"/>
        <v>352.39277357192015</v>
      </c>
      <c r="K131" s="15">
        <f t="shared" si="26"/>
        <v>370.18626530213083</v>
      </c>
      <c r="L131" s="15">
        <f t="shared" si="27"/>
        <v>782149.69687180652</v>
      </c>
      <c r="M131" s="15"/>
      <c r="N131" s="86">
        <f t="shared" si="17"/>
        <v>782149.69687180652</v>
      </c>
    </row>
    <row r="132" spans="1:14" x14ac:dyDescent="0.25">
      <c r="A132" s="81"/>
      <c r="B132" s="65" t="s">
        <v>79</v>
      </c>
      <c r="C132" s="47">
        <v>4</v>
      </c>
      <c r="D132" s="69">
        <v>31.63</v>
      </c>
      <c r="E132" s="98">
        <v>2356</v>
      </c>
      <c r="F132" s="64">
        <v>313920</v>
      </c>
      <c r="G132" s="55">
        <v>75</v>
      </c>
      <c r="H132" s="64">
        <f t="shared" si="24"/>
        <v>235440</v>
      </c>
      <c r="I132" s="15">
        <f t="shared" si="23"/>
        <v>78480</v>
      </c>
      <c r="J132" s="15">
        <f t="shared" si="25"/>
        <v>133.24278438030561</v>
      </c>
      <c r="K132" s="15">
        <f t="shared" si="26"/>
        <v>589.3362544937454</v>
      </c>
      <c r="L132" s="15">
        <f t="shared" si="27"/>
        <v>1228026.0207283478</v>
      </c>
      <c r="M132" s="15"/>
      <c r="N132" s="86">
        <f t="shared" si="17"/>
        <v>1228026.0207283478</v>
      </c>
    </row>
    <row r="133" spans="1:14" x14ac:dyDescent="0.25">
      <c r="A133" s="81"/>
      <c r="B133" s="65" t="s">
        <v>80</v>
      </c>
      <c r="C133" s="47">
        <v>4</v>
      </c>
      <c r="D133" s="69">
        <v>11.828699999999998</v>
      </c>
      <c r="E133" s="98">
        <v>670</v>
      </c>
      <c r="F133" s="64">
        <v>381800</v>
      </c>
      <c r="G133" s="55">
        <v>75</v>
      </c>
      <c r="H133" s="64">
        <f t="shared" si="24"/>
        <v>286350</v>
      </c>
      <c r="I133" s="15">
        <f t="shared" si="23"/>
        <v>95450</v>
      </c>
      <c r="J133" s="15">
        <f t="shared" si="25"/>
        <v>569.85074626865674</v>
      </c>
      <c r="K133" s="15">
        <f t="shared" si="26"/>
        <v>152.72829260539424</v>
      </c>
      <c r="L133" s="15">
        <f t="shared" si="27"/>
        <v>336973.33515395049</v>
      </c>
      <c r="M133" s="15"/>
      <c r="N133" s="86">
        <f t="shared" si="17"/>
        <v>336973.33515395049</v>
      </c>
    </row>
    <row r="134" spans="1:14" x14ac:dyDescent="0.25">
      <c r="A134" s="81"/>
      <c r="B134" s="65" t="s">
        <v>81</v>
      </c>
      <c r="C134" s="47">
        <v>4</v>
      </c>
      <c r="D134" s="69">
        <v>33.254300000000001</v>
      </c>
      <c r="E134" s="98">
        <v>1863</v>
      </c>
      <c r="F134" s="64">
        <v>768573.3</v>
      </c>
      <c r="G134" s="55">
        <v>75</v>
      </c>
      <c r="H134" s="64">
        <f t="shared" si="24"/>
        <v>576429.97499999998</v>
      </c>
      <c r="I134" s="15">
        <f t="shared" si="23"/>
        <v>192143.32500000007</v>
      </c>
      <c r="J134" s="15">
        <f t="shared" si="25"/>
        <v>412.54605475040262</v>
      </c>
      <c r="K134" s="15">
        <f t="shared" si="26"/>
        <v>310.03298412364836</v>
      </c>
      <c r="L134" s="15">
        <f t="shared" si="27"/>
        <v>772925.51146979781</v>
      </c>
      <c r="M134" s="15"/>
      <c r="N134" s="86">
        <f t="shared" si="17"/>
        <v>772925.51146979781</v>
      </c>
    </row>
    <row r="135" spans="1:14" x14ac:dyDescent="0.25">
      <c r="A135" s="81"/>
      <c r="B135" s="65" t="s">
        <v>82</v>
      </c>
      <c r="C135" s="47">
        <v>4</v>
      </c>
      <c r="D135" s="69">
        <v>34.46</v>
      </c>
      <c r="E135" s="98">
        <v>1933</v>
      </c>
      <c r="F135" s="64">
        <v>2500306.7000000002</v>
      </c>
      <c r="G135" s="55">
        <v>75</v>
      </c>
      <c r="H135" s="64">
        <f t="shared" si="24"/>
        <v>1875230.0249999999</v>
      </c>
      <c r="I135" s="15">
        <f t="shared" si="23"/>
        <v>625076.67500000028</v>
      </c>
      <c r="J135" s="15">
        <f t="shared" si="25"/>
        <v>1293.4851008794622</v>
      </c>
      <c r="K135" s="15">
        <f t="shared" si="26"/>
        <v>-570.90606200541117</v>
      </c>
      <c r="L135" s="15">
        <f t="shared" si="27"/>
        <v>338174.79904534708</v>
      </c>
      <c r="M135" s="15"/>
      <c r="N135" s="86">
        <f t="shared" si="17"/>
        <v>338174.79904534708</v>
      </c>
    </row>
    <row r="136" spans="1:14" x14ac:dyDescent="0.25">
      <c r="A136" s="81"/>
      <c r="B136" s="65" t="s">
        <v>879</v>
      </c>
      <c r="C136" s="47">
        <v>3</v>
      </c>
      <c r="D136" s="69">
        <v>34.15</v>
      </c>
      <c r="E136" s="98">
        <v>36291</v>
      </c>
      <c r="F136" s="64">
        <v>60038628.600000001</v>
      </c>
      <c r="G136" s="55">
        <v>35</v>
      </c>
      <c r="H136" s="64">
        <f t="shared" si="24"/>
        <v>21013520.010000002</v>
      </c>
      <c r="I136" s="15">
        <f t="shared" si="23"/>
        <v>39025108.590000004</v>
      </c>
      <c r="J136" s="15">
        <f t="shared" si="25"/>
        <v>1654.3668843514922</v>
      </c>
      <c r="K136" s="15">
        <f t="shared" si="26"/>
        <v>-931.78784547744124</v>
      </c>
      <c r="L136" s="15">
        <f t="shared" si="27"/>
        <v>4364742.6458469592</v>
      </c>
      <c r="M136" s="15"/>
      <c r="N136" s="86">
        <f t="shared" si="17"/>
        <v>4364742.6458469592</v>
      </c>
    </row>
    <row r="137" spans="1:14" x14ac:dyDescent="0.25">
      <c r="A137" s="81"/>
      <c r="B137" s="65" t="s">
        <v>743</v>
      </c>
      <c r="C137" s="47">
        <v>4</v>
      </c>
      <c r="D137" s="69">
        <v>34.1</v>
      </c>
      <c r="E137" s="98">
        <v>1137</v>
      </c>
      <c r="F137" s="64">
        <v>174826.7</v>
      </c>
      <c r="G137" s="55">
        <v>75</v>
      </c>
      <c r="H137" s="64">
        <f t="shared" si="24"/>
        <v>131120.02499999999</v>
      </c>
      <c r="I137" s="15">
        <f t="shared" si="23"/>
        <v>43706.675000000017</v>
      </c>
      <c r="J137" s="15">
        <f t="shared" si="25"/>
        <v>153.76138962181179</v>
      </c>
      <c r="K137" s="15">
        <f t="shared" si="26"/>
        <v>568.81764925223922</v>
      </c>
      <c r="L137" s="15">
        <f t="shared" si="27"/>
        <v>1063554.0740463883</v>
      </c>
      <c r="M137" s="15"/>
      <c r="N137" s="86">
        <f t="shared" si="17"/>
        <v>1063554.0740463883</v>
      </c>
    </row>
    <row r="138" spans="1:14" x14ac:dyDescent="0.25">
      <c r="A138" s="81"/>
      <c r="B138" s="65" t="s">
        <v>83</v>
      </c>
      <c r="C138" s="47">
        <v>4</v>
      </c>
      <c r="D138" s="69">
        <v>69.12</v>
      </c>
      <c r="E138" s="98">
        <v>5572</v>
      </c>
      <c r="F138" s="64">
        <v>1345306.7</v>
      </c>
      <c r="G138" s="55">
        <v>75</v>
      </c>
      <c r="H138" s="64">
        <f t="shared" si="24"/>
        <v>1008980.025</v>
      </c>
      <c r="I138" s="15">
        <f t="shared" si="23"/>
        <v>336326.67499999993</v>
      </c>
      <c r="J138" s="15">
        <f t="shared" si="25"/>
        <v>241.44054199569274</v>
      </c>
      <c r="K138" s="15">
        <f t="shared" si="26"/>
        <v>481.13849687835824</v>
      </c>
      <c r="L138" s="15">
        <f t="shared" si="27"/>
        <v>1570461.0726139378</v>
      </c>
      <c r="M138" s="15"/>
      <c r="N138" s="86">
        <f t="shared" si="17"/>
        <v>1570461.0726139378</v>
      </c>
    </row>
    <row r="139" spans="1:14" x14ac:dyDescent="0.25">
      <c r="A139" s="81"/>
      <c r="B139" s="65" t="s">
        <v>744</v>
      </c>
      <c r="C139" s="47">
        <v>4</v>
      </c>
      <c r="D139" s="69">
        <v>26.168200000000002</v>
      </c>
      <c r="E139" s="98">
        <v>1501</v>
      </c>
      <c r="F139" s="64">
        <v>214400</v>
      </c>
      <c r="G139" s="55">
        <v>75</v>
      </c>
      <c r="H139" s="64">
        <f t="shared" si="24"/>
        <v>160800</v>
      </c>
      <c r="I139" s="15">
        <f t="shared" si="23"/>
        <v>53600</v>
      </c>
      <c r="J139" s="15">
        <f t="shared" si="25"/>
        <v>142.83810792804798</v>
      </c>
      <c r="K139" s="15">
        <f t="shared" si="26"/>
        <v>579.740930946003</v>
      </c>
      <c r="L139" s="15">
        <f t="shared" si="27"/>
        <v>1096284.4219494255</v>
      </c>
      <c r="M139" s="15"/>
      <c r="N139" s="86">
        <f t="shared" si="17"/>
        <v>1096284.4219494255</v>
      </c>
    </row>
    <row r="140" spans="1:14" x14ac:dyDescent="0.25">
      <c r="A140" s="81"/>
      <c r="B140" s="65" t="s">
        <v>84</v>
      </c>
      <c r="C140" s="47">
        <v>4</v>
      </c>
      <c r="D140" s="69">
        <v>85.18</v>
      </c>
      <c r="E140" s="98">
        <v>4564</v>
      </c>
      <c r="F140" s="64">
        <v>1228413.3</v>
      </c>
      <c r="G140" s="55">
        <v>75</v>
      </c>
      <c r="H140" s="64">
        <f t="shared" si="24"/>
        <v>921309.97499999998</v>
      </c>
      <c r="I140" s="15">
        <f t="shared" si="23"/>
        <v>307103.32500000007</v>
      </c>
      <c r="J140" s="15">
        <f t="shared" si="25"/>
        <v>269.15278264680109</v>
      </c>
      <c r="K140" s="15">
        <f t="shared" si="26"/>
        <v>453.42625622724989</v>
      </c>
      <c r="L140" s="15">
        <f t="shared" si="27"/>
        <v>1464359.2980126063</v>
      </c>
      <c r="M140" s="15"/>
      <c r="N140" s="86">
        <f t="shared" si="17"/>
        <v>1464359.2980126063</v>
      </c>
    </row>
    <row r="141" spans="1:14" x14ac:dyDescent="0.25">
      <c r="A141" s="81"/>
      <c r="B141" s="65" t="s">
        <v>85</v>
      </c>
      <c r="C141" s="47">
        <v>4</v>
      </c>
      <c r="D141" s="69">
        <v>34.762</v>
      </c>
      <c r="E141" s="98">
        <v>1783</v>
      </c>
      <c r="F141" s="64">
        <v>339853.3</v>
      </c>
      <c r="G141" s="55">
        <v>75</v>
      </c>
      <c r="H141" s="64">
        <f t="shared" si="24"/>
        <v>254889.97500000001</v>
      </c>
      <c r="I141" s="15">
        <f t="shared" si="23"/>
        <v>84963.324999999983</v>
      </c>
      <c r="J141" s="15">
        <f t="shared" si="25"/>
        <v>190.60757150869321</v>
      </c>
      <c r="K141" s="15">
        <f t="shared" si="26"/>
        <v>531.97146736535774</v>
      </c>
      <c r="L141" s="15">
        <f t="shared" si="27"/>
        <v>1088316.5571630804</v>
      </c>
      <c r="M141" s="15"/>
      <c r="N141" s="86">
        <f t="shared" si="17"/>
        <v>1088316.5571630804</v>
      </c>
    </row>
    <row r="142" spans="1:14" x14ac:dyDescent="0.25">
      <c r="A142" s="81"/>
      <c r="B142" s="65" t="s">
        <v>86</v>
      </c>
      <c r="C142" s="47">
        <v>4</v>
      </c>
      <c r="D142" s="69">
        <v>46.627399999999994</v>
      </c>
      <c r="E142" s="98">
        <v>1594</v>
      </c>
      <c r="F142" s="64">
        <v>444933.3</v>
      </c>
      <c r="G142" s="55">
        <v>75</v>
      </c>
      <c r="H142" s="64">
        <f t="shared" si="24"/>
        <v>333699.97499999998</v>
      </c>
      <c r="I142" s="15">
        <f t="shared" si="23"/>
        <v>111233.32500000001</v>
      </c>
      <c r="J142" s="15">
        <f t="shared" si="25"/>
        <v>279.13005018820576</v>
      </c>
      <c r="K142" s="15">
        <f t="shared" si="26"/>
        <v>443.44898868584522</v>
      </c>
      <c r="L142" s="15">
        <f t="shared" si="27"/>
        <v>976991.14658267121</v>
      </c>
      <c r="M142" s="15"/>
      <c r="N142" s="86">
        <f t="shared" si="17"/>
        <v>976991.14658267121</v>
      </c>
    </row>
    <row r="143" spans="1:14" x14ac:dyDescent="0.25">
      <c r="A143" s="81"/>
      <c r="B143" s="65" t="s">
        <v>87</v>
      </c>
      <c r="C143" s="47">
        <v>4</v>
      </c>
      <c r="D143" s="69">
        <v>61.2</v>
      </c>
      <c r="E143" s="98">
        <v>2139</v>
      </c>
      <c r="F143" s="64">
        <v>1050346.7</v>
      </c>
      <c r="G143" s="55">
        <v>75</v>
      </c>
      <c r="H143" s="64">
        <f t="shared" si="24"/>
        <v>787760.02500000002</v>
      </c>
      <c r="I143" s="15">
        <f t="shared" si="23"/>
        <v>262586.67499999993</v>
      </c>
      <c r="J143" s="15">
        <f t="shared" si="25"/>
        <v>491.04567554932208</v>
      </c>
      <c r="K143" s="15">
        <f t="shared" si="26"/>
        <v>231.5333633247289</v>
      </c>
      <c r="L143" s="15">
        <f t="shared" si="27"/>
        <v>782623.35727518226</v>
      </c>
      <c r="M143" s="15"/>
      <c r="N143" s="86">
        <f t="shared" si="17"/>
        <v>782623.35727518226</v>
      </c>
    </row>
    <row r="144" spans="1:14" x14ac:dyDescent="0.25">
      <c r="A144" s="81"/>
      <c r="B144" s="65" t="s">
        <v>88</v>
      </c>
      <c r="C144" s="47">
        <v>4</v>
      </c>
      <c r="D144" s="69">
        <v>47.41</v>
      </c>
      <c r="E144" s="98">
        <v>2818</v>
      </c>
      <c r="F144" s="64">
        <v>7166840</v>
      </c>
      <c r="G144" s="55">
        <v>75</v>
      </c>
      <c r="H144" s="64">
        <f t="shared" si="24"/>
        <v>5375130</v>
      </c>
      <c r="I144" s="15">
        <f t="shared" si="23"/>
        <v>1791710</v>
      </c>
      <c r="J144" s="15">
        <f t="shared" si="25"/>
        <v>2543.2363378282471</v>
      </c>
      <c r="K144" s="15">
        <f t="shared" si="26"/>
        <v>-1820.657298954196</v>
      </c>
      <c r="L144" s="15">
        <f t="shared" si="27"/>
        <v>483849.8373824408</v>
      </c>
      <c r="M144" s="15"/>
      <c r="N144" s="86">
        <f t="shared" si="17"/>
        <v>483849.8373824408</v>
      </c>
    </row>
    <row r="145" spans="1:14" x14ac:dyDescent="0.25">
      <c r="A145" s="81"/>
      <c r="B145" s="65" t="s">
        <v>89</v>
      </c>
      <c r="C145" s="47">
        <v>4</v>
      </c>
      <c r="D145" s="69">
        <v>17.339500000000001</v>
      </c>
      <c r="E145" s="98">
        <v>826</v>
      </c>
      <c r="F145" s="64">
        <v>129013.3</v>
      </c>
      <c r="G145" s="55">
        <v>75</v>
      </c>
      <c r="H145" s="64">
        <f t="shared" si="24"/>
        <v>96759.975000000006</v>
      </c>
      <c r="I145" s="15">
        <f t="shared" si="23"/>
        <v>32253.324999999997</v>
      </c>
      <c r="J145" s="15">
        <f t="shared" si="25"/>
        <v>156.19043583535108</v>
      </c>
      <c r="K145" s="15">
        <f t="shared" si="26"/>
        <v>566.3886030386999</v>
      </c>
      <c r="L145" s="15">
        <f t="shared" si="27"/>
        <v>969325.98311967705</v>
      </c>
      <c r="M145" s="15"/>
      <c r="N145" s="86">
        <f t="shared" si="17"/>
        <v>969325.98311967705</v>
      </c>
    </row>
    <row r="146" spans="1:14" x14ac:dyDescent="0.25">
      <c r="A146" s="81"/>
      <c r="B146" s="65" t="s">
        <v>90</v>
      </c>
      <c r="C146" s="47">
        <v>4</v>
      </c>
      <c r="D146" s="69">
        <v>17.34</v>
      </c>
      <c r="E146" s="98">
        <v>689</v>
      </c>
      <c r="F146" s="64">
        <v>91840</v>
      </c>
      <c r="G146" s="55">
        <v>75</v>
      </c>
      <c r="H146" s="64">
        <f t="shared" si="24"/>
        <v>68880</v>
      </c>
      <c r="I146" s="15">
        <f t="shared" si="23"/>
        <v>22960</v>
      </c>
      <c r="J146" s="15">
        <f t="shared" si="25"/>
        <v>133.29462989840349</v>
      </c>
      <c r="K146" s="15">
        <f t="shared" si="26"/>
        <v>589.28440897564747</v>
      </c>
      <c r="L146" s="15">
        <f t="shared" si="27"/>
        <v>986268.41132964683</v>
      </c>
      <c r="M146" s="15"/>
      <c r="N146" s="86">
        <f t="shared" si="17"/>
        <v>986268.41132964683</v>
      </c>
    </row>
    <row r="147" spans="1:14" x14ac:dyDescent="0.25">
      <c r="A147" s="81"/>
      <c r="B147" s="65" t="s">
        <v>91</v>
      </c>
      <c r="C147" s="47">
        <v>4</v>
      </c>
      <c r="D147" s="69">
        <v>26.2576</v>
      </c>
      <c r="E147" s="98">
        <v>1457</v>
      </c>
      <c r="F147" s="64">
        <v>566906.69999999995</v>
      </c>
      <c r="G147" s="55">
        <v>75</v>
      </c>
      <c r="H147" s="64">
        <f t="shared" si="24"/>
        <v>425180.02500000002</v>
      </c>
      <c r="I147" s="15">
        <f t="shared" si="23"/>
        <v>141726.67499999993</v>
      </c>
      <c r="J147" s="15">
        <f t="shared" si="25"/>
        <v>389.09176389842139</v>
      </c>
      <c r="K147" s="15">
        <f t="shared" si="26"/>
        <v>333.48727497562959</v>
      </c>
      <c r="L147" s="15">
        <f t="shared" si="27"/>
        <v>736482.81085969787</v>
      </c>
      <c r="M147" s="15"/>
      <c r="N147" s="86">
        <f t="shared" ref="N147:N210" si="28">L147+M147</f>
        <v>736482.81085969787</v>
      </c>
    </row>
    <row r="148" spans="1:14" x14ac:dyDescent="0.25">
      <c r="A148" s="81"/>
      <c r="B148" s="65" t="s">
        <v>92</v>
      </c>
      <c r="C148" s="47">
        <v>4</v>
      </c>
      <c r="D148" s="69">
        <v>61.502499999999998</v>
      </c>
      <c r="E148" s="98">
        <v>2216</v>
      </c>
      <c r="F148" s="64">
        <v>1184213.3</v>
      </c>
      <c r="G148" s="55">
        <v>75</v>
      </c>
      <c r="H148" s="64">
        <f t="shared" si="24"/>
        <v>888159.97499999998</v>
      </c>
      <c r="I148" s="15">
        <f t="shared" si="23"/>
        <v>296053.32500000007</v>
      </c>
      <c r="J148" s="15">
        <f t="shared" si="25"/>
        <v>534.39228339350177</v>
      </c>
      <c r="K148" s="15">
        <f t="shared" si="26"/>
        <v>188.18675548054921</v>
      </c>
      <c r="L148" s="15">
        <f t="shared" si="27"/>
        <v>730152.22800768283</v>
      </c>
      <c r="M148" s="15"/>
      <c r="N148" s="86">
        <f t="shared" si="28"/>
        <v>730152.22800768283</v>
      </c>
    </row>
    <row r="149" spans="1:14" x14ac:dyDescent="0.25">
      <c r="A149" s="81"/>
      <c r="B149" s="65" t="s">
        <v>745</v>
      </c>
      <c r="C149" s="47">
        <v>4</v>
      </c>
      <c r="D149" s="69">
        <v>22.879899999999999</v>
      </c>
      <c r="E149" s="98">
        <v>614</v>
      </c>
      <c r="F149" s="64">
        <v>177226.7</v>
      </c>
      <c r="G149" s="55">
        <v>75</v>
      </c>
      <c r="H149" s="64">
        <f t="shared" si="24"/>
        <v>132920.02499999999</v>
      </c>
      <c r="I149" s="15">
        <f t="shared" si="23"/>
        <v>44306.675000000017</v>
      </c>
      <c r="J149" s="15">
        <f t="shared" si="25"/>
        <v>288.64283387622152</v>
      </c>
      <c r="K149" s="15">
        <f t="shared" si="26"/>
        <v>433.93620499782946</v>
      </c>
      <c r="L149" s="15">
        <f t="shared" si="27"/>
        <v>771506.49863640592</v>
      </c>
      <c r="M149" s="15"/>
      <c r="N149" s="86">
        <f t="shared" si="28"/>
        <v>771506.49863640592</v>
      </c>
    </row>
    <row r="150" spans="1:14" x14ac:dyDescent="0.25">
      <c r="A150" s="81"/>
      <c r="B150" s="65" t="s">
        <v>93</v>
      </c>
      <c r="C150" s="47">
        <v>4</v>
      </c>
      <c r="D150" s="69">
        <v>31.273200000000003</v>
      </c>
      <c r="E150" s="98">
        <v>554</v>
      </c>
      <c r="F150" s="64">
        <v>421480</v>
      </c>
      <c r="G150" s="55">
        <v>75</v>
      </c>
      <c r="H150" s="64">
        <f t="shared" si="24"/>
        <v>316110</v>
      </c>
      <c r="I150" s="15">
        <f t="shared" si="23"/>
        <v>105370</v>
      </c>
      <c r="J150" s="15">
        <f t="shared" si="25"/>
        <v>760.79422382671476</v>
      </c>
      <c r="K150" s="15">
        <f t="shared" si="26"/>
        <v>-38.215184952663776</v>
      </c>
      <c r="L150" s="15">
        <f t="shared" si="27"/>
        <v>166204.47598130777</v>
      </c>
      <c r="M150" s="15"/>
      <c r="N150" s="86">
        <f t="shared" si="28"/>
        <v>166204.47598130777</v>
      </c>
    </row>
    <row r="151" spans="1:14" x14ac:dyDescent="0.25">
      <c r="A151" s="81"/>
      <c r="B151" s="65" t="s">
        <v>94</v>
      </c>
      <c r="C151" s="47">
        <v>4</v>
      </c>
      <c r="D151" s="69">
        <v>58.628599999999992</v>
      </c>
      <c r="E151" s="98">
        <v>3870</v>
      </c>
      <c r="F151" s="64">
        <v>682786.7</v>
      </c>
      <c r="G151" s="55">
        <v>75</v>
      </c>
      <c r="H151" s="64">
        <f t="shared" si="24"/>
        <v>512090.02500000002</v>
      </c>
      <c r="I151" s="15">
        <f t="shared" si="23"/>
        <v>170696.67499999993</v>
      </c>
      <c r="J151" s="15">
        <f t="shared" si="25"/>
        <v>176.43067183462531</v>
      </c>
      <c r="K151" s="15">
        <f t="shared" si="26"/>
        <v>546.14836703942569</v>
      </c>
      <c r="L151" s="15">
        <f t="shared" si="27"/>
        <v>1430676.0172850695</v>
      </c>
      <c r="M151" s="15"/>
      <c r="N151" s="86">
        <f t="shared" si="28"/>
        <v>1430676.0172850695</v>
      </c>
    </row>
    <row r="152" spans="1:14" x14ac:dyDescent="0.25">
      <c r="A152" s="81"/>
      <c r="B152" s="65" t="s">
        <v>95</v>
      </c>
      <c r="C152" s="47">
        <v>4</v>
      </c>
      <c r="D152" s="69">
        <v>76.844499999999996</v>
      </c>
      <c r="E152" s="98">
        <v>3091</v>
      </c>
      <c r="F152" s="64">
        <v>1977760</v>
      </c>
      <c r="G152" s="55">
        <v>75</v>
      </c>
      <c r="H152" s="64">
        <f t="shared" si="24"/>
        <v>1483320</v>
      </c>
      <c r="I152" s="15">
        <f t="shared" si="23"/>
        <v>494440</v>
      </c>
      <c r="J152" s="15">
        <f t="shared" si="25"/>
        <v>639.84471044969268</v>
      </c>
      <c r="K152" s="15">
        <f t="shared" si="26"/>
        <v>82.734328424358296</v>
      </c>
      <c r="L152" s="15">
        <f t="shared" si="27"/>
        <v>730408.37473085348</v>
      </c>
      <c r="M152" s="15"/>
      <c r="N152" s="86">
        <f t="shared" si="28"/>
        <v>730408.37473085348</v>
      </c>
    </row>
    <row r="153" spans="1:14" x14ac:dyDescent="0.25">
      <c r="A153" s="81"/>
      <c r="B153" s="65" t="s">
        <v>96</v>
      </c>
      <c r="C153" s="47">
        <v>4</v>
      </c>
      <c r="D153" s="69">
        <v>38.180500000000002</v>
      </c>
      <c r="E153" s="98">
        <v>2173</v>
      </c>
      <c r="F153" s="64">
        <v>398413.3</v>
      </c>
      <c r="G153" s="55">
        <v>75</v>
      </c>
      <c r="H153" s="64">
        <f t="shared" si="24"/>
        <v>298809.97499999998</v>
      </c>
      <c r="I153" s="15">
        <f t="shared" si="23"/>
        <v>99603.325000000012</v>
      </c>
      <c r="J153" s="15">
        <f t="shared" si="25"/>
        <v>183.34712379199263</v>
      </c>
      <c r="K153" s="15">
        <f t="shared" si="26"/>
        <v>539.23191508205832</v>
      </c>
      <c r="L153" s="15">
        <f t="shared" si="27"/>
        <v>1155567.6072181319</v>
      </c>
      <c r="M153" s="15"/>
      <c r="N153" s="86">
        <f t="shared" si="28"/>
        <v>1155567.6072181319</v>
      </c>
    </row>
    <row r="154" spans="1:14" x14ac:dyDescent="0.25">
      <c r="A154" s="81"/>
      <c r="B154" s="65" t="s">
        <v>97</v>
      </c>
      <c r="C154" s="47">
        <v>4</v>
      </c>
      <c r="D154" s="69">
        <v>50.358499999999999</v>
      </c>
      <c r="E154" s="98">
        <v>3040</v>
      </c>
      <c r="F154" s="64">
        <v>1462280</v>
      </c>
      <c r="G154" s="55">
        <v>75</v>
      </c>
      <c r="H154" s="64">
        <f t="shared" si="24"/>
        <v>1096710</v>
      </c>
      <c r="I154" s="15">
        <f t="shared" si="23"/>
        <v>365570</v>
      </c>
      <c r="J154" s="15">
        <f t="shared" si="25"/>
        <v>481.01315789473682</v>
      </c>
      <c r="K154" s="15">
        <f t="shared" si="26"/>
        <v>241.56588097931416</v>
      </c>
      <c r="L154" s="15">
        <f t="shared" si="27"/>
        <v>867597.33945738757</v>
      </c>
      <c r="M154" s="15"/>
      <c r="N154" s="86">
        <f t="shared" si="28"/>
        <v>867597.33945738757</v>
      </c>
    </row>
    <row r="155" spans="1:14" x14ac:dyDescent="0.25">
      <c r="A155" s="81"/>
      <c r="B155" s="65" t="s">
        <v>98</v>
      </c>
      <c r="C155" s="47">
        <v>4</v>
      </c>
      <c r="D155" s="69">
        <v>109.09</v>
      </c>
      <c r="E155" s="98">
        <v>5638</v>
      </c>
      <c r="F155" s="64">
        <v>1924373.3</v>
      </c>
      <c r="G155" s="55">
        <v>75</v>
      </c>
      <c r="H155" s="64">
        <f t="shared" si="24"/>
        <v>1443279.9750000001</v>
      </c>
      <c r="I155" s="15">
        <f t="shared" si="23"/>
        <v>481093.32499999995</v>
      </c>
      <c r="J155" s="15">
        <f t="shared" si="25"/>
        <v>341.32197587797094</v>
      </c>
      <c r="K155" s="15">
        <f t="shared" si="26"/>
        <v>381.25706299608004</v>
      </c>
      <c r="L155" s="15">
        <f t="shared" si="27"/>
        <v>1563658.3100940189</v>
      </c>
      <c r="M155" s="15"/>
      <c r="N155" s="86">
        <f t="shared" si="28"/>
        <v>1563658.3100940189</v>
      </c>
    </row>
    <row r="156" spans="1:14" x14ac:dyDescent="0.25">
      <c r="A156" s="81"/>
      <c r="B156" s="65" t="s">
        <v>99</v>
      </c>
      <c r="C156" s="47">
        <v>4</v>
      </c>
      <c r="D156" s="69">
        <v>26.459899999999998</v>
      </c>
      <c r="E156" s="98">
        <v>1502</v>
      </c>
      <c r="F156" s="64">
        <v>205346.7</v>
      </c>
      <c r="G156" s="55">
        <v>75</v>
      </c>
      <c r="H156" s="64">
        <f t="shared" si="24"/>
        <v>154010.02499999999</v>
      </c>
      <c r="I156" s="15">
        <f t="shared" si="23"/>
        <v>51336.675000000017</v>
      </c>
      <c r="J156" s="15">
        <f t="shared" si="25"/>
        <v>136.71551264980027</v>
      </c>
      <c r="K156" s="15">
        <f t="shared" si="26"/>
        <v>585.86352622425068</v>
      </c>
      <c r="L156" s="15">
        <f t="shared" si="27"/>
        <v>1106170.8613576053</v>
      </c>
      <c r="M156" s="15"/>
      <c r="N156" s="86">
        <f t="shared" si="28"/>
        <v>1106170.8613576053</v>
      </c>
    </row>
    <row r="157" spans="1:14" x14ac:dyDescent="0.25">
      <c r="A157" s="81"/>
      <c r="B157" s="65" t="s">
        <v>746</v>
      </c>
      <c r="C157" s="47">
        <v>4</v>
      </c>
      <c r="D157" s="69">
        <v>17.317799999999998</v>
      </c>
      <c r="E157" s="98">
        <v>957</v>
      </c>
      <c r="F157" s="64">
        <v>181840</v>
      </c>
      <c r="G157" s="55">
        <v>75</v>
      </c>
      <c r="H157" s="64">
        <f t="shared" si="24"/>
        <v>136380</v>
      </c>
      <c r="I157" s="15">
        <f t="shared" si="23"/>
        <v>45460</v>
      </c>
      <c r="J157" s="15">
        <f t="shared" si="25"/>
        <v>190.01044932079415</v>
      </c>
      <c r="K157" s="15">
        <f t="shared" si="26"/>
        <v>532.56858955325686</v>
      </c>
      <c r="L157" s="15">
        <f t="shared" si="27"/>
        <v>935866.15856869484</v>
      </c>
      <c r="M157" s="15"/>
      <c r="N157" s="86">
        <f t="shared" si="28"/>
        <v>935866.15856869484</v>
      </c>
    </row>
    <row r="158" spans="1:14" x14ac:dyDescent="0.25">
      <c r="A158" s="81"/>
      <c r="B158" s="65" t="s">
        <v>100</v>
      </c>
      <c r="C158" s="47">
        <v>4</v>
      </c>
      <c r="D158" s="69">
        <v>34.703099999999999</v>
      </c>
      <c r="E158" s="98">
        <v>1825</v>
      </c>
      <c r="F158" s="64">
        <v>265280</v>
      </c>
      <c r="G158" s="55">
        <v>75</v>
      </c>
      <c r="H158" s="64">
        <f t="shared" si="24"/>
        <v>198960</v>
      </c>
      <c r="I158" s="15">
        <f t="shared" si="23"/>
        <v>66320</v>
      </c>
      <c r="J158" s="15">
        <f t="shared" si="25"/>
        <v>145.35890410958905</v>
      </c>
      <c r="K158" s="15">
        <f t="shared" si="26"/>
        <v>577.22013476446193</v>
      </c>
      <c r="L158" s="15">
        <f t="shared" si="27"/>
        <v>1158267.5811598226</v>
      </c>
      <c r="M158" s="15"/>
      <c r="N158" s="86">
        <f t="shared" si="28"/>
        <v>1158267.5811598226</v>
      </c>
    </row>
    <row r="159" spans="1:14" x14ac:dyDescent="0.25">
      <c r="A159" s="81"/>
      <c r="B159" s="65" t="s">
        <v>101</v>
      </c>
      <c r="C159" s="47">
        <v>4</v>
      </c>
      <c r="D159" s="69">
        <v>43.419999999999995</v>
      </c>
      <c r="E159" s="98">
        <v>2706</v>
      </c>
      <c r="F159" s="64">
        <v>424906.7</v>
      </c>
      <c r="G159" s="55">
        <v>75</v>
      </c>
      <c r="H159" s="64">
        <f t="shared" si="24"/>
        <v>318680.02500000002</v>
      </c>
      <c r="I159" s="15">
        <f t="shared" si="23"/>
        <v>106226.67499999999</v>
      </c>
      <c r="J159" s="15">
        <f t="shared" si="25"/>
        <v>157.0239098300074</v>
      </c>
      <c r="K159" s="15">
        <f t="shared" si="26"/>
        <v>565.55512904404361</v>
      </c>
      <c r="L159" s="15">
        <f t="shared" si="27"/>
        <v>1272953.8119129832</v>
      </c>
      <c r="M159" s="15"/>
      <c r="N159" s="86">
        <f t="shared" si="28"/>
        <v>1272953.8119129832</v>
      </c>
    </row>
    <row r="160" spans="1:14" x14ac:dyDescent="0.25">
      <c r="A160" s="81"/>
      <c r="B160" s="65" t="s">
        <v>102</v>
      </c>
      <c r="C160" s="47">
        <v>4</v>
      </c>
      <c r="D160" s="69">
        <v>49.62</v>
      </c>
      <c r="E160" s="98">
        <v>2956</v>
      </c>
      <c r="F160" s="64">
        <v>510226.7</v>
      </c>
      <c r="G160" s="55">
        <v>75</v>
      </c>
      <c r="H160" s="64">
        <f t="shared" si="24"/>
        <v>382670.02500000002</v>
      </c>
      <c r="I160" s="15">
        <f t="shared" si="23"/>
        <v>127556.67499999999</v>
      </c>
      <c r="J160" s="15">
        <f t="shared" si="25"/>
        <v>172.60713802435725</v>
      </c>
      <c r="K160" s="15">
        <f t="shared" si="26"/>
        <v>549.97190084969372</v>
      </c>
      <c r="L160" s="15">
        <f t="shared" si="27"/>
        <v>1299874.7172722551</v>
      </c>
      <c r="M160" s="15"/>
      <c r="N160" s="86">
        <f t="shared" si="28"/>
        <v>1299874.7172722551</v>
      </c>
    </row>
    <row r="161" spans="1:14" x14ac:dyDescent="0.25">
      <c r="A161" s="81"/>
      <c r="B161" s="65" t="s">
        <v>103</v>
      </c>
      <c r="C161" s="47">
        <v>4</v>
      </c>
      <c r="D161" s="69">
        <v>35.459099999999999</v>
      </c>
      <c r="E161" s="98">
        <v>2122</v>
      </c>
      <c r="F161" s="64">
        <v>1422600</v>
      </c>
      <c r="G161" s="55">
        <v>75</v>
      </c>
      <c r="H161" s="64">
        <f t="shared" si="24"/>
        <v>1066950</v>
      </c>
      <c r="I161" s="15">
        <f t="shared" si="23"/>
        <v>355650</v>
      </c>
      <c r="J161" s="15">
        <f t="shared" si="25"/>
        <v>670.40527803958526</v>
      </c>
      <c r="K161" s="15">
        <f t="shared" si="26"/>
        <v>52.173760834465725</v>
      </c>
      <c r="L161" s="15">
        <f t="shared" si="27"/>
        <v>438764.86538567871</v>
      </c>
      <c r="M161" s="15"/>
      <c r="N161" s="86">
        <f t="shared" si="28"/>
        <v>438764.86538567871</v>
      </c>
    </row>
    <row r="162" spans="1:14" x14ac:dyDescent="0.25">
      <c r="A162" s="81"/>
      <c r="B162" s="65"/>
      <c r="C162" s="47"/>
      <c r="D162" s="69">
        <v>0</v>
      </c>
      <c r="E162" s="100"/>
      <c r="F162" s="87"/>
      <c r="G162" s="55"/>
      <c r="H162" s="87"/>
      <c r="I162" s="88"/>
      <c r="J162" s="88"/>
      <c r="K162" s="15"/>
      <c r="L162" s="15"/>
      <c r="M162" s="15"/>
      <c r="N162" s="86"/>
    </row>
    <row r="163" spans="1:14" x14ac:dyDescent="0.25">
      <c r="A163" s="84" t="s">
        <v>104</v>
      </c>
      <c r="B163" s="57" t="s">
        <v>2</v>
      </c>
      <c r="C163" s="58"/>
      <c r="D163" s="7">
        <v>867.85669999999993</v>
      </c>
      <c r="E163" s="101">
        <f>E164</f>
        <v>55480</v>
      </c>
      <c r="F163" s="49">
        <v>0</v>
      </c>
      <c r="G163" s="55"/>
      <c r="H163" s="49">
        <f>H165</f>
        <v>5438935.0250000004</v>
      </c>
      <c r="I163" s="12">
        <f>I165</f>
        <v>-5438935.0250000004</v>
      </c>
      <c r="J163" s="12"/>
      <c r="K163" s="15"/>
      <c r="L163" s="15"/>
      <c r="M163" s="14">
        <f>M165</f>
        <v>30906376.836506844</v>
      </c>
      <c r="N163" s="82">
        <f t="shared" si="28"/>
        <v>30906376.836506844</v>
      </c>
    </row>
    <row r="164" spans="1:14" x14ac:dyDescent="0.25">
      <c r="A164" s="84" t="s">
        <v>104</v>
      </c>
      <c r="B164" s="57" t="s">
        <v>3</v>
      </c>
      <c r="C164" s="58"/>
      <c r="D164" s="7">
        <v>867.85669999999993</v>
      </c>
      <c r="E164" s="101">
        <f>SUM(E166:E192)</f>
        <v>55480</v>
      </c>
      <c r="F164" s="49">
        <f>SUM(F166:F192)</f>
        <v>21755740.099999998</v>
      </c>
      <c r="G164" s="55"/>
      <c r="H164" s="49">
        <f>SUM(H166:H192)</f>
        <v>11837770.075000001</v>
      </c>
      <c r="I164" s="12">
        <f>SUM(I166:I192)</f>
        <v>9917970.0249999985</v>
      </c>
      <c r="J164" s="12"/>
      <c r="K164" s="15"/>
      <c r="L164" s="12">
        <f>SUM(L166:L192)</f>
        <v>26447350.458402105</v>
      </c>
      <c r="M164" s="15"/>
      <c r="N164" s="82">
        <f t="shared" si="28"/>
        <v>26447350.458402105</v>
      </c>
    </row>
    <row r="165" spans="1:14" x14ac:dyDescent="0.25">
      <c r="A165" s="81"/>
      <c r="B165" s="65" t="s">
        <v>26</v>
      </c>
      <c r="C165" s="47">
        <v>2</v>
      </c>
      <c r="D165" s="69">
        <v>0</v>
      </c>
      <c r="E165" s="102"/>
      <c r="F165" s="64">
        <v>0</v>
      </c>
      <c r="G165" s="55">
        <v>25</v>
      </c>
      <c r="H165" s="64">
        <f>F164*G165/100</f>
        <v>5438935.0250000004</v>
      </c>
      <c r="I165" s="15">
        <f t="shared" ref="I165:I192" si="29">F165-H165</f>
        <v>-5438935.0250000004</v>
      </c>
      <c r="J165" s="15"/>
      <c r="K165" s="15"/>
      <c r="L165" s="15"/>
      <c r="M165" s="15">
        <f>($L$7*$L$8*E163/$L$10)+($L$7*$L$9*D163/$L$11)</f>
        <v>30906376.836506844</v>
      </c>
      <c r="N165" s="86">
        <f t="shared" si="28"/>
        <v>30906376.836506844</v>
      </c>
    </row>
    <row r="166" spans="1:14" x14ac:dyDescent="0.25">
      <c r="A166" s="81"/>
      <c r="B166" s="65" t="s">
        <v>105</v>
      </c>
      <c r="C166" s="47">
        <v>4</v>
      </c>
      <c r="D166" s="69">
        <v>26.908499999999997</v>
      </c>
      <c r="E166" s="98">
        <v>1460</v>
      </c>
      <c r="F166" s="64">
        <v>521586.7</v>
      </c>
      <c r="G166" s="55">
        <v>75</v>
      </c>
      <c r="H166" s="64">
        <f t="shared" ref="H166:H192" si="30">F166*G166/100</f>
        <v>391190.02500000002</v>
      </c>
      <c r="I166" s="15">
        <f t="shared" si="29"/>
        <v>130396.67499999999</v>
      </c>
      <c r="J166" s="15">
        <f t="shared" ref="J166:J192" si="31">F166/E166</f>
        <v>357.25116438356167</v>
      </c>
      <c r="K166" s="15">
        <f t="shared" ref="K166:K192" si="32">$J$11*$J$19-J166</f>
        <v>365.32787449048931</v>
      </c>
      <c r="L166" s="15">
        <f t="shared" ref="L166:L192" si="33">IF(K166&gt;0,$J$7*$J$8*(K166/$K$19),0)+$J$7*$J$9*(E166/$E$19)+$J$7*$J$10*(D166/$D$19)</f>
        <v>784834.96590381267</v>
      </c>
      <c r="M166" s="15"/>
      <c r="N166" s="86">
        <f t="shared" si="28"/>
        <v>784834.96590381267</v>
      </c>
    </row>
    <row r="167" spans="1:14" x14ac:dyDescent="0.25">
      <c r="A167" s="81"/>
      <c r="B167" s="65" t="s">
        <v>149</v>
      </c>
      <c r="C167" s="47">
        <v>4</v>
      </c>
      <c r="D167" s="69">
        <v>43.430900000000001</v>
      </c>
      <c r="E167" s="98">
        <v>3013</v>
      </c>
      <c r="F167" s="64">
        <v>1191186.7</v>
      </c>
      <c r="G167" s="55">
        <v>75</v>
      </c>
      <c r="H167" s="64">
        <f t="shared" si="30"/>
        <v>893390.02500000002</v>
      </c>
      <c r="I167" s="15">
        <f t="shared" si="29"/>
        <v>297796.67499999993</v>
      </c>
      <c r="J167" s="15">
        <f t="shared" si="31"/>
        <v>395.34905409890473</v>
      </c>
      <c r="K167" s="15">
        <f t="shared" si="32"/>
        <v>327.22998477514625</v>
      </c>
      <c r="L167" s="15">
        <f t="shared" si="33"/>
        <v>965471.15076007252</v>
      </c>
      <c r="M167" s="15"/>
      <c r="N167" s="86">
        <f t="shared" si="28"/>
        <v>965471.15076007252</v>
      </c>
    </row>
    <row r="168" spans="1:14" x14ac:dyDescent="0.25">
      <c r="A168" s="81"/>
      <c r="B168" s="65" t="s">
        <v>106</v>
      </c>
      <c r="C168" s="47">
        <v>4</v>
      </c>
      <c r="D168" s="69">
        <v>26.584299999999995</v>
      </c>
      <c r="E168" s="98">
        <v>3254</v>
      </c>
      <c r="F168" s="64">
        <v>948253.3</v>
      </c>
      <c r="G168" s="55">
        <v>75</v>
      </c>
      <c r="H168" s="64">
        <f t="shared" si="30"/>
        <v>711189.97499999998</v>
      </c>
      <c r="I168" s="15">
        <f t="shared" si="29"/>
        <v>237063.32500000007</v>
      </c>
      <c r="J168" s="15">
        <f t="shared" si="31"/>
        <v>291.41158574062695</v>
      </c>
      <c r="K168" s="15">
        <f t="shared" si="32"/>
        <v>431.16745313342403</v>
      </c>
      <c r="L168" s="15">
        <f t="shared" si="33"/>
        <v>1088981.1951957492</v>
      </c>
      <c r="M168" s="15"/>
      <c r="N168" s="86">
        <f t="shared" si="28"/>
        <v>1088981.1951957492</v>
      </c>
    </row>
    <row r="169" spans="1:14" x14ac:dyDescent="0.25">
      <c r="A169" s="81"/>
      <c r="B169" s="65" t="s">
        <v>859</v>
      </c>
      <c r="C169" s="47">
        <v>3</v>
      </c>
      <c r="D169" s="69">
        <v>2.4799000000000002</v>
      </c>
      <c r="E169" s="98">
        <v>4799</v>
      </c>
      <c r="F169" s="64">
        <v>8143700</v>
      </c>
      <c r="G169" s="55">
        <v>20</v>
      </c>
      <c r="H169" s="64">
        <f t="shared" si="30"/>
        <v>1628740</v>
      </c>
      <c r="I169" s="15">
        <f t="shared" si="29"/>
        <v>6514960</v>
      </c>
      <c r="J169" s="15">
        <f t="shared" si="31"/>
        <v>1696.9576995207335</v>
      </c>
      <c r="K169" s="15">
        <f t="shared" si="32"/>
        <v>-974.37866064668253</v>
      </c>
      <c r="L169" s="15">
        <f t="shared" si="33"/>
        <v>570586.41074299649</v>
      </c>
      <c r="M169" s="15"/>
      <c r="N169" s="86">
        <f t="shared" si="28"/>
        <v>570586.41074299649</v>
      </c>
    </row>
    <row r="170" spans="1:14" x14ac:dyDescent="0.25">
      <c r="A170" s="81"/>
      <c r="B170" s="65" t="s">
        <v>107</v>
      </c>
      <c r="C170" s="47">
        <v>4</v>
      </c>
      <c r="D170" s="69">
        <v>32.512800000000006</v>
      </c>
      <c r="E170" s="98">
        <v>1778</v>
      </c>
      <c r="F170" s="64">
        <v>278346.7</v>
      </c>
      <c r="G170" s="55">
        <v>75</v>
      </c>
      <c r="H170" s="64">
        <f t="shared" si="30"/>
        <v>208760.02499999999</v>
      </c>
      <c r="I170" s="15">
        <f t="shared" si="29"/>
        <v>69586.675000000017</v>
      </c>
      <c r="J170" s="15">
        <f t="shared" si="31"/>
        <v>156.55044994375703</v>
      </c>
      <c r="K170" s="15">
        <f t="shared" si="32"/>
        <v>566.02858893029395</v>
      </c>
      <c r="L170" s="15">
        <f t="shared" si="33"/>
        <v>1129535.1493745558</v>
      </c>
      <c r="M170" s="15"/>
      <c r="N170" s="86">
        <f t="shared" si="28"/>
        <v>1129535.1493745558</v>
      </c>
    </row>
    <row r="171" spans="1:14" x14ac:dyDescent="0.25">
      <c r="A171" s="81"/>
      <c r="B171" s="65" t="s">
        <v>747</v>
      </c>
      <c r="C171" s="47">
        <v>4</v>
      </c>
      <c r="D171" s="69">
        <v>24.204699999999999</v>
      </c>
      <c r="E171" s="98">
        <v>1211</v>
      </c>
      <c r="F171" s="64">
        <v>221360</v>
      </c>
      <c r="G171" s="55">
        <v>75</v>
      </c>
      <c r="H171" s="64">
        <f t="shared" si="30"/>
        <v>166020</v>
      </c>
      <c r="I171" s="15">
        <f t="shared" si="29"/>
        <v>55340</v>
      </c>
      <c r="J171" s="15">
        <f t="shared" si="31"/>
        <v>182.79108175061933</v>
      </c>
      <c r="K171" s="15">
        <f t="shared" si="32"/>
        <v>539.78795712343162</v>
      </c>
      <c r="L171" s="15">
        <f t="shared" si="33"/>
        <v>998346.24761991284</v>
      </c>
      <c r="M171" s="15"/>
      <c r="N171" s="86">
        <f t="shared" si="28"/>
        <v>998346.24761991284</v>
      </c>
    </row>
    <row r="172" spans="1:14" x14ac:dyDescent="0.25">
      <c r="A172" s="81"/>
      <c r="B172" s="65" t="s">
        <v>108</v>
      </c>
      <c r="C172" s="47">
        <v>4</v>
      </c>
      <c r="D172" s="69">
        <v>34.141199999999998</v>
      </c>
      <c r="E172" s="98">
        <v>2050</v>
      </c>
      <c r="F172" s="64">
        <v>471413.3</v>
      </c>
      <c r="G172" s="55">
        <v>75</v>
      </c>
      <c r="H172" s="64">
        <f t="shared" si="30"/>
        <v>353559.97499999998</v>
      </c>
      <c r="I172" s="15">
        <f t="shared" si="29"/>
        <v>117853.32500000001</v>
      </c>
      <c r="J172" s="15">
        <f t="shared" si="31"/>
        <v>229.95770731707316</v>
      </c>
      <c r="K172" s="15">
        <f t="shared" si="32"/>
        <v>492.62133155697779</v>
      </c>
      <c r="L172" s="15">
        <f t="shared" si="33"/>
        <v>1060888.5287337191</v>
      </c>
      <c r="M172" s="15"/>
      <c r="N172" s="86">
        <f t="shared" si="28"/>
        <v>1060888.5287337191</v>
      </c>
    </row>
    <row r="173" spans="1:14" x14ac:dyDescent="0.25">
      <c r="A173" s="81"/>
      <c r="B173" s="65" t="s">
        <v>748</v>
      </c>
      <c r="C173" s="47">
        <v>4</v>
      </c>
      <c r="D173" s="69">
        <v>13.6663</v>
      </c>
      <c r="E173" s="98">
        <v>628</v>
      </c>
      <c r="F173" s="64">
        <v>181066.7</v>
      </c>
      <c r="G173" s="55">
        <v>75</v>
      </c>
      <c r="H173" s="64">
        <f t="shared" si="30"/>
        <v>135800.02499999999</v>
      </c>
      <c r="I173" s="15">
        <f t="shared" si="29"/>
        <v>45266.675000000017</v>
      </c>
      <c r="J173" s="15">
        <f t="shared" si="31"/>
        <v>288.32277070063697</v>
      </c>
      <c r="K173" s="15">
        <f t="shared" si="32"/>
        <v>434.25626817341401</v>
      </c>
      <c r="L173" s="15">
        <f t="shared" si="33"/>
        <v>743775.33178213041</v>
      </c>
      <c r="M173" s="15"/>
      <c r="N173" s="86">
        <f t="shared" si="28"/>
        <v>743775.33178213041</v>
      </c>
    </row>
    <row r="174" spans="1:14" x14ac:dyDescent="0.25">
      <c r="A174" s="81"/>
      <c r="B174" s="65" t="s">
        <v>109</v>
      </c>
      <c r="C174" s="47">
        <v>4</v>
      </c>
      <c r="D174" s="69">
        <v>47.553799999999995</v>
      </c>
      <c r="E174" s="98">
        <v>2961</v>
      </c>
      <c r="F174" s="64">
        <v>881586.7</v>
      </c>
      <c r="G174" s="55">
        <v>75</v>
      </c>
      <c r="H174" s="64">
        <f t="shared" si="30"/>
        <v>661190.02500000002</v>
      </c>
      <c r="I174" s="15">
        <f t="shared" si="29"/>
        <v>220396.67499999993</v>
      </c>
      <c r="J174" s="15">
        <f t="shared" si="31"/>
        <v>297.73275920297198</v>
      </c>
      <c r="K174" s="15">
        <f t="shared" si="32"/>
        <v>424.846279671079</v>
      </c>
      <c r="L174" s="15">
        <f t="shared" si="33"/>
        <v>1113422.9376766605</v>
      </c>
      <c r="M174" s="15"/>
      <c r="N174" s="86">
        <f t="shared" si="28"/>
        <v>1113422.9376766605</v>
      </c>
    </row>
    <row r="175" spans="1:14" x14ac:dyDescent="0.25">
      <c r="A175" s="81"/>
      <c r="B175" s="65" t="s">
        <v>110</v>
      </c>
      <c r="C175" s="47">
        <v>4</v>
      </c>
      <c r="D175" s="69">
        <v>45.8063</v>
      </c>
      <c r="E175" s="98">
        <v>2234</v>
      </c>
      <c r="F175" s="64">
        <v>260706.7</v>
      </c>
      <c r="G175" s="55">
        <v>75</v>
      </c>
      <c r="H175" s="64">
        <f t="shared" si="30"/>
        <v>195530.02499999999</v>
      </c>
      <c r="I175" s="15">
        <f t="shared" si="29"/>
        <v>65176.675000000017</v>
      </c>
      <c r="J175" s="15">
        <f t="shared" si="31"/>
        <v>116.69950760966876</v>
      </c>
      <c r="K175" s="15">
        <f t="shared" si="32"/>
        <v>605.87953126438219</v>
      </c>
      <c r="L175" s="15">
        <f t="shared" si="33"/>
        <v>1283471.9096042947</v>
      </c>
      <c r="M175" s="15"/>
      <c r="N175" s="86">
        <f t="shared" si="28"/>
        <v>1283471.9096042947</v>
      </c>
    </row>
    <row r="176" spans="1:14" x14ac:dyDescent="0.25">
      <c r="A176" s="81"/>
      <c r="B176" s="65" t="s">
        <v>111</v>
      </c>
      <c r="C176" s="47">
        <v>4</v>
      </c>
      <c r="D176" s="69">
        <v>48.502000000000002</v>
      </c>
      <c r="E176" s="98">
        <v>3187</v>
      </c>
      <c r="F176" s="64">
        <v>665240</v>
      </c>
      <c r="G176" s="55">
        <v>75</v>
      </c>
      <c r="H176" s="64">
        <f t="shared" si="30"/>
        <v>498930</v>
      </c>
      <c r="I176" s="15">
        <f t="shared" si="29"/>
        <v>166310</v>
      </c>
      <c r="J176" s="15">
        <f t="shared" si="31"/>
        <v>208.73548791967369</v>
      </c>
      <c r="K176" s="15">
        <f t="shared" si="32"/>
        <v>513.84355095437729</v>
      </c>
      <c r="L176" s="15">
        <f t="shared" si="33"/>
        <v>1271260.3662027325</v>
      </c>
      <c r="M176" s="15"/>
      <c r="N176" s="86">
        <f t="shared" si="28"/>
        <v>1271260.3662027325</v>
      </c>
    </row>
    <row r="177" spans="1:14" x14ac:dyDescent="0.25">
      <c r="A177" s="81"/>
      <c r="B177" s="65" t="s">
        <v>749</v>
      </c>
      <c r="C177" s="47">
        <v>4</v>
      </c>
      <c r="D177" s="69">
        <v>18.323800000000002</v>
      </c>
      <c r="E177" s="98">
        <v>928</v>
      </c>
      <c r="F177" s="64">
        <v>707053.3</v>
      </c>
      <c r="G177" s="55">
        <v>75</v>
      </c>
      <c r="H177" s="64">
        <f t="shared" si="30"/>
        <v>530289.97499999998</v>
      </c>
      <c r="I177" s="15">
        <f t="shared" si="29"/>
        <v>176763.32500000007</v>
      </c>
      <c r="J177" s="15">
        <f t="shared" si="31"/>
        <v>761.91088362068967</v>
      </c>
      <c r="K177" s="15">
        <f t="shared" si="32"/>
        <v>-39.331844746638694</v>
      </c>
      <c r="L177" s="15">
        <f t="shared" si="33"/>
        <v>168116.00927031148</v>
      </c>
      <c r="M177" s="15"/>
      <c r="N177" s="86">
        <f t="shared" si="28"/>
        <v>168116.00927031148</v>
      </c>
    </row>
    <row r="178" spans="1:14" x14ac:dyDescent="0.25">
      <c r="A178" s="81"/>
      <c r="B178" s="65" t="s">
        <v>112</v>
      </c>
      <c r="C178" s="47">
        <v>4</v>
      </c>
      <c r="D178" s="69">
        <v>37.853900000000003</v>
      </c>
      <c r="E178" s="98">
        <v>1766</v>
      </c>
      <c r="F178" s="64">
        <v>723600</v>
      </c>
      <c r="G178" s="55">
        <v>75</v>
      </c>
      <c r="H178" s="64">
        <f t="shared" si="30"/>
        <v>542700</v>
      </c>
      <c r="I178" s="15">
        <f t="shared" si="29"/>
        <v>180900</v>
      </c>
      <c r="J178" s="15">
        <f t="shared" si="31"/>
        <v>409.73952434881085</v>
      </c>
      <c r="K178" s="15">
        <f t="shared" si="32"/>
        <v>312.83951452524013</v>
      </c>
      <c r="L178" s="15">
        <f t="shared" si="33"/>
        <v>780493.44936822006</v>
      </c>
      <c r="M178" s="15"/>
      <c r="N178" s="86">
        <f t="shared" si="28"/>
        <v>780493.44936822006</v>
      </c>
    </row>
    <row r="179" spans="1:14" x14ac:dyDescent="0.25">
      <c r="A179" s="81"/>
      <c r="B179" s="65" t="s">
        <v>113</v>
      </c>
      <c r="C179" s="47">
        <v>4</v>
      </c>
      <c r="D179" s="69">
        <v>68.959999999999994</v>
      </c>
      <c r="E179" s="98">
        <v>4168</v>
      </c>
      <c r="F179" s="64">
        <v>823706.7</v>
      </c>
      <c r="G179" s="55">
        <v>75</v>
      </c>
      <c r="H179" s="64">
        <f t="shared" si="30"/>
        <v>617780.02500000002</v>
      </c>
      <c r="I179" s="15">
        <f t="shared" si="29"/>
        <v>205926.67499999993</v>
      </c>
      <c r="J179" s="15">
        <f t="shared" si="31"/>
        <v>197.62636756238004</v>
      </c>
      <c r="K179" s="15">
        <f t="shared" si="32"/>
        <v>524.95267131167088</v>
      </c>
      <c r="L179" s="15">
        <f t="shared" si="33"/>
        <v>1468511.695273204</v>
      </c>
      <c r="M179" s="15"/>
      <c r="N179" s="86">
        <f t="shared" si="28"/>
        <v>1468511.695273204</v>
      </c>
    </row>
    <row r="180" spans="1:14" x14ac:dyDescent="0.25">
      <c r="A180" s="81"/>
      <c r="B180" s="65" t="s">
        <v>750</v>
      </c>
      <c r="C180" s="47">
        <v>4</v>
      </c>
      <c r="D180" s="69">
        <v>23.719200000000001</v>
      </c>
      <c r="E180" s="98">
        <v>964</v>
      </c>
      <c r="F180" s="64">
        <v>185320</v>
      </c>
      <c r="G180" s="55">
        <v>75</v>
      </c>
      <c r="H180" s="64">
        <f t="shared" si="30"/>
        <v>138990</v>
      </c>
      <c r="I180" s="15">
        <f t="shared" si="29"/>
        <v>46330</v>
      </c>
      <c r="J180" s="15">
        <f t="shared" si="31"/>
        <v>192.24066390041494</v>
      </c>
      <c r="K180" s="15">
        <f t="shared" si="32"/>
        <v>530.33837497363606</v>
      </c>
      <c r="L180" s="15">
        <f t="shared" si="33"/>
        <v>954199.96365237399</v>
      </c>
      <c r="M180" s="15"/>
      <c r="N180" s="86">
        <f t="shared" si="28"/>
        <v>954199.96365237399</v>
      </c>
    </row>
    <row r="181" spans="1:14" x14ac:dyDescent="0.25">
      <c r="A181" s="81"/>
      <c r="B181" s="65" t="s">
        <v>114</v>
      </c>
      <c r="C181" s="47">
        <v>4</v>
      </c>
      <c r="D181" s="69">
        <v>39.612299999999998</v>
      </c>
      <c r="E181" s="98">
        <v>2624</v>
      </c>
      <c r="F181" s="64">
        <v>412960</v>
      </c>
      <c r="G181" s="55">
        <v>75</v>
      </c>
      <c r="H181" s="64">
        <f t="shared" si="30"/>
        <v>309720</v>
      </c>
      <c r="I181" s="15">
        <f t="shared" si="29"/>
        <v>103240</v>
      </c>
      <c r="J181" s="15">
        <f t="shared" si="31"/>
        <v>157.3780487804878</v>
      </c>
      <c r="K181" s="15">
        <f t="shared" si="32"/>
        <v>565.20099009356318</v>
      </c>
      <c r="L181" s="15">
        <f t="shared" si="33"/>
        <v>1250501.7134448283</v>
      </c>
      <c r="M181" s="15"/>
      <c r="N181" s="86">
        <f t="shared" si="28"/>
        <v>1250501.7134448283</v>
      </c>
    </row>
    <row r="182" spans="1:14" x14ac:dyDescent="0.25">
      <c r="A182" s="81"/>
      <c r="B182" s="65" t="s">
        <v>115</v>
      </c>
      <c r="C182" s="47">
        <v>4</v>
      </c>
      <c r="D182" s="69">
        <v>14.54</v>
      </c>
      <c r="E182" s="98">
        <v>1501</v>
      </c>
      <c r="F182" s="64">
        <v>283080</v>
      </c>
      <c r="G182" s="55">
        <v>75</v>
      </c>
      <c r="H182" s="64">
        <f t="shared" si="30"/>
        <v>212310</v>
      </c>
      <c r="I182" s="15">
        <f t="shared" si="29"/>
        <v>70770</v>
      </c>
      <c r="J182" s="15">
        <f t="shared" si="31"/>
        <v>188.59427048634245</v>
      </c>
      <c r="K182" s="15">
        <f t="shared" si="32"/>
        <v>533.98476838770853</v>
      </c>
      <c r="L182" s="15">
        <f t="shared" si="33"/>
        <v>992682.52091034921</v>
      </c>
      <c r="M182" s="15"/>
      <c r="N182" s="86">
        <f t="shared" si="28"/>
        <v>992682.52091034921</v>
      </c>
    </row>
    <row r="183" spans="1:14" x14ac:dyDescent="0.25">
      <c r="A183" s="81"/>
      <c r="B183" s="65" t="s">
        <v>116</v>
      </c>
      <c r="C183" s="47">
        <v>4</v>
      </c>
      <c r="D183" s="69">
        <v>48.664899999999996</v>
      </c>
      <c r="E183" s="98">
        <v>2904</v>
      </c>
      <c r="F183" s="64">
        <v>2063600</v>
      </c>
      <c r="G183" s="55">
        <v>75</v>
      </c>
      <c r="H183" s="64">
        <f t="shared" si="30"/>
        <v>1547700</v>
      </c>
      <c r="I183" s="15">
        <f t="shared" si="29"/>
        <v>515900</v>
      </c>
      <c r="J183" s="15">
        <f t="shared" si="31"/>
        <v>710.60606060606062</v>
      </c>
      <c r="K183" s="15">
        <f t="shared" si="32"/>
        <v>11.972978267990356</v>
      </c>
      <c r="L183" s="15">
        <f t="shared" si="33"/>
        <v>515251.47358657827</v>
      </c>
      <c r="M183" s="15"/>
      <c r="N183" s="86">
        <f t="shared" si="28"/>
        <v>515251.47358657827</v>
      </c>
    </row>
    <row r="184" spans="1:14" x14ac:dyDescent="0.25">
      <c r="A184" s="81"/>
      <c r="B184" s="65" t="s">
        <v>117</v>
      </c>
      <c r="C184" s="47">
        <v>4</v>
      </c>
      <c r="D184" s="69">
        <v>32.5428</v>
      </c>
      <c r="E184" s="98">
        <v>1434</v>
      </c>
      <c r="F184" s="64">
        <v>307733.3</v>
      </c>
      <c r="G184" s="55">
        <v>75</v>
      </c>
      <c r="H184" s="64">
        <f t="shared" si="30"/>
        <v>230799.97500000001</v>
      </c>
      <c r="I184" s="15">
        <f t="shared" si="29"/>
        <v>76933.324999999983</v>
      </c>
      <c r="J184" s="15">
        <f t="shared" si="31"/>
        <v>214.59783821478382</v>
      </c>
      <c r="K184" s="15">
        <f t="shared" si="32"/>
        <v>507.98120065926719</v>
      </c>
      <c r="L184" s="15">
        <f t="shared" si="33"/>
        <v>1005641.7876635338</v>
      </c>
      <c r="M184" s="15"/>
      <c r="N184" s="86">
        <f t="shared" si="28"/>
        <v>1005641.7876635338</v>
      </c>
    </row>
    <row r="185" spans="1:14" x14ac:dyDescent="0.25">
      <c r="A185" s="81"/>
      <c r="B185" s="65" t="s">
        <v>118</v>
      </c>
      <c r="C185" s="47">
        <v>4</v>
      </c>
      <c r="D185" s="69">
        <v>18.128499999999999</v>
      </c>
      <c r="E185" s="98">
        <v>1501</v>
      </c>
      <c r="F185" s="64">
        <v>315666.7</v>
      </c>
      <c r="G185" s="55">
        <v>75</v>
      </c>
      <c r="H185" s="64">
        <f t="shared" si="30"/>
        <v>236750.02499999999</v>
      </c>
      <c r="I185" s="15">
        <f t="shared" si="29"/>
        <v>78916.675000000017</v>
      </c>
      <c r="J185" s="15">
        <f t="shared" si="31"/>
        <v>210.30426382411727</v>
      </c>
      <c r="K185" s="15">
        <f t="shared" si="32"/>
        <v>512.27477504993374</v>
      </c>
      <c r="L185" s="15">
        <f t="shared" si="33"/>
        <v>973010.77016050997</v>
      </c>
      <c r="M185" s="15"/>
      <c r="N185" s="86">
        <f t="shared" si="28"/>
        <v>973010.77016050997</v>
      </c>
    </row>
    <row r="186" spans="1:14" x14ac:dyDescent="0.25">
      <c r="A186" s="81"/>
      <c r="B186" s="65" t="s">
        <v>751</v>
      </c>
      <c r="C186" s="47">
        <v>4</v>
      </c>
      <c r="D186" s="69">
        <v>44.192900000000002</v>
      </c>
      <c r="E186" s="98">
        <v>2065</v>
      </c>
      <c r="F186" s="64">
        <v>225466.7</v>
      </c>
      <c r="G186" s="55">
        <v>75</v>
      </c>
      <c r="H186" s="64">
        <f t="shared" si="30"/>
        <v>169100.02499999999</v>
      </c>
      <c r="I186" s="15">
        <f t="shared" si="29"/>
        <v>56366.675000000017</v>
      </c>
      <c r="J186" s="15">
        <f t="shared" si="31"/>
        <v>109.18484261501212</v>
      </c>
      <c r="K186" s="15">
        <f t="shared" si="32"/>
        <v>613.39419625903884</v>
      </c>
      <c r="L186" s="15">
        <f t="shared" si="33"/>
        <v>1269268.0462973674</v>
      </c>
      <c r="M186" s="15"/>
      <c r="N186" s="86">
        <f t="shared" si="28"/>
        <v>1269268.0462973674</v>
      </c>
    </row>
    <row r="187" spans="1:14" x14ac:dyDescent="0.25">
      <c r="A187" s="81"/>
      <c r="B187" s="65" t="s">
        <v>752</v>
      </c>
      <c r="C187" s="47">
        <v>4</v>
      </c>
      <c r="D187" s="69">
        <v>23.693400000000004</v>
      </c>
      <c r="E187" s="98">
        <v>906</v>
      </c>
      <c r="F187" s="64">
        <v>137213.29999999999</v>
      </c>
      <c r="G187" s="55">
        <v>75</v>
      </c>
      <c r="H187" s="64">
        <f t="shared" si="30"/>
        <v>102909.97500000001</v>
      </c>
      <c r="I187" s="15">
        <f t="shared" si="29"/>
        <v>34303.324999999983</v>
      </c>
      <c r="J187" s="15">
        <f t="shared" si="31"/>
        <v>151.44955849889624</v>
      </c>
      <c r="K187" s="15">
        <f t="shared" si="32"/>
        <v>571.1294803751548</v>
      </c>
      <c r="L187" s="15">
        <f t="shared" si="33"/>
        <v>1006110.9698992138</v>
      </c>
      <c r="M187" s="15"/>
      <c r="N187" s="86">
        <f t="shared" si="28"/>
        <v>1006110.9698992138</v>
      </c>
    </row>
    <row r="188" spans="1:14" x14ac:dyDescent="0.25">
      <c r="A188" s="81"/>
      <c r="B188" s="65" t="s">
        <v>119</v>
      </c>
      <c r="C188" s="47">
        <v>4</v>
      </c>
      <c r="D188" s="69">
        <v>21.2636</v>
      </c>
      <c r="E188" s="98">
        <v>1200</v>
      </c>
      <c r="F188" s="64">
        <v>312186.7</v>
      </c>
      <c r="G188" s="55">
        <v>75</v>
      </c>
      <c r="H188" s="64">
        <f t="shared" si="30"/>
        <v>234140.02499999999</v>
      </c>
      <c r="I188" s="15">
        <f t="shared" si="29"/>
        <v>78046.675000000017</v>
      </c>
      <c r="J188" s="15">
        <f t="shared" si="31"/>
        <v>260.15558333333337</v>
      </c>
      <c r="K188" s="15">
        <f t="shared" si="32"/>
        <v>462.42345554071761</v>
      </c>
      <c r="L188" s="15">
        <f t="shared" si="33"/>
        <v>876025.58917192183</v>
      </c>
      <c r="M188" s="15"/>
      <c r="N188" s="86">
        <f t="shared" si="28"/>
        <v>876025.58917192183</v>
      </c>
    </row>
    <row r="189" spans="1:14" x14ac:dyDescent="0.25">
      <c r="A189" s="81"/>
      <c r="B189" s="65" t="s">
        <v>120</v>
      </c>
      <c r="C189" s="47">
        <v>4</v>
      </c>
      <c r="D189" s="69">
        <v>25.954899999999999</v>
      </c>
      <c r="E189" s="98">
        <v>1809</v>
      </c>
      <c r="F189" s="64">
        <v>365533.3</v>
      </c>
      <c r="G189" s="55">
        <v>75</v>
      </c>
      <c r="H189" s="64">
        <f t="shared" si="30"/>
        <v>274149.97499999998</v>
      </c>
      <c r="I189" s="15">
        <f t="shared" si="29"/>
        <v>91383.325000000012</v>
      </c>
      <c r="J189" s="15">
        <f t="shared" si="31"/>
        <v>202.06373687119955</v>
      </c>
      <c r="K189" s="15">
        <f t="shared" si="32"/>
        <v>520.5153020028514</v>
      </c>
      <c r="L189" s="15">
        <f t="shared" si="33"/>
        <v>1046334.8670407676</v>
      </c>
      <c r="M189" s="15"/>
      <c r="N189" s="86">
        <f t="shared" si="28"/>
        <v>1046334.8670407676</v>
      </c>
    </row>
    <row r="190" spans="1:14" x14ac:dyDescent="0.25">
      <c r="A190" s="81"/>
      <c r="B190" s="65" t="s">
        <v>121</v>
      </c>
      <c r="C190" s="47">
        <v>4</v>
      </c>
      <c r="D190" s="69">
        <v>44.142299999999999</v>
      </c>
      <c r="E190" s="98">
        <v>2579</v>
      </c>
      <c r="F190" s="64">
        <v>568440</v>
      </c>
      <c r="G190" s="55">
        <v>75</v>
      </c>
      <c r="H190" s="64">
        <f t="shared" si="30"/>
        <v>426330</v>
      </c>
      <c r="I190" s="15">
        <f t="shared" si="29"/>
        <v>142110</v>
      </c>
      <c r="J190" s="15">
        <f t="shared" si="31"/>
        <v>220.41101202016284</v>
      </c>
      <c r="K190" s="15">
        <f t="shared" si="32"/>
        <v>502.16802685388814</v>
      </c>
      <c r="L190" s="15">
        <f t="shared" si="33"/>
        <v>1169043.3573750923</v>
      </c>
      <c r="M190" s="15"/>
      <c r="N190" s="86">
        <f t="shared" si="28"/>
        <v>1169043.3573750923</v>
      </c>
    </row>
    <row r="191" spans="1:14" x14ac:dyDescent="0.25">
      <c r="A191" s="81"/>
      <c r="B191" s="65" t="s">
        <v>122</v>
      </c>
      <c r="C191" s="47">
        <v>4</v>
      </c>
      <c r="D191" s="69">
        <v>25.907800000000002</v>
      </c>
      <c r="E191" s="98">
        <v>1118</v>
      </c>
      <c r="F191" s="64">
        <v>194413.3</v>
      </c>
      <c r="G191" s="55">
        <v>75</v>
      </c>
      <c r="H191" s="64">
        <f t="shared" si="30"/>
        <v>145809.97500000001</v>
      </c>
      <c r="I191" s="15">
        <f t="shared" si="29"/>
        <v>48603.324999999983</v>
      </c>
      <c r="J191" s="15">
        <f t="shared" si="31"/>
        <v>173.8938282647585</v>
      </c>
      <c r="K191" s="15">
        <f t="shared" si="32"/>
        <v>548.68521060929243</v>
      </c>
      <c r="L191" s="15">
        <f t="shared" si="33"/>
        <v>1005782.9732583379</v>
      </c>
      <c r="M191" s="15"/>
      <c r="N191" s="86">
        <f t="shared" si="28"/>
        <v>1005782.9732583379</v>
      </c>
    </row>
    <row r="192" spans="1:14" x14ac:dyDescent="0.25">
      <c r="A192" s="81"/>
      <c r="B192" s="65" t="s">
        <v>753</v>
      </c>
      <c r="C192" s="47">
        <v>4</v>
      </c>
      <c r="D192" s="69">
        <v>34.5657</v>
      </c>
      <c r="E192" s="98">
        <v>1438</v>
      </c>
      <c r="F192" s="64">
        <v>365320</v>
      </c>
      <c r="G192" s="55">
        <v>75</v>
      </c>
      <c r="H192" s="64">
        <f t="shared" si="30"/>
        <v>273990</v>
      </c>
      <c r="I192" s="15">
        <f t="shared" si="29"/>
        <v>91330</v>
      </c>
      <c r="J192" s="15">
        <f t="shared" si="31"/>
        <v>254.04728789986092</v>
      </c>
      <c r="K192" s="15">
        <f t="shared" si="32"/>
        <v>468.53175097419006</v>
      </c>
      <c r="L192" s="15">
        <f t="shared" si="33"/>
        <v>955801.07843284961</v>
      </c>
      <c r="M192" s="15"/>
      <c r="N192" s="86">
        <f t="shared" si="28"/>
        <v>955801.07843284961</v>
      </c>
    </row>
    <row r="193" spans="1:14" x14ac:dyDescent="0.25">
      <c r="A193" s="81"/>
      <c r="B193" s="65"/>
      <c r="C193" s="47"/>
      <c r="D193" s="69">
        <v>0</v>
      </c>
      <c r="E193" s="100"/>
      <c r="F193" s="87"/>
      <c r="G193" s="55"/>
      <c r="H193" s="87"/>
      <c r="I193" s="88"/>
      <c r="J193" s="88"/>
      <c r="K193" s="15"/>
      <c r="L193" s="15"/>
      <c r="M193" s="15"/>
      <c r="N193" s="86"/>
    </row>
    <row r="194" spans="1:14" x14ac:dyDescent="0.25">
      <c r="A194" s="84" t="s">
        <v>123</v>
      </c>
      <c r="B194" s="57" t="s">
        <v>2</v>
      </c>
      <c r="C194" s="58"/>
      <c r="D194" s="7">
        <v>753.54510000000005</v>
      </c>
      <c r="E194" s="101">
        <f>E195</f>
        <v>69119</v>
      </c>
      <c r="F194" s="49">
        <v>0</v>
      </c>
      <c r="G194" s="55"/>
      <c r="H194" s="49">
        <f>H196</f>
        <v>7470819.1500000004</v>
      </c>
      <c r="I194" s="12">
        <f>I196</f>
        <v>-7470819.1500000004</v>
      </c>
      <c r="J194" s="12"/>
      <c r="K194" s="15"/>
      <c r="L194" s="15"/>
      <c r="M194" s="14">
        <f>M196</f>
        <v>33226924.117547311</v>
      </c>
      <c r="N194" s="82">
        <f t="shared" si="28"/>
        <v>33226924.117547311</v>
      </c>
    </row>
    <row r="195" spans="1:14" x14ac:dyDescent="0.25">
      <c r="A195" s="84" t="s">
        <v>123</v>
      </c>
      <c r="B195" s="57" t="s">
        <v>3</v>
      </c>
      <c r="C195" s="58"/>
      <c r="D195" s="7">
        <v>753.54510000000005</v>
      </c>
      <c r="E195" s="101">
        <f>SUM(E197:E224)</f>
        <v>69119</v>
      </c>
      <c r="F195" s="49">
        <f>SUM(F197:F224)</f>
        <v>29883276.600000001</v>
      </c>
      <c r="G195" s="55"/>
      <c r="H195" s="49">
        <f>SUM(H197:H224)</f>
        <v>11945049.949999999</v>
      </c>
      <c r="I195" s="12">
        <f>SUM(I197:I224)</f>
        <v>17938226.649999999</v>
      </c>
      <c r="J195" s="12"/>
      <c r="K195" s="15"/>
      <c r="L195" s="12">
        <f>SUM(L197:L224)</f>
        <v>31130485.707408056</v>
      </c>
      <c r="M195" s="15"/>
      <c r="N195" s="82">
        <f t="shared" si="28"/>
        <v>31130485.707408056</v>
      </c>
    </row>
    <row r="196" spans="1:14" x14ac:dyDescent="0.25">
      <c r="A196" s="81"/>
      <c r="B196" s="65" t="s">
        <v>26</v>
      </c>
      <c r="C196" s="47">
        <v>2</v>
      </c>
      <c r="D196" s="69">
        <v>0</v>
      </c>
      <c r="E196" s="102"/>
      <c r="F196" s="64">
        <v>0</v>
      </c>
      <c r="G196" s="55">
        <v>25</v>
      </c>
      <c r="H196" s="64">
        <f>F195*G196/100</f>
        <v>7470819.1500000004</v>
      </c>
      <c r="I196" s="15">
        <f t="shared" ref="I196:I224" si="34">F196-H196</f>
        <v>-7470819.1500000004</v>
      </c>
      <c r="J196" s="15"/>
      <c r="K196" s="15"/>
      <c r="L196" s="15"/>
      <c r="M196" s="15">
        <f>($L$7*$L$8*E194/$L$10)+($L$7*$L$9*D194/$L$11)</f>
        <v>33226924.117547311</v>
      </c>
      <c r="N196" s="86">
        <f t="shared" si="28"/>
        <v>33226924.117547311</v>
      </c>
    </row>
    <row r="197" spans="1:14" x14ac:dyDescent="0.25">
      <c r="A197" s="81"/>
      <c r="B197" s="65" t="s">
        <v>124</v>
      </c>
      <c r="C197" s="47">
        <v>4</v>
      </c>
      <c r="D197" s="69">
        <v>15.2896</v>
      </c>
      <c r="E197" s="98">
        <v>1742</v>
      </c>
      <c r="F197" s="64">
        <v>323613.3</v>
      </c>
      <c r="G197" s="55">
        <v>75</v>
      </c>
      <c r="H197" s="64">
        <f t="shared" ref="H197:H224" si="35">F197*G197/100</f>
        <v>242709.97500000001</v>
      </c>
      <c r="I197" s="15">
        <f t="shared" si="34"/>
        <v>80903.324999999983</v>
      </c>
      <c r="J197" s="15">
        <f t="shared" ref="J197:J224" si="36">F197/E197</f>
        <v>185.77112514351319</v>
      </c>
      <c r="K197" s="15">
        <f t="shared" ref="K197:K224" si="37">$J$11*$J$19-J197</f>
        <v>536.80791373053785</v>
      </c>
      <c r="L197" s="15">
        <f t="shared" ref="L197:L224" si="38">IF(K197&gt;0,$J$7*$J$8*(K197/$K$19),0)+$J$7*$J$9*(E197/$E$19)+$J$7*$J$10*(D197/$D$19)</f>
        <v>1027429.7232817918</v>
      </c>
      <c r="M197" s="15"/>
      <c r="N197" s="86">
        <f t="shared" si="28"/>
        <v>1027429.7232817918</v>
      </c>
    </row>
    <row r="198" spans="1:14" x14ac:dyDescent="0.25">
      <c r="A198" s="81"/>
      <c r="B198" s="65" t="s">
        <v>125</v>
      </c>
      <c r="C198" s="47">
        <v>4</v>
      </c>
      <c r="D198" s="69">
        <v>59.804700000000004</v>
      </c>
      <c r="E198" s="98">
        <v>3127</v>
      </c>
      <c r="F198" s="64">
        <v>666346.69999999995</v>
      </c>
      <c r="G198" s="55">
        <v>75</v>
      </c>
      <c r="H198" s="64">
        <f t="shared" si="35"/>
        <v>499760.02500000002</v>
      </c>
      <c r="I198" s="15">
        <f t="shared" si="34"/>
        <v>166586.67499999993</v>
      </c>
      <c r="J198" s="15">
        <f t="shared" si="36"/>
        <v>213.09456347937319</v>
      </c>
      <c r="K198" s="15">
        <f t="shared" si="37"/>
        <v>509.48447539467782</v>
      </c>
      <c r="L198" s="15">
        <f t="shared" si="38"/>
        <v>1294542.186919031</v>
      </c>
      <c r="M198" s="15"/>
      <c r="N198" s="86">
        <f t="shared" si="28"/>
        <v>1294542.186919031</v>
      </c>
    </row>
    <row r="199" spans="1:14" x14ac:dyDescent="0.25">
      <c r="A199" s="81"/>
      <c r="B199" s="65" t="s">
        <v>126</v>
      </c>
      <c r="C199" s="47">
        <v>4</v>
      </c>
      <c r="D199" s="69">
        <v>15.4596</v>
      </c>
      <c r="E199" s="98">
        <v>986</v>
      </c>
      <c r="F199" s="64">
        <v>125480</v>
      </c>
      <c r="G199" s="55">
        <v>75</v>
      </c>
      <c r="H199" s="64">
        <f t="shared" si="35"/>
        <v>94110</v>
      </c>
      <c r="I199" s="15">
        <f t="shared" si="34"/>
        <v>31370</v>
      </c>
      <c r="J199" s="15">
        <f t="shared" si="36"/>
        <v>127.26166328600405</v>
      </c>
      <c r="K199" s="15">
        <f t="shared" si="37"/>
        <v>595.31737558804696</v>
      </c>
      <c r="L199" s="15">
        <f t="shared" si="38"/>
        <v>1023690.6242058084</v>
      </c>
      <c r="M199" s="15"/>
      <c r="N199" s="86">
        <f t="shared" si="28"/>
        <v>1023690.6242058084</v>
      </c>
    </row>
    <row r="200" spans="1:14" x14ac:dyDescent="0.25">
      <c r="A200" s="81"/>
      <c r="B200" s="65" t="s">
        <v>127</v>
      </c>
      <c r="C200" s="47">
        <v>4</v>
      </c>
      <c r="D200" s="69">
        <v>11.678699999999999</v>
      </c>
      <c r="E200" s="98">
        <v>959</v>
      </c>
      <c r="F200" s="64">
        <v>68880</v>
      </c>
      <c r="G200" s="55">
        <v>75</v>
      </c>
      <c r="H200" s="64">
        <f t="shared" si="35"/>
        <v>51660</v>
      </c>
      <c r="I200" s="15">
        <f t="shared" si="34"/>
        <v>17220</v>
      </c>
      <c r="J200" s="15">
        <f t="shared" si="36"/>
        <v>71.824817518248182</v>
      </c>
      <c r="K200" s="15">
        <f t="shared" si="37"/>
        <v>650.75422135580277</v>
      </c>
      <c r="L200" s="15">
        <f t="shared" si="38"/>
        <v>1088185.9322124613</v>
      </c>
      <c r="M200" s="15"/>
      <c r="N200" s="86">
        <f t="shared" si="28"/>
        <v>1088185.9322124613</v>
      </c>
    </row>
    <row r="201" spans="1:14" x14ac:dyDescent="0.25">
      <c r="A201" s="81"/>
      <c r="B201" s="65" t="s">
        <v>880</v>
      </c>
      <c r="C201" s="47">
        <v>3</v>
      </c>
      <c r="D201" s="69">
        <v>42.328599999999994</v>
      </c>
      <c r="E201" s="98">
        <v>14096</v>
      </c>
      <c r="F201" s="64">
        <v>19031650</v>
      </c>
      <c r="G201" s="55">
        <v>20</v>
      </c>
      <c r="H201" s="64">
        <f t="shared" si="35"/>
        <v>3806330</v>
      </c>
      <c r="I201" s="15">
        <f t="shared" si="34"/>
        <v>15225320</v>
      </c>
      <c r="J201" s="15">
        <f t="shared" si="36"/>
        <v>1350.1454313280362</v>
      </c>
      <c r="K201" s="15">
        <f t="shared" si="37"/>
        <v>-627.56639245398526</v>
      </c>
      <c r="L201" s="15">
        <f t="shared" si="38"/>
        <v>1789445.0795054596</v>
      </c>
      <c r="M201" s="15"/>
      <c r="N201" s="86">
        <f t="shared" si="28"/>
        <v>1789445.0795054596</v>
      </c>
    </row>
    <row r="202" spans="1:14" x14ac:dyDescent="0.25">
      <c r="A202" s="81"/>
      <c r="B202" s="65" t="s">
        <v>128</v>
      </c>
      <c r="C202" s="47">
        <v>4</v>
      </c>
      <c r="D202" s="69">
        <v>31.614599999999999</v>
      </c>
      <c r="E202" s="98">
        <v>1281</v>
      </c>
      <c r="F202" s="64">
        <v>145813.29999999999</v>
      </c>
      <c r="G202" s="55">
        <v>75</v>
      </c>
      <c r="H202" s="64">
        <f t="shared" si="35"/>
        <v>109359.97500000001</v>
      </c>
      <c r="I202" s="15">
        <f t="shared" si="34"/>
        <v>36453.324999999983</v>
      </c>
      <c r="J202" s="15">
        <f t="shared" si="36"/>
        <v>113.82771272443402</v>
      </c>
      <c r="K202" s="15">
        <f t="shared" si="37"/>
        <v>608.75132614961694</v>
      </c>
      <c r="L202" s="15">
        <f t="shared" si="38"/>
        <v>1129944.2479368963</v>
      </c>
      <c r="M202" s="15"/>
      <c r="N202" s="86">
        <f t="shared" si="28"/>
        <v>1129944.2479368963</v>
      </c>
    </row>
    <row r="203" spans="1:14" x14ac:dyDescent="0.25">
      <c r="A203" s="81"/>
      <c r="B203" s="65" t="s">
        <v>129</v>
      </c>
      <c r="C203" s="47">
        <v>4</v>
      </c>
      <c r="D203" s="69">
        <v>10.417100000000001</v>
      </c>
      <c r="E203" s="98">
        <v>665</v>
      </c>
      <c r="F203" s="64">
        <v>156053.29999999999</v>
      </c>
      <c r="G203" s="55">
        <v>75</v>
      </c>
      <c r="H203" s="64">
        <f t="shared" si="35"/>
        <v>117039.97500000001</v>
      </c>
      <c r="I203" s="15">
        <f t="shared" si="34"/>
        <v>39013.324999999983</v>
      </c>
      <c r="J203" s="15">
        <f t="shared" si="36"/>
        <v>234.66661654135336</v>
      </c>
      <c r="K203" s="15">
        <f t="shared" si="37"/>
        <v>487.91242233269759</v>
      </c>
      <c r="L203" s="15">
        <f t="shared" si="38"/>
        <v>814928.03190706694</v>
      </c>
      <c r="M203" s="15"/>
      <c r="N203" s="86">
        <f t="shared" si="28"/>
        <v>814928.03190706694</v>
      </c>
    </row>
    <row r="204" spans="1:14" x14ac:dyDescent="0.25">
      <c r="A204" s="81"/>
      <c r="B204" s="65" t="s">
        <v>754</v>
      </c>
      <c r="C204" s="47">
        <v>4</v>
      </c>
      <c r="D204" s="69">
        <v>38.0578</v>
      </c>
      <c r="E204" s="98">
        <v>2501</v>
      </c>
      <c r="F204" s="64">
        <v>1719320</v>
      </c>
      <c r="G204" s="55">
        <v>75</v>
      </c>
      <c r="H204" s="64">
        <f t="shared" si="35"/>
        <v>1289490</v>
      </c>
      <c r="I204" s="15">
        <f t="shared" si="34"/>
        <v>429830</v>
      </c>
      <c r="J204" s="15">
        <f t="shared" si="36"/>
        <v>687.45301879248302</v>
      </c>
      <c r="K204" s="15">
        <f t="shared" si="37"/>
        <v>35.126020081567958</v>
      </c>
      <c r="L204" s="15">
        <f t="shared" si="38"/>
        <v>467035.77723583969</v>
      </c>
      <c r="M204" s="15"/>
      <c r="N204" s="86">
        <f t="shared" si="28"/>
        <v>467035.77723583969</v>
      </c>
    </row>
    <row r="205" spans="1:14" x14ac:dyDescent="0.25">
      <c r="A205" s="81"/>
      <c r="B205" s="65" t="s">
        <v>130</v>
      </c>
      <c r="C205" s="47">
        <v>4</v>
      </c>
      <c r="D205" s="69">
        <v>16.581199999999999</v>
      </c>
      <c r="E205" s="98">
        <v>1324</v>
      </c>
      <c r="F205" s="64">
        <v>196653.3</v>
      </c>
      <c r="G205" s="55">
        <v>75</v>
      </c>
      <c r="H205" s="64">
        <f t="shared" si="35"/>
        <v>147489.97500000001</v>
      </c>
      <c r="I205" s="15">
        <f t="shared" si="34"/>
        <v>49163.324999999983</v>
      </c>
      <c r="J205" s="15">
        <f t="shared" si="36"/>
        <v>148.52968277945618</v>
      </c>
      <c r="K205" s="15">
        <f t="shared" si="37"/>
        <v>574.04935609459483</v>
      </c>
      <c r="L205" s="15">
        <f t="shared" si="38"/>
        <v>1036289.6959265083</v>
      </c>
      <c r="M205" s="15"/>
      <c r="N205" s="86">
        <f t="shared" si="28"/>
        <v>1036289.6959265083</v>
      </c>
    </row>
    <row r="206" spans="1:14" x14ac:dyDescent="0.25">
      <c r="A206" s="81"/>
      <c r="B206" s="65" t="s">
        <v>131</v>
      </c>
      <c r="C206" s="47">
        <v>4</v>
      </c>
      <c r="D206" s="69">
        <v>25.100100000000005</v>
      </c>
      <c r="E206" s="98">
        <v>1646</v>
      </c>
      <c r="F206" s="64">
        <v>238880</v>
      </c>
      <c r="G206" s="55">
        <v>75</v>
      </c>
      <c r="H206" s="64">
        <f t="shared" si="35"/>
        <v>179160</v>
      </c>
      <c r="I206" s="15">
        <f t="shared" si="34"/>
        <v>59720</v>
      </c>
      <c r="J206" s="15">
        <f t="shared" si="36"/>
        <v>145.12758201701092</v>
      </c>
      <c r="K206" s="15">
        <f t="shared" si="37"/>
        <v>577.45145685704006</v>
      </c>
      <c r="L206" s="15">
        <f t="shared" si="38"/>
        <v>1106523.4599925755</v>
      </c>
      <c r="M206" s="15"/>
      <c r="N206" s="86">
        <f t="shared" si="28"/>
        <v>1106523.4599925755</v>
      </c>
    </row>
    <row r="207" spans="1:14" x14ac:dyDescent="0.25">
      <c r="A207" s="81"/>
      <c r="B207" s="65" t="s">
        <v>132</v>
      </c>
      <c r="C207" s="47">
        <v>4</v>
      </c>
      <c r="D207" s="69">
        <v>26.023400000000002</v>
      </c>
      <c r="E207" s="98">
        <v>2389</v>
      </c>
      <c r="F207" s="64">
        <v>405666.7</v>
      </c>
      <c r="G207" s="55">
        <v>75</v>
      </c>
      <c r="H207" s="64">
        <f t="shared" si="35"/>
        <v>304250.02500000002</v>
      </c>
      <c r="I207" s="15">
        <f t="shared" si="34"/>
        <v>101416.67499999999</v>
      </c>
      <c r="J207" s="15">
        <f t="shared" si="36"/>
        <v>169.80606948514023</v>
      </c>
      <c r="K207" s="15">
        <f t="shared" si="37"/>
        <v>552.77296938891072</v>
      </c>
      <c r="L207" s="15">
        <f t="shared" si="38"/>
        <v>1161040.4159905829</v>
      </c>
      <c r="M207" s="15"/>
      <c r="N207" s="86">
        <f t="shared" si="28"/>
        <v>1161040.4159905829</v>
      </c>
    </row>
    <row r="208" spans="1:14" x14ac:dyDescent="0.25">
      <c r="A208" s="81"/>
      <c r="B208" s="65" t="s">
        <v>133</v>
      </c>
      <c r="C208" s="47">
        <v>4</v>
      </c>
      <c r="D208" s="69">
        <v>18.456199999999999</v>
      </c>
      <c r="E208" s="98">
        <v>1533</v>
      </c>
      <c r="F208" s="64">
        <v>244160</v>
      </c>
      <c r="G208" s="55">
        <v>75</v>
      </c>
      <c r="H208" s="64">
        <f t="shared" si="35"/>
        <v>183120</v>
      </c>
      <c r="I208" s="15">
        <f t="shared" si="34"/>
        <v>61040</v>
      </c>
      <c r="J208" s="15">
        <f t="shared" si="36"/>
        <v>159.26940639269407</v>
      </c>
      <c r="K208" s="15">
        <f t="shared" si="37"/>
        <v>563.30963248135686</v>
      </c>
      <c r="L208" s="15">
        <f t="shared" si="38"/>
        <v>1051381.1873254683</v>
      </c>
      <c r="M208" s="15"/>
      <c r="N208" s="86">
        <f t="shared" si="28"/>
        <v>1051381.1873254683</v>
      </c>
    </row>
    <row r="209" spans="1:14" x14ac:dyDescent="0.25">
      <c r="A209" s="81"/>
      <c r="B209" s="65" t="s">
        <v>134</v>
      </c>
      <c r="C209" s="47">
        <v>4</v>
      </c>
      <c r="D209" s="69">
        <v>18.093399999999999</v>
      </c>
      <c r="E209" s="98">
        <v>1541</v>
      </c>
      <c r="F209" s="64">
        <v>348026.7</v>
      </c>
      <c r="G209" s="55">
        <v>75</v>
      </c>
      <c r="H209" s="64">
        <f t="shared" si="35"/>
        <v>261020.02499999999</v>
      </c>
      <c r="I209" s="15">
        <f t="shared" si="34"/>
        <v>87006.675000000017</v>
      </c>
      <c r="J209" s="15">
        <f t="shared" si="36"/>
        <v>225.84471122647633</v>
      </c>
      <c r="K209" s="15">
        <f t="shared" si="37"/>
        <v>496.73432764757467</v>
      </c>
      <c r="L209" s="15">
        <f t="shared" si="38"/>
        <v>955187.12182483845</v>
      </c>
      <c r="M209" s="15"/>
      <c r="N209" s="86">
        <f t="shared" si="28"/>
        <v>955187.12182483845</v>
      </c>
    </row>
    <row r="210" spans="1:14" x14ac:dyDescent="0.25">
      <c r="A210" s="81"/>
      <c r="B210" s="65" t="s">
        <v>135</v>
      </c>
      <c r="C210" s="47">
        <v>4</v>
      </c>
      <c r="D210" s="69">
        <v>32.839999999999996</v>
      </c>
      <c r="E210" s="98">
        <v>1864</v>
      </c>
      <c r="F210" s="64">
        <v>447626.7</v>
      </c>
      <c r="G210" s="55">
        <v>75</v>
      </c>
      <c r="H210" s="64">
        <f t="shared" si="35"/>
        <v>335720.02500000002</v>
      </c>
      <c r="I210" s="15">
        <f t="shared" si="34"/>
        <v>111906.67499999999</v>
      </c>
      <c r="J210" s="15">
        <f t="shared" si="36"/>
        <v>240.14307939914164</v>
      </c>
      <c r="K210" s="15">
        <f t="shared" si="37"/>
        <v>482.43595947490934</v>
      </c>
      <c r="L210" s="15">
        <f t="shared" si="38"/>
        <v>1020191.1377771928</v>
      </c>
      <c r="M210" s="15"/>
      <c r="N210" s="86">
        <f t="shared" si="28"/>
        <v>1020191.1377771928</v>
      </c>
    </row>
    <row r="211" spans="1:14" x14ac:dyDescent="0.25">
      <c r="A211" s="81"/>
      <c r="B211" s="65" t="s">
        <v>136</v>
      </c>
      <c r="C211" s="47">
        <v>4</v>
      </c>
      <c r="D211" s="69">
        <v>12.6798</v>
      </c>
      <c r="E211" s="98">
        <v>866</v>
      </c>
      <c r="F211" s="64">
        <v>203826.7</v>
      </c>
      <c r="G211" s="55">
        <v>75</v>
      </c>
      <c r="H211" s="64">
        <f t="shared" si="35"/>
        <v>152870.02499999999</v>
      </c>
      <c r="I211" s="15">
        <f t="shared" si="34"/>
        <v>50956.675000000017</v>
      </c>
      <c r="J211" s="15">
        <f t="shared" si="36"/>
        <v>235.36570438799077</v>
      </c>
      <c r="K211" s="15">
        <f t="shared" si="37"/>
        <v>487.21333448606021</v>
      </c>
      <c r="L211" s="15">
        <f t="shared" si="38"/>
        <v>844808.99393734103</v>
      </c>
      <c r="M211" s="15"/>
      <c r="N211" s="86">
        <f t="shared" ref="N211:N255" si="39">L211+M211</f>
        <v>844808.99393734103</v>
      </c>
    </row>
    <row r="212" spans="1:14" x14ac:dyDescent="0.25">
      <c r="A212" s="81"/>
      <c r="B212" s="65" t="s">
        <v>137</v>
      </c>
      <c r="C212" s="47">
        <v>4</v>
      </c>
      <c r="D212" s="69">
        <v>7.3449</v>
      </c>
      <c r="E212" s="98">
        <v>1130</v>
      </c>
      <c r="F212" s="64">
        <v>223333.3</v>
      </c>
      <c r="G212" s="55">
        <v>75</v>
      </c>
      <c r="H212" s="64">
        <f t="shared" si="35"/>
        <v>167499.97500000001</v>
      </c>
      <c r="I212" s="15">
        <f t="shared" si="34"/>
        <v>55833.324999999983</v>
      </c>
      <c r="J212" s="15">
        <f t="shared" si="36"/>
        <v>197.64008849557521</v>
      </c>
      <c r="K212" s="15">
        <f t="shared" si="37"/>
        <v>524.93895037847574</v>
      </c>
      <c r="L212" s="15">
        <f t="shared" si="38"/>
        <v>912856.78769135242</v>
      </c>
      <c r="M212" s="15"/>
      <c r="N212" s="86">
        <f t="shared" si="39"/>
        <v>912856.78769135242</v>
      </c>
    </row>
    <row r="213" spans="1:14" x14ac:dyDescent="0.25">
      <c r="A213" s="81"/>
      <c r="B213" s="65" t="s">
        <v>138</v>
      </c>
      <c r="C213" s="47">
        <v>4</v>
      </c>
      <c r="D213" s="69">
        <v>45.099099999999993</v>
      </c>
      <c r="E213" s="98">
        <v>2929</v>
      </c>
      <c r="F213" s="64">
        <v>750973.3</v>
      </c>
      <c r="G213" s="55">
        <v>75</v>
      </c>
      <c r="H213" s="64">
        <f t="shared" si="35"/>
        <v>563229.97499999998</v>
      </c>
      <c r="I213" s="15">
        <f t="shared" si="34"/>
        <v>187743.32500000007</v>
      </c>
      <c r="J213" s="15">
        <f t="shared" si="36"/>
        <v>256.39238648002731</v>
      </c>
      <c r="K213" s="15">
        <f t="shared" si="37"/>
        <v>466.18665239402367</v>
      </c>
      <c r="L213" s="15">
        <f t="shared" si="38"/>
        <v>1161308.6637642765</v>
      </c>
      <c r="M213" s="15"/>
      <c r="N213" s="86">
        <f t="shared" si="39"/>
        <v>1161308.6637642765</v>
      </c>
    </row>
    <row r="214" spans="1:14" x14ac:dyDescent="0.25">
      <c r="A214" s="81"/>
      <c r="B214" s="65" t="s">
        <v>139</v>
      </c>
      <c r="C214" s="47">
        <v>4</v>
      </c>
      <c r="D214" s="69">
        <v>16.179600000000001</v>
      </c>
      <c r="E214" s="98">
        <v>1589</v>
      </c>
      <c r="F214" s="64">
        <v>375160</v>
      </c>
      <c r="G214" s="55">
        <v>75</v>
      </c>
      <c r="H214" s="64">
        <f t="shared" si="35"/>
        <v>281370</v>
      </c>
      <c r="I214" s="15">
        <f t="shared" si="34"/>
        <v>93790</v>
      </c>
      <c r="J214" s="15">
        <f t="shared" si="36"/>
        <v>236.09817495280049</v>
      </c>
      <c r="K214" s="15">
        <f t="shared" si="37"/>
        <v>486.48086392125049</v>
      </c>
      <c r="L214" s="15">
        <f t="shared" si="38"/>
        <v>939838.33484560985</v>
      </c>
      <c r="M214" s="15"/>
      <c r="N214" s="86">
        <f t="shared" si="39"/>
        <v>939838.33484560985</v>
      </c>
    </row>
    <row r="215" spans="1:14" x14ac:dyDescent="0.25">
      <c r="A215" s="81"/>
      <c r="B215" s="65" t="s">
        <v>755</v>
      </c>
      <c r="C215" s="47">
        <v>4</v>
      </c>
      <c r="D215" s="69">
        <v>32.394000000000005</v>
      </c>
      <c r="E215" s="98">
        <v>2440</v>
      </c>
      <c r="F215" s="64">
        <v>444320</v>
      </c>
      <c r="G215" s="55">
        <v>75</v>
      </c>
      <c r="H215" s="64">
        <f t="shared" si="35"/>
        <v>333240</v>
      </c>
      <c r="I215" s="15">
        <f t="shared" si="34"/>
        <v>111080</v>
      </c>
      <c r="J215" s="15">
        <f t="shared" si="36"/>
        <v>182.09836065573771</v>
      </c>
      <c r="K215" s="15">
        <f t="shared" si="37"/>
        <v>540.4806782183133</v>
      </c>
      <c r="L215" s="15">
        <f t="shared" si="38"/>
        <v>1169929.5414151878</v>
      </c>
      <c r="M215" s="15"/>
      <c r="N215" s="86">
        <f t="shared" si="39"/>
        <v>1169929.5414151878</v>
      </c>
    </row>
    <row r="216" spans="1:14" x14ac:dyDescent="0.25">
      <c r="A216" s="81"/>
      <c r="B216" s="65" t="s">
        <v>140</v>
      </c>
      <c r="C216" s="47">
        <v>4</v>
      </c>
      <c r="D216" s="69">
        <v>25.742600000000003</v>
      </c>
      <c r="E216" s="98">
        <v>1558</v>
      </c>
      <c r="F216" s="64">
        <v>199026.7</v>
      </c>
      <c r="G216" s="55">
        <v>75</v>
      </c>
      <c r="H216" s="64">
        <f t="shared" si="35"/>
        <v>149270.02499999999</v>
      </c>
      <c r="I216" s="15">
        <f t="shared" si="34"/>
        <v>49756.675000000017</v>
      </c>
      <c r="J216" s="15">
        <f t="shared" si="36"/>
        <v>127.74499358151478</v>
      </c>
      <c r="K216" s="15">
        <f t="shared" si="37"/>
        <v>594.83404529253619</v>
      </c>
      <c r="L216" s="15">
        <f t="shared" si="38"/>
        <v>1123342.2675092947</v>
      </c>
      <c r="M216" s="15"/>
      <c r="N216" s="86">
        <f t="shared" si="39"/>
        <v>1123342.2675092947</v>
      </c>
    </row>
    <row r="217" spans="1:14" x14ac:dyDescent="0.25">
      <c r="A217" s="81"/>
      <c r="B217" s="65" t="s">
        <v>141</v>
      </c>
      <c r="C217" s="47">
        <v>4</v>
      </c>
      <c r="D217" s="69">
        <v>45.363399999999999</v>
      </c>
      <c r="E217" s="98">
        <v>2331</v>
      </c>
      <c r="F217" s="64">
        <v>438146.7</v>
      </c>
      <c r="G217" s="55">
        <v>75</v>
      </c>
      <c r="H217" s="64">
        <f t="shared" si="35"/>
        <v>328610.02500000002</v>
      </c>
      <c r="I217" s="15">
        <f t="shared" si="34"/>
        <v>109536.67499999999</v>
      </c>
      <c r="J217" s="15">
        <f t="shared" si="36"/>
        <v>187.96512226512226</v>
      </c>
      <c r="K217" s="15">
        <f t="shared" si="37"/>
        <v>534.61391660892878</v>
      </c>
      <c r="L217" s="15">
        <f t="shared" si="38"/>
        <v>1190691.0960301422</v>
      </c>
      <c r="M217" s="15"/>
      <c r="N217" s="86">
        <f t="shared" si="39"/>
        <v>1190691.0960301422</v>
      </c>
    </row>
    <row r="218" spans="1:14" x14ac:dyDescent="0.25">
      <c r="A218" s="81"/>
      <c r="B218" s="65" t="s">
        <v>756</v>
      </c>
      <c r="C218" s="47">
        <v>4</v>
      </c>
      <c r="D218" s="69">
        <v>39.507899999999999</v>
      </c>
      <c r="E218" s="98">
        <v>2191</v>
      </c>
      <c r="F218" s="64">
        <v>347933.3</v>
      </c>
      <c r="G218" s="55">
        <v>75</v>
      </c>
      <c r="H218" s="64">
        <f t="shared" si="35"/>
        <v>260949.97500000001</v>
      </c>
      <c r="I218" s="15">
        <f t="shared" si="34"/>
        <v>86983.324999999983</v>
      </c>
      <c r="J218" s="15">
        <f t="shared" si="36"/>
        <v>158.80114103149248</v>
      </c>
      <c r="K218" s="15">
        <f t="shared" si="37"/>
        <v>563.77789784255856</v>
      </c>
      <c r="L218" s="15">
        <f t="shared" si="38"/>
        <v>1197354.6594069134</v>
      </c>
      <c r="M218" s="15"/>
      <c r="N218" s="86">
        <f t="shared" si="39"/>
        <v>1197354.6594069134</v>
      </c>
    </row>
    <row r="219" spans="1:14" x14ac:dyDescent="0.25">
      <c r="A219" s="81"/>
      <c r="B219" s="65" t="s">
        <v>757</v>
      </c>
      <c r="C219" s="47">
        <v>4</v>
      </c>
      <c r="D219" s="69">
        <v>49.061099999999996</v>
      </c>
      <c r="E219" s="98">
        <v>7056</v>
      </c>
      <c r="F219" s="64">
        <v>1065973.3</v>
      </c>
      <c r="G219" s="55">
        <v>75</v>
      </c>
      <c r="H219" s="64">
        <f t="shared" si="35"/>
        <v>799479.97499999998</v>
      </c>
      <c r="I219" s="15">
        <f t="shared" si="34"/>
        <v>266493.32500000007</v>
      </c>
      <c r="J219" s="15">
        <f t="shared" si="36"/>
        <v>151.07331349206351</v>
      </c>
      <c r="K219" s="15">
        <f t="shared" si="37"/>
        <v>571.50572538198753</v>
      </c>
      <c r="L219" s="15">
        <f t="shared" si="38"/>
        <v>1809719.5273557696</v>
      </c>
      <c r="M219" s="15"/>
      <c r="N219" s="86">
        <f t="shared" si="39"/>
        <v>1809719.5273557696</v>
      </c>
    </row>
    <row r="220" spans="1:14" x14ac:dyDescent="0.25">
      <c r="A220" s="81"/>
      <c r="B220" s="65" t="s">
        <v>143</v>
      </c>
      <c r="C220" s="47">
        <v>4</v>
      </c>
      <c r="D220" s="69">
        <v>15.988299999999999</v>
      </c>
      <c r="E220" s="98">
        <v>1363</v>
      </c>
      <c r="F220" s="64">
        <v>221080</v>
      </c>
      <c r="G220" s="55">
        <v>75</v>
      </c>
      <c r="H220" s="64">
        <f t="shared" si="35"/>
        <v>165810</v>
      </c>
      <c r="I220" s="15">
        <f t="shared" si="34"/>
        <v>55270</v>
      </c>
      <c r="J220" s="15">
        <f t="shared" si="36"/>
        <v>162.20102714600148</v>
      </c>
      <c r="K220" s="15">
        <f t="shared" si="37"/>
        <v>560.3780117280495</v>
      </c>
      <c r="L220" s="15">
        <f t="shared" si="38"/>
        <v>1019236.6665670491</v>
      </c>
      <c r="M220" s="15"/>
      <c r="N220" s="86">
        <f t="shared" si="39"/>
        <v>1019236.6665670491</v>
      </c>
    </row>
    <row r="221" spans="1:14" x14ac:dyDescent="0.25">
      <c r="A221" s="81"/>
      <c r="B221" s="65" t="s">
        <v>758</v>
      </c>
      <c r="C221" s="47">
        <v>4</v>
      </c>
      <c r="D221" s="69">
        <v>22.875599999999999</v>
      </c>
      <c r="E221" s="98">
        <v>2192</v>
      </c>
      <c r="F221" s="64">
        <v>449600</v>
      </c>
      <c r="G221" s="55">
        <v>75</v>
      </c>
      <c r="H221" s="64">
        <f t="shared" si="35"/>
        <v>337200</v>
      </c>
      <c r="I221" s="15">
        <f t="shared" si="34"/>
        <v>112400</v>
      </c>
      <c r="J221" s="15">
        <f t="shared" si="36"/>
        <v>205.1094890510949</v>
      </c>
      <c r="K221" s="15">
        <f t="shared" si="37"/>
        <v>517.46954982295608</v>
      </c>
      <c r="L221" s="15">
        <f t="shared" si="38"/>
        <v>1076870.835150647</v>
      </c>
      <c r="M221" s="15"/>
      <c r="N221" s="86">
        <f t="shared" si="39"/>
        <v>1076870.835150647</v>
      </c>
    </row>
    <row r="222" spans="1:14" x14ac:dyDescent="0.25">
      <c r="A222" s="81"/>
      <c r="B222" s="65" t="s">
        <v>144</v>
      </c>
      <c r="C222" s="47">
        <v>4</v>
      </c>
      <c r="D222" s="69">
        <v>21.118200000000002</v>
      </c>
      <c r="E222" s="98">
        <v>2593</v>
      </c>
      <c r="F222" s="64">
        <v>353466.7</v>
      </c>
      <c r="G222" s="55">
        <v>75</v>
      </c>
      <c r="H222" s="64">
        <f t="shared" si="35"/>
        <v>265100.02500000002</v>
      </c>
      <c r="I222" s="15">
        <f t="shared" si="34"/>
        <v>88366.674999999988</v>
      </c>
      <c r="J222" s="15">
        <f t="shared" si="36"/>
        <v>136.3157346702661</v>
      </c>
      <c r="K222" s="15">
        <f t="shared" si="37"/>
        <v>586.26330420378486</v>
      </c>
      <c r="L222" s="15">
        <f t="shared" si="38"/>
        <v>1217341.7101671617</v>
      </c>
      <c r="M222" s="15"/>
      <c r="N222" s="86">
        <f t="shared" si="39"/>
        <v>1217341.7101671617</v>
      </c>
    </row>
    <row r="223" spans="1:14" x14ac:dyDescent="0.25">
      <c r="A223" s="81"/>
      <c r="B223" s="65" t="s">
        <v>145</v>
      </c>
      <c r="C223" s="47">
        <v>4</v>
      </c>
      <c r="D223" s="69">
        <v>37.408799999999999</v>
      </c>
      <c r="E223" s="98">
        <v>3893</v>
      </c>
      <c r="F223" s="64">
        <v>513093.3</v>
      </c>
      <c r="G223" s="55">
        <v>75</v>
      </c>
      <c r="H223" s="64">
        <f t="shared" si="35"/>
        <v>384819.97499999998</v>
      </c>
      <c r="I223" s="15">
        <f t="shared" si="34"/>
        <v>128273.32500000001</v>
      </c>
      <c r="J223" s="15">
        <f t="shared" si="36"/>
        <v>131.79894682763936</v>
      </c>
      <c r="K223" s="15">
        <f t="shared" si="37"/>
        <v>590.7800920464116</v>
      </c>
      <c r="L223" s="15">
        <f t="shared" si="38"/>
        <v>1428991.6263965082</v>
      </c>
      <c r="M223" s="15"/>
      <c r="N223" s="86">
        <f t="shared" si="39"/>
        <v>1428991.6263965082</v>
      </c>
    </row>
    <row r="224" spans="1:14" x14ac:dyDescent="0.25">
      <c r="A224" s="81"/>
      <c r="B224" s="65" t="s">
        <v>146</v>
      </c>
      <c r="C224" s="47">
        <v>4</v>
      </c>
      <c r="D224" s="69">
        <v>21.036799999999999</v>
      </c>
      <c r="E224" s="98">
        <v>1334</v>
      </c>
      <c r="F224" s="64">
        <v>179173.3</v>
      </c>
      <c r="G224" s="55">
        <v>75</v>
      </c>
      <c r="H224" s="64">
        <f t="shared" si="35"/>
        <v>134379.97500000001</v>
      </c>
      <c r="I224" s="15">
        <f t="shared" si="34"/>
        <v>44793.324999999983</v>
      </c>
      <c r="J224" s="15">
        <f t="shared" si="36"/>
        <v>134.31281859070464</v>
      </c>
      <c r="K224" s="15">
        <f t="shared" si="37"/>
        <v>588.26622028334634</v>
      </c>
      <c r="L224" s="15">
        <f t="shared" si="38"/>
        <v>1072380.3751292864</v>
      </c>
      <c r="M224" s="15"/>
      <c r="N224" s="86">
        <f t="shared" si="39"/>
        <v>1072380.3751292864</v>
      </c>
    </row>
    <row r="225" spans="1:14" x14ac:dyDescent="0.25">
      <c r="A225" s="81"/>
      <c r="B225" s="65"/>
      <c r="C225" s="47"/>
      <c r="D225" s="69">
        <v>0</v>
      </c>
      <c r="E225" s="100"/>
      <c r="F225" s="87"/>
      <c r="G225" s="55"/>
      <c r="H225" s="87"/>
      <c r="I225" s="88"/>
      <c r="J225" s="88"/>
      <c r="K225" s="15"/>
      <c r="L225" s="15"/>
      <c r="M225" s="15"/>
      <c r="N225" s="86"/>
    </row>
    <row r="226" spans="1:14" x14ac:dyDescent="0.25">
      <c r="A226" s="84" t="s">
        <v>147</v>
      </c>
      <c r="B226" s="57" t="s">
        <v>2</v>
      </c>
      <c r="C226" s="58"/>
      <c r="D226" s="71">
        <f>D227</f>
        <v>1185.1591000000001</v>
      </c>
      <c r="E226" s="101">
        <f>E227</f>
        <v>83447</v>
      </c>
      <c r="F226" s="49">
        <f>F228</f>
        <v>0</v>
      </c>
      <c r="G226" s="55"/>
      <c r="H226" s="49">
        <f>H228</f>
        <v>10537615.024999999</v>
      </c>
      <c r="I226" s="12">
        <f>I228</f>
        <v>-10537615.024999999</v>
      </c>
      <c r="J226" s="12"/>
      <c r="K226" s="15"/>
      <c r="L226" s="15"/>
      <c r="M226" s="14">
        <f>M228</f>
        <v>44550440.00831902</v>
      </c>
      <c r="N226" s="82">
        <f t="shared" si="39"/>
        <v>44550440.00831902</v>
      </c>
    </row>
    <row r="227" spans="1:14" x14ac:dyDescent="0.25">
      <c r="A227" s="84" t="s">
        <v>147</v>
      </c>
      <c r="B227" s="57" t="s">
        <v>3</v>
      </c>
      <c r="C227" s="58"/>
      <c r="D227" s="71">
        <f>SUM(D229:D255)</f>
        <v>1185.1591000000001</v>
      </c>
      <c r="E227" s="101">
        <f>SUM(E229:E255)</f>
        <v>83447</v>
      </c>
      <c r="F227" s="49">
        <f>SUM(F229:F255)</f>
        <v>42150460.099999994</v>
      </c>
      <c r="G227" s="55"/>
      <c r="H227" s="49">
        <f>SUM(H229:H255)</f>
        <v>17240190.075000003</v>
      </c>
      <c r="I227" s="12">
        <f>SUM(I229:I255)</f>
        <v>24910270.025000002</v>
      </c>
      <c r="J227" s="12"/>
      <c r="K227" s="15"/>
      <c r="L227" s="12">
        <f>SUM(L229:L255)</f>
        <v>31547911.959985994</v>
      </c>
      <c r="M227" s="15"/>
      <c r="N227" s="82">
        <f t="shared" si="39"/>
        <v>31547911.959985994</v>
      </c>
    </row>
    <row r="228" spans="1:14" x14ac:dyDescent="0.25">
      <c r="A228" s="81"/>
      <c r="B228" s="65" t="s">
        <v>26</v>
      </c>
      <c r="C228" s="47">
        <v>2</v>
      </c>
      <c r="D228" s="69">
        <v>0</v>
      </c>
      <c r="E228" s="102"/>
      <c r="F228" s="64"/>
      <c r="G228" s="55">
        <v>25</v>
      </c>
      <c r="H228" s="64">
        <f>F227*G228/100</f>
        <v>10537615.024999999</v>
      </c>
      <c r="I228" s="15">
        <f t="shared" ref="I228:I255" si="40">F228-H228</f>
        <v>-10537615.024999999</v>
      </c>
      <c r="J228" s="15"/>
      <c r="K228" s="15"/>
      <c r="L228" s="15"/>
      <c r="M228" s="15">
        <f>($L$7*$L$8*E226/$L$10)+($L$7*$L$9*D226/$L$11)</f>
        <v>44550440.00831902</v>
      </c>
      <c r="N228" s="86">
        <f t="shared" si="39"/>
        <v>44550440.00831902</v>
      </c>
    </row>
    <row r="229" spans="1:14" x14ac:dyDescent="0.25">
      <c r="A229" s="81"/>
      <c r="B229" s="65" t="s">
        <v>148</v>
      </c>
      <c r="C229" s="47">
        <v>4</v>
      </c>
      <c r="D229" s="69">
        <f>40.607+12.97</f>
        <v>53.576999999999998</v>
      </c>
      <c r="E229" s="98">
        <v>2042</v>
      </c>
      <c r="F229" s="124">
        <v>493880</v>
      </c>
      <c r="G229" s="55">
        <v>75</v>
      </c>
      <c r="H229" s="64">
        <f t="shared" ref="H229:H255" si="41">F229*G229/100</f>
        <v>370410</v>
      </c>
      <c r="I229" s="15">
        <f t="shared" si="40"/>
        <v>123470</v>
      </c>
      <c r="J229" s="15">
        <f t="shared" ref="J229:J255" si="42">F229/E229</f>
        <v>241.86092066601373</v>
      </c>
      <c r="K229" s="15">
        <f t="shared" ref="K229:K255" si="43">$J$11*$J$19-J229</f>
        <v>480.71811820803725</v>
      </c>
      <c r="L229" s="15">
        <f t="shared" ref="L229:L255" si="44">IF(K229&gt;0,$J$7*$J$8*(K229/$K$19),0)+$J$7*$J$9*(E229/$E$19)+$J$7*$J$10*(D229/$D$19)</f>
        <v>1105727.3344047372</v>
      </c>
      <c r="M229" s="15"/>
      <c r="N229" s="86">
        <f t="shared" si="39"/>
        <v>1105727.3344047372</v>
      </c>
    </row>
    <row r="230" spans="1:14" x14ac:dyDescent="0.25">
      <c r="A230" s="81"/>
      <c r="B230" s="65" t="s">
        <v>149</v>
      </c>
      <c r="C230" s="47">
        <v>4</v>
      </c>
      <c r="D230" s="69">
        <f>32.3264+4.94</f>
        <v>37.266399999999997</v>
      </c>
      <c r="E230" s="98">
        <v>2267</v>
      </c>
      <c r="F230" s="124">
        <v>375880</v>
      </c>
      <c r="G230" s="55">
        <v>75</v>
      </c>
      <c r="H230" s="64">
        <f t="shared" si="41"/>
        <v>281910</v>
      </c>
      <c r="I230" s="15">
        <f t="shared" si="40"/>
        <v>93970</v>
      </c>
      <c r="J230" s="15">
        <f t="shared" si="42"/>
        <v>165.80502867225408</v>
      </c>
      <c r="K230" s="15">
        <f t="shared" si="43"/>
        <v>556.77401020179695</v>
      </c>
      <c r="L230" s="15">
        <f t="shared" si="44"/>
        <v>1188910.7615814733</v>
      </c>
      <c r="M230" s="15"/>
      <c r="N230" s="86">
        <f t="shared" si="39"/>
        <v>1188910.7615814733</v>
      </c>
    </row>
    <row r="231" spans="1:14" x14ac:dyDescent="0.25">
      <c r="A231" s="81"/>
      <c r="B231" s="65" t="s">
        <v>889</v>
      </c>
      <c r="C231" s="47">
        <v>4</v>
      </c>
      <c r="D231" s="69">
        <v>42.942499999999995</v>
      </c>
      <c r="E231" s="98">
        <v>4084</v>
      </c>
      <c r="F231" s="124">
        <v>1578146.7</v>
      </c>
      <c r="G231" s="55">
        <v>75</v>
      </c>
      <c r="H231" s="64">
        <f t="shared" si="41"/>
        <v>1183610.0249999999</v>
      </c>
      <c r="I231" s="15">
        <f t="shared" si="40"/>
        <v>394536.67500000005</v>
      </c>
      <c r="J231" s="15">
        <f t="shared" si="42"/>
        <v>386.42181684622915</v>
      </c>
      <c r="K231" s="15">
        <f t="shared" si="43"/>
        <v>336.15722202782183</v>
      </c>
      <c r="L231" s="15">
        <f t="shared" si="44"/>
        <v>1102303.3989927529</v>
      </c>
      <c r="M231" s="15"/>
      <c r="N231" s="86">
        <f t="shared" si="39"/>
        <v>1102303.3989927529</v>
      </c>
    </row>
    <row r="232" spans="1:14" x14ac:dyDescent="0.25">
      <c r="A232" s="81"/>
      <c r="B232" s="65" t="s">
        <v>888</v>
      </c>
      <c r="C232" s="47">
        <v>3</v>
      </c>
      <c r="D232" s="68">
        <v>83.171599999999998</v>
      </c>
      <c r="E232" s="98">
        <v>17195</v>
      </c>
      <c r="F232" s="124">
        <v>26132100</v>
      </c>
      <c r="G232" s="55">
        <v>20</v>
      </c>
      <c r="H232" s="64">
        <f t="shared" si="41"/>
        <v>5226420</v>
      </c>
      <c r="I232" s="15">
        <f t="shared" si="40"/>
        <v>20905680</v>
      </c>
      <c r="J232" s="15">
        <f t="shared" si="42"/>
        <v>1519.7499273044489</v>
      </c>
      <c r="K232" s="15">
        <f t="shared" si="43"/>
        <v>-797.17088843039789</v>
      </c>
      <c r="L232" s="15">
        <f t="shared" si="44"/>
        <v>2284970.8434354491</v>
      </c>
      <c r="M232" s="15"/>
      <c r="N232" s="86">
        <f t="shared" si="39"/>
        <v>2284970.8434354491</v>
      </c>
    </row>
    <row r="233" spans="1:14" x14ac:dyDescent="0.25">
      <c r="A233" s="81"/>
      <c r="B233" s="65" t="s">
        <v>151</v>
      </c>
      <c r="C233" s="47">
        <v>4</v>
      </c>
      <c r="D233" s="69">
        <v>49.081599999999995</v>
      </c>
      <c r="E233" s="98">
        <v>3191</v>
      </c>
      <c r="F233" s="124">
        <v>444386.7</v>
      </c>
      <c r="G233" s="55">
        <v>75</v>
      </c>
      <c r="H233" s="64">
        <f t="shared" si="41"/>
        <v>333290.02500000002</v>
      </c>
      <c r="I233" s="15">
        <f t="shared" si="40"/>
        <v>111096.67499999999</v>
      </c>
      <c r="J233" s="15">
        <f t="shared" si="42"/>
        <v>139.26251958633657</v>
      </c>
      <c r="K233" s="15">
        <f t="shared" si="43"/>
        <v>583.31651928771441</v>
      </c>
      <c r="L233" s="15">
        <f t="shared" si="44"/>
        <v>1373739.6087067989</v>
      </c>
      <c r="M233" s="15"/>
      <c r="N233" s="86">
        <f t="shared" si="39"/>
        <v>1373739.6087067989</v>
      </c>
    </row>
    <row r="234" spans="1:14" x14ac:dyDescent="0.25">
      <c r="A234" s="81"/>
      <c r="B234" s="65" t="s">
        <v>152</v>
      </c>
      <c r="C234" s="47">
        <v>4</v>
      </c>
      <c r="D234" s="69">
        <v>28.877700000000001</v>
      </c>
      <c r="E234" s="98">
        <v>1526</v>
      </c>
      <c r="F234" s="124">
        <v>220520</v>
      </c>
      <c r="G234" s="55">
        <v>75</v>
      </c>
      <c r="H234" s="64">
        <f t="shared" si="41"/>
        <v>165390</v>
      </c>
      <c r="I234" s="15">
        <f t="shared" si="40"/>
        <v>55130</v>
      </c>
      <c r="J234" s="15">
        <f t="shared" si="42"/>
        <v>144.50851900393184</v>
      </c>
      <c r="K234" s="15">
        <f t="shared" si="43"/>
        <v>578.07051987011914</v>
      </c>
      <c r="L234" s="15">
        <f t="shared" si="44"/>
        <v>1105580.7523470828</v>
      </c>
      <c r="M234" s="15"/>
      <c r="N234" s="86">
        <f t="shared" si="39"/>
        <v>1105580.7523470828</v>
      </c>
    </row>
    <row r="235" spans="1:14" x14ac:dyDescent="0.25">
      <c r="A235" s="81"/>
      <c r="B235" s="65" t="s">
        <v>153</v>
      </c>
      <c r="C235" s="47">
        <v>4</v>
      </c>
      <c r="D235" s="69">
        <v>23.430599999999998</v>
      </c>
      <c r="E235" s="98">
        <v>1060</v>
      </c>
      <c r="F235" s="124">
        <v>286760</v>
      </c>
      <c r="G235" s="55">
        <v>75</v>
      </c>
      <c r="H235" s="64">
        <f t="shared" si="41"/>
        <v>215070</v>
      </c>
      <c r="I235" s="15">
        <f t="shared" si="40"/>
        <v>71690</v>
      </c>
      <c r="J235" s="15">
        <f t="shared" si="42"/>
        <v>270.52830188679246</v>
      </c>
      <c r="K235" s="15">
        <f t="shared" si="43"/>
        <v>452.05073698725852</v>
      </c>
      <c r="L235" s="15">
        <f t="shared" si="44"/>
        <v>851680.48332526186</v>
      </c>
      <c r="M235" s="15"/>
      <c r="N235" s="86">
        <f t="shared" si="39"/>
        <v>851680.48332526186</v>
      </c>
    </row>
    <row r="236" spans="1:14" x14ac:dyDescent="0.25">
      <c r="A236" s="81"/>
      <c r="B236" s="65" t="s">
        <v>154</v>
      </c>
      <c r="C236" s="47">
        <v>4</v>
      </c>
      <c r="D236" s="69">
        <v>31.651100000000003</v>
      </c>
      <c r="E236" s="98">
        <v>2695</v>
      </c>
      <c r="F236" s="124">
        <v>514093.3</v>
      </c>
      <c r="G236" s="55">
        <v>75</v>
      </c>
      <c r="H236" s="64">
        <f t="shared" si="41"/>
        <v>385569.97499999998</v>
      </c>
      <c r="I236" s="15">
        <f t="shared" si="40"/>
        <v>128523.32500000001</v>
      </c>
      <c r="J236" s="15">
        <f t="shared" si="42"/>
        <v>190.75818181818181</v>
      </c>
      <c r="K236" s="15">
        <f t="shared" si="43"/>
        <v>531.82085705586917</v>
      </c>
      <c r="L236" s="15">
        <f t="shared" si="44"/>
        <v>1184934.3981480098</v>
      </c>
      <c r="M236" s="15"/>
      <c r="N236" s="86">
        <f t="shared" si="39"/>
        <v>1184934.3981480098</v>
      </c>
    </row>
    <row r="237" spans="1:14" x14ac:dyDescent="0.25">
      <c r="A237" s="81"/>
      <c r="B237" s="65" t="s">
        <v>155</v>
      </c>
      <c r="C237" s="47">
        <v>4</v>
      </c>
      <c r="D237" s="69">
        <v>33.021000000000001</v>
      </c>
      <c r="E237" s="98">
        <v>1502</v>
      </c>
      <c r="F237" s="124">
        <v>244426.7</v>
      </c>
      <c r="G237" s="55">
        <v>75</v>
      </c>
      <c r="H237" s="64">
        <f t="shared" si="41"/>
        <v>183320.02499999999</v>
      </c>
      <c r="I237" s="15">
        <f t="shared" si="40"/>
        <v>61106.675000000017</v>
      </c>
      <c r="J237" s="15">
        <f t="shared" si="42"/>
        <v>162.73415446071905</v>
      </c>
      <c r="K237" s="15">
        <f t="shared" si="43"/>
        <v>559.8448844133319</v>
      </c>
      <c r="L237" s="15">
        <f t="shared" si="44"/>
        <v>1089914.1902189099</v>
      </c>
      <c r="M237" s="15"/>
      <c r="N237" s="86">
        <f t="shared" si="39"/>
        <v>1089914.1902189099</v>
      </c>
    </row>
    <row r="238" spans="1:14" x14ac:dyDescent="0.25">
      <c r="A238" s="81"/>
      <c r="B238" s="65" t="s">
        <v>156</v>
      </c>
      <c r="C238" s="47">
        <v>4</v>
      </c>
      <c r="D238" s="69">
        <f>59.4718-12.97</f>
        <v>46.501800000000003</v>
      </c>
      <c r="E238" s="98">
        <v>1956</v>
      </c>
      <c r="F238" s="124">
        <v>368200</v>
      </c>
      <c r="G238" s="55">
        <v>75</v>
      </c>
      <c r="H238" s="64">
        <f t="shared" si="41"/>
        <v>276150</v>
      </c>
      <c r="I238" s="15">
        <f t="shared" si="40"/>
        <v>92050</v>
      </c>
      <c r="J238" s="15">
        <f t="shared" si="42"/>
        <v>188.24130879345603</v>
      </c>
      <c r="K238" s="15">
        <f t="shared" si="43"/>
        <v>534.33773008059495</v>
      </c>
      <c r="L238" s="15">
        <f t="shared" si="44"/>
        <v>1150020.271509045</v>
      </c>
      <c r="M238" s="15"/>
      <c r="N238" s="86">
        <f t="shared" si="39"/>
        <v>1150020.271509045</v>
      </c>
    </row>
    <row r="239" spans="1:14" x14ac:dyDescent="0.25">
      <c r="A239" s="81"/>
      <c r="B239" s="65" t="s">
        <v>157</v>
      </c>
      <c r="C239" s="47">
        <v>4</v>
      </c>
      <c r="D239" s="68">
        <v>36.563699999999997</v>
      </c>
      <c r="E239" s="98">
        <v>4814</v>
      </c>
      <c r="F239" s="124">
        <v>944186.7</v>
      </c>
      <c r="G239" s="55">
        <v>75</v>
      </c>
      <c r="H239" s="64">
        <f t="shared" si="41"/>
        <v>708140.02500000002</v>
      </c>
      <c r="I239" s="15">
        <f t="shared" si="40"/>
        <v>236046.67499999993</v>
      </c>
      <c r="J239" s="15">
        <f t="shared" si="42"/>
        <v>196.1335064395513</v>
      </c>
      <c r="K239" s="15">
        <f t="shared" si="43"/>
        <v>526.44553243449968</v>
      </c>
      <c r="L239" s="15">
        <f t="shared" si="44"/>
        <v>1441490.7633550456</v>
      </c>
      <c r="M239" s="15"/>
      <c r="N239" s="86">
        <f t="shared" si="39"/>
        <v>1441490.7633550456</v>
      </c>
    </row>
    <row r="240" spans="1:14" x14ac:dyDescent="0.25">
      <c r="A240" s="81"/>
      <c r="B240" s="65" t="s">
        <v>158</v>
      </c>
      <c r="C240" s="47">
        <v>4</v>
      </c>
      <c r="D240" s="69">
        <v>52.251899999999992</v>
      </c>
      <c r="E240" s="98">
        <v>4341</v>
      </c>
      <c r="F240" s="124">
        <v>662906.69999999995</v>
      </c>
      <c r="G240" s="55">
        <v>75</v>
      </c>
      <c r="H240" s="64">
        <f t="shared" si="41"/>
        <v>497180.02500000002</v>
      </c>
      <c r="I240" s="15">
        <f t="shared" si="40"/>
        <v>165726.67499999993</v>
      </c>
      <c r="J240" s="15">
        <f t="shared" si="42"/>
        <v>152.70829302004145</v>
      </c>
      <c r="K240" s="15">
        <f t="shared" si="43"/>
        <v>569.87074585400956</v>
      </c>
      <c r="L240" s="15">
        <f t="shared" si="44"/>
        <v>1499432.4572918923</v>
      </c>
      <c r="M240" s="15"/>
      <c r="N240" s="86">
        <f t="shared" si="39"/>
        <v>1499432.4572918923</v>
      </c>
    </row>
    <row r="241" spans="1:14" x14ac:dyDescent="0.25">
      <c r="A241" s="81"/>
      <c r="B241" s="65" t="s">
        <v>159</v>
      </c>
      <c r="C241" s="47">
        <v>4</v>
      </c>
      <c r="D241" s="69">
        <v>24.103600000000004</v>
      </c>
      <c r="E241" s="98">
        <v>1079</v>
      </c>
      <c r="F241" s="124">
        <v>247266.7</v>
      </c>
      <c r="G241" s="55">
        <v>75</v>
      </c>
      <c r="H241" s="64">
        <f t="shared" si="41"/>
        <v>185450.02499999999</v>
      </c>
      <c r="I241" s="15">
        <f t="shared" si="40"/>
        <v>61816.675000000017</v>
      </c>
      <c r="J241" s="15">
        <f t="shared" si="42"/>
        <v>229.16283595922152</v>
      </c>
      <c r="K241" s="15">
        <f t="shared" si="43"/>
        <v>493.41620291482946</v>
      </c>
      <c r="L241" s="15">
        <f t="shared" si="44"/>
        <v>915708.2708391184</v>
      </c>
      <c r="M241" s="15"/>
      <c r="N241" s="86">
        <f t="shared" si="39"/>
        <v>915708.2708391184</v>
      </c>
    </row>
    <row r="242" spans="1:14" x14ac:dyDescent="0.25">
      <c r="A242" s="81"/>
      <c r="B242" s="65" t="s">
        <v>160</v>
      </c>
      <c r="C242" s="47">
        <v>4</v>
      </c>
      <c r="D242" s="69">
        <v>28.624899999999997</v>
      </c>
      <c r="E242" s="98">
        <v>1092</v>
      </c>
      <c r="F242" s="124">
        <v>350520</v>
      </c>
      <c r="G242" s="55">
        <v>75</v>
      </c>
      <c r="H242" s="64">
        <f t="shared" si="41"/>
        <v>262890</v>
      </c>
      <c r="I242" s="15">
        <f t="shared" si="40"/>
        <v>87630</v>
      </c>
      <c r="J242" s="15">
        <f t="shared" si="42"/>
        <v>320.98901098901098</v>
      </c>
      <c r="K242" s="15">
        <f t="shared" si="43"/>
        <v>401.59002788504</v>
      </c>
      <c r="L242" s="15">
        <f t="shared" si="44"/>
        <v>799520.14419023693</v>
      </c>
      <c r="M242" s="15"/>
      <c r="N242" s="86">
        <f t="shared" si="39"/>
        <v>799520.14419023693</v>
      </c>
    </row>
    <row r="243" spans="1:14" x14ac:dyDescent="0.25">
      <c r="A243" s="81"/>
      <c r="B243" s="65" t="s">
        <v>759</v>
      </c>
      <c r="C243" s="47">
        <v>4</v>
      </c>
      <c r="D243" s="69">
        <v>32.481199999999994</v>
      </c>
      <c r="E243" s="98">
        <v>2777</v>
      </c>
      <c r="F243" s="124">
        <v>717733.3</v>
      </c>
      <c r="G243" s="55">
        <v>75</v>
      </c>
      <c r="H243" s="64">
        <f t="shared" si="41"/>
        <v>538299.97499999998</v>
      </c>
      <c r="I243" s="15">
        <f t="shared" si="40"/>
        <v>179433.32500000007</v>
      </c>
      <c r="J243" s="15">
        <f t="shared" si="42"/>
        <v>258.45635577961832</v>
      </c>
      <c r="K243" s="15">
        <f t="shared" si="43"/>
        <v>464.12268309443266</v>
      </c>
      <c r="L243" s="15">
        <f t="shared" si="44"/>
        <v>1099659.066298852</v>
      </c>
      <c r="M243" s="15"/>
      <c r="N243" s="86">
        <f t="shared" si="39"/>
        <v>1099659.066298852</v>
      </c>
    </row>
    <row r="244" spans="1:14" x14ac:dyDescent="0.25">
      <c r="A244" s="81"/>
      <c r="B244" s="65" t="s">
        <v>161</v>
      </c>
      <c r="C244" s="47">
        <v>4</v>
      </c>
      <c r="D244" s="69">
        <v>58.170500000000004</v>
      </c>
      <c r="E244" s="98">
        <v>3212</v>
      </c>
      <c r="F244" s="124">
        <v>362426.7</v>
      </c>
      <c r="G244" s="55">
        <v>75</v>
      </c>
      <c r="H244" s="64">
        <f t="shared" si="41"/>
        <v>271820.02500000002</v>
      </c>
      <c r="I244" s="15">
        <f t="shared" si="40"/>
        <v>90606.674999999988</v>
      </c>
      <c r="J244" s="15">
        <f t="shared" si="42"/>
        <v>112.83521170610211</v>
      </c>
      <c r="K244" s="15">
        <f t="shared" si="43"/>
        <v>609.74382716794889</v>
      </c>
      <c r="L244" s="15">
        <f t="shared" si="44"/>
        <v>1443721.6651668674</v>
      </c>
      <c r="M244" s="15"/>
      <c r="N244" s="86">
        <f t="shared" si="39"/>
        <v>1443721.6651668674</v>
      </c>
    </row>
    <row r="245" spans="1:14" x14ac:dyDescent="0.25">
      <c r="A245" s="81"/>
      <c r="B245" s="65" t="s">
        <v>162</v>
      </c>
      <c r="C245" s="47">
        <v>4</v>
      </c>
      <c r="D245" s="69">
        <v>36.376199999999997</v>
      </c>
      <c r="E245" s="98">
        <v>1299</v>
      </c>
      <c r="F245" s="124">
        <v>1237586.7</v>
      </c>
      <c r="G245" s="55">
        <v>75</v>
      </c>
      <c r="H245" s="64">
        <f t="shared" si="41"/>
        <v>928190.02500000002</v>
      </c>
      <c r="I245" s="15">
        <f t="shared" si="40"/>
        <v>309396.67499999993</v>
      </c>
      <c r="J245" s="15">
        <f t="shared" si="42"/>
        <v>952.72263279445724</v>
      </c>
      <c r="K245" s="15">
        <f t="shared" si="43"/>
        <v>-230.14359392040626</v>
      </c>
      <c r="L245" s="15">
        <f t="shared" si="44"/>
        <v>270059.62924974819</v>
      </c>
      <c r="M245" s="15"/>
      <c r="N245" s="86">
        <f t="shared" si="39"/>
        <v>270059.62924974819</v>
      </c>
    </row>
    <row r="246" spans="1:14" x14ac:dyDescent="0.25">
      <c r="A246" s="81"/>
      <c r="B246" s="65" t="s">
        <v>163</v>
      </c>
      <c r="C246" s="47">
        <v>4</v>
      </c>
      <c r="D246" s="69">
        <v>32.705100000000002</v>
      </c>
      <c r="E246" s="98">
        <v>1680</v>
      </c>
      <c r="F246" s="124">
        <v>270133.3</v>
      </c>
      <c r="G246" s="55">
        <v>75</v>
      </c>
      <c r="H246" s="64">
        <f t="shared" si="41"/>
        <v>202599.97500000001</v>
      </c>
      <c r="I246" s="15">
        <f t="shared" si="40"/>
        <v>67533.324999999983</v>
      </c>
      <c r="J246" s="15">
        <f t="shared" si="42"/>
        <v>160.79363095238094</v>
      </c>
      <c r="K246" s="15">
        <f t="shared" si="43"/>
        <v>561.78540792167007</v>
      </c>
      <c r="L246" s="15">
        <f t="shared" si="44"/>
        <v>1112554.0624013627</v>
      </c>
      <c r="M246" s="15"/>
      <c r="N246" s="86">
        <f t="shared" si="39"/>
        <v>1112554.0624013627</v>
      </c>
    </row>
    <row r="247" spans="1:14" x14ac:dyDescent="0.25">
      <c r="A247" s="81"/>
      <c r="B247" s="65" t="s">
        <v>164</v>
      </c>
      <c r="C247" s="47">
        <v>4</v>
      </c>
      <c r="D247" s="69">
        <v>35.991799999999998</v>
      </c>
      <c r="E247" s="98">
        <v>2001</v>
      </c>
      <c r="F247" s="124">
        <v>739986.7</v>
      </c>
      <c r="G247" s="55">
        <v>75</v>
      </c>
      <c r="H247" s="64">
        <f t="shared" si="41"/>
        <v>554990.02500000002</v>
      </c>
      <c r="I247" s="15">
        <f t="shared" si="40"/>
        <v>184996.67499999993</v>
      </c>
      <c r="J247" s="15">
        <f t="shared" si="42"/>
        <v>369.80844577711144</v>
      </c>
      <c r="K247" s="15">
        <f t="shared" si="43"/>
        <v>352.77059309693954</v>
      </c>
      <c r="L247" s="15">
        <f t="shared" si="44"/>
        <v>859565.47820433567</v>
      </c>
      <c r="M247" s="15"/>
      <c r="N247" s="86">
        <f t="shared" si="39"/>
        <v>859565.47820433567</v>
      </c>
    </row>
    <row r="248" spans="1:14" x14ac:dyDescent="0.25">
      <c r="A248" s="81"/>
      <c r="B248" s="65" t="s">
        <v>165</v>
      </c>
      <c r="C248" s="47">
        <v>4</v>
      </c>
      <c r="D248" s="69">
        <v>76.984499999999997</v>
      </c>
      <c r="E248" s="98">
        <v>4290</v>
      </c>
      <c r="F248" s="124">
        <v>1057213.3</v>
      </c>
      <c r="G248" s="55">
        <v>75</v>
      </c>
      <c r="H248" s="64">
        <f t="shared" si="41"/>
        <v>792909.97499999998</v>
      </c>
      <c r="I248" s="15">
        <f t="shared" si="40"/>
        <v>264303.32500000007</v>
      </c>
      <c r="J248" s="15">
        <f t="shared" si="42"/>
        <v>246.43666666666667</v>
      </c>
      <c r="K248" s="15">
        <f t="shared" si="43"/>
        <v>476.14237220738431</v>
      </c>
      <c r="L248" s="15">
        <f t="shared" si="44"/>
        <v>1438444.4581627045</v>
      </c>
      <c r="M248" s="15"/>
      <c r="N248" s="86">
        <f t="shared" si="39"/>
        <v>1438444.4581627045</v>
      </c>
    </row>
    <row r="249" spans="1:14" x14ac:dyDescent="0.25">
      <c r="A249" s="81"/>
      <c r="B249" s="65" t="s">
        <v>760</v>
      </c>
      <c r="C249" s="47">
        <v>4</v>
      </c>
      <c r="D249" s="69">
        <v>37.795300000000005</v>
      </c>
      <c r="E249" s="98">
        <v>2521</v>
      </c>
      <c r="F249" s="124">
        <v>442293.3</v>
      </c>
      <c r="G249" s="55">
        <v>75</v>
      </c>
      <c r="H249" s="64">
        <f t="shared" si="41"/>
        <v>331719.97499999998</v>
      </c>
      <c r="I249" s="15">
        <f t="shared" si="40"/>
        <v>110573.32500000001</v>
      </c>
      <c r="J249" s="15">
        <f t="shared" si="42"/>
        <v>175.44359381197935</v>
      </c>
      <c r="K249" s="15">
        <f t="shared" si="43"/>
        <v>547.13544506207165</v>
      </c>
      <c r="L249" s="15">
        <f t="shared" si="44"/>
        <v>1206505.7852246498</v>
      </c>
      <c r="M249" s="15"/>
      <c r="N249" s="86">
        <f t="shared" si="39"/>
        <v>1206505.7852246498</v>
      </c>
    </row>
    <row r="250" spans="1:14" x14ac:dyDescent="0.25">
      <c r="A250" s="81"/>
      <c r="B250" s="65" t="s">
        <v>761</v>
      </c>
      <c r="C250" s="47">
        <v>4</v>
      </c>
      <c r="D250" s="69">
        <v>12.696099999999999</v>
      </c>
      <c r="E250" s="98">
        <v>635</v>
      </c>
      <c r="F250" s="124">
        <v>137813.29999999999</v>
      </c>
      <c r="G250" s="55">
        <v>75</v>
      </c>
      <c r="H250" s="64">
        <f t="shared" si="41"/>
        <v>103359.97500000001</v>
      </c>
      <c r="I250" s="15">
        <f t="shared" si="40"/>
        <v>34453.324999999983</v>
      </c>
      <c r="J250" s="15">
        <f t="shared" si="42"/>
        <v>217.02881889763779</v>
      </c>
      <c r="K250" s="15">
        <f t="shared" si="43"/>
        <v>505.55021997641319</v>
      </c>
      <c r="L250" s="15">
        <f t="shared" si="44"/>
        <v>844212.63802752784</v>
      </c>
      <c r="M250" s="15"/>
      <c r="N250" s="86">
        <f t="shared" si="39"/>
        <v>844212.63802752784</v>
      </c>
    </row>
    <row r="251" spans="1:14" x14ac:dyDescent="0.25">
      <c r="A251" s="81"/>
      <c r="B251" s="65" t="s">
        <v>166</v>
      </c>
      <c r="C251" s="47">
        <v>4</v>
      </c>
      <c r="D251" s="69">
        <v>65.192599999999999</v>
      </c>
      <c r="E251" s="98">
        <v>3894</v>
      </c>
      <c r="F251" s="124">
        <v>1665520</v>
      </c>
      <c r="G251" s="55">
        <v>75</v>
      </c>
      <c r="H251" s="64">
        <f t="shared" si="41"/>
        <v>1249140</v>
      </c>
      <c r="I251" s="15">
        <f t="shared" si="40"/>
        <v>416380</v>
      </c>
      <c r="J251" s="15">
        <f t="shared" si="42"/>
        <v>427.71443246019516</v>
      </c>
      <c r="K251" s="15">
        <f t="shared" si="43"/>
        <v>294.86460641385582</v>
      </c>
      <c r="L251" s="15">
        <f t="shared" si="44"/>
        <v>1092560.3071189057</v>
      </c>
      <c r="M251" s="15"/>
      <c r="N251" s="86">
        <f t="shared" si="39"/>
        <v>1092560.3071189057</v>
      </c>
    </row>
    <row r="252" spans="1:14" x14ac:dyDescent="0.25">
      <c r="A252" s="81"/>
      <c r="B252" s="65" t="s">
        <v>167</v>
      </c>
      <c r="C252" s="47">
        <v>4</v>
      </c>
      <c r="D252" s="69">
        <v>60.270100000000006</v>
      </c>
      <c r="E252" s="98">
        <v>4031</v>
      </c>
      <c r="F252" s="124">
        <v>929826.7</v>
      </c>
      <c r="G252" s="55">
        <v>75</v>
      </c>
      <c r="H252" s="64">
        <f t="shared" si="41"/>
        <v>697370.02500000002</v>
      </c>
      <c r="I252" s="15">
        <f t="shared" si="40"/>
        <v>232456.67499999993</v>
      </c>
      <c r="J252" s="15">
        <f t="shared" si="42"/>
        <v>230.66899032498139</v>
      </c>
      <c r="K252" s="15">
        <f t="shared" si="43"/>
        <v>491.91004854906959</v>
      </c>
      <c r="L252" s="15">
        <f t="shared" si="44"/>
        <v>1376688.7873218409</v>
      </c>
      <c r="M252" s="15"/>
      <c r="N252" s="86">
        <f t="shared" si="39"/>
        <v>1376688.7873218409</v>
      </c>
    </row>
    <row r="253" spans="1:14" x14ac:dyDescent="0.25">
      <c r="A253" s="81"/>
      <c r="B253" s="65" t="s">
        <v>168</v>
      </c>
      <c r="C253" s="47">
        <v>4</v>
      </c>
      <c r="D253" s="69">
        <v>65.196699999999993</v>
      </c>
      <c r="E253" s="98">
        <v>1552</v>
      </c>
      <c r="F253" s="124">
        <v>324800</v>
      </c>
      <c r="G253" s="55">
        <v>75</v>
      </c>
      <c r="H253" s="64">
        <f t="shared" si="41"/>
        <v>243600</v>
      </c>
      <c r="I253" s="15">
        <f t="shared" si="40"/>
        <v>81200</v>
      </c>
      <c r="J253" s="15">
        <f t="shared" si="42"/>
        <v>209.27835051546393</v>
      </c>
      <c r="K253" s="15">
        <f t="shared" si="43"/>
        <v>513.30068835858708</v>
      </c>
      <c r="L253" s="15">
        <f t="shared" si="44"/>
        <v>1132874.5844009898</v>
      </c>
      <c r="M253" s="15"/>
      <c r="N253" s="86">
        <f t="shared" si="39"/>
        <v>1132874.5844009898</v>
      </c>
    </row>
    <row r="254" spans="1:14" x14ac:dyDescent="0.25">
      <c r="A254" s="81"/>
      <c r="B254" s="65" t="s">
        <v>169</v>
      </c>
      <c r="C254" s="47">
        <v>4</v>
      </c>
      <c r="D254" s="69">
        <v>32.4041</v>
      </c>
      <c r="E254" s="98">
        <v>2440</v>
      </c>
      <c r="F254" s="124">
        <v>568560</v>
      </c>
      <c r="G254" s="55">
        <v>75</v>
      </c>
      <c r="H254" s="64">
        <f t="shared" si="41"/>
        <v>426420</v>
      </c>
      <c r="I254" s="15">
        <f t="shared" si="40"/>
        <v>142140</v>
      </c>
      <c r="J254" s="15">
        <f t="shared" si="42"/>
        <v>233.01639344262296</v>
      </c>
      <c r="K254" s="15">
        <f t="shared" si="43"/>
        <v>489.562645431428</v>
      </c>
      <c r="L254" s="15">
        <f t="shared" si="44"/>
        <v>1096572.4611247224</v>
      </c>
      <c r="M254" s="15"/>
      <c r="N254" s="86">
        <f t="shared" si="39"/>
        <v>1096572.4611247224</v>
      </c>
    </row>
    <row r="255" spans="1:14" x14ac:dyDescent="0.25">
      <c r="A255" s="81"/>
      <c r="B255" s="65" t="s">
        <v>170</v>
      </c>
      <c r="C255" s="47">
        <v>4</v>
      </c>
      <c r="D255" s="69">
        <v>67.829499999999996</v>
      </c>
      <c r="E255" s="98">
        <v>4271</v>
      </c>
      <c r="F255" s="124">
        <v>833293.3</v>
      </c>
      <c r="G255" s="55">
        <v>75</v>
      </c>
      <c r="H255" s="64">
        <f t="shared" si="41"/>
        <v>624969.97499999998</v>
      </c>
      <c r="I255" s="15">
        <f t="shared" si="40"/>
        <v>208323.32500000007</v>
      </c>
      <c r="J255" s="15">
        <f t="shared" si="42"/>
        <v>195.10496370873332</v>
      </c>
      <c r="K255" s="15">
        <f t="shared" si="43"/>
        <v>527.47407516531769</v>
      </c>
      <c r="L255" s="15">
        <f t="shared" si="44"/>
        <v>1480559.3589376798</v>
      </c>
      <c r="M255" s="15"/>
      <c r="N255" s="86">
        <f t="shared" si="39"/>
        <v>1480559.3589376798</v>
      </c>
    </row>
    <row r="256" spans="1:14" x14ac:dyDescent="0.25">
      <c r="A256" s="81"/>
      <c r="B256" s="65"/>
      <c r="C256" s="47"/>
      <c r="D256" s="69">
        <v>0</v>
      </c>
      <c r="E256" s="100"/>
      <c r="F256" s="87"/>
      <c r="G256" s="55"/>
      <c r="H256" s="87"/>
      <c r="I256" s="88"/>
      <c r="J256" s="88"/>
      <c r="K256" s="15"/>
      <c r="L256" s="15"/>
      <c r="M256" s="15"/>
      <c r="N256" s="86"/>
    </row>
    <row r="257" spans="1:14" x14ac:dyDescent="0.25">
      <c r="A257" s="84" t="s">
        <v>173</v>
      </c>
      <c r="B257" s="57" t="s">
        <v>2</v>
      </c>
      <c r="C257" s="58"/>
      <c r="D257" s="7">
        <v>923.69960000000003</v>
      </c>
      <c r="E257" s="101">
        <f>E258</f>
        <v>53547</v>
      </c>
      <c r="F257" s="49">
        <v>0</v>
      </c>
      <c r="G257" s="55"/>
      <c r="H257" s="49">
        <f>H259</f>
        <v>6171491.6749999998</v>
      </c>
      <c r="I257" s="12">
        <f>I259</f>
        <v>-6171491.6749999998</v>
      </c>
      <c r="J257" s="12"/>
      <c r="K257" s="15"/>
      <c r="L257" s="15"/>
      <c r="M257" s="14">
        <f>M259</f>
        <v>31215972.980743937</v>
      </c>
      <c r="N257" s="82">
        <f t="shared" ref="N257:N308" si="45">L257+M257</f>
        <v>31215972.980743937</v>
      </c>
    </row>
    <row r="258" spans="1:14" x14ac:dyDescent="0.25">
      <c r="A258" s="84" t="s">
        <v>173</v>
      </c>
      <c r="B258" s="57" t="s">
        <v>3</v>
      </c>
      <c r="C258" s="58"/>
      <c r="D258" s="7">
        <v>923.69960000000003</v>
      </c>
      <c r="E258" s="101">
        <f>SUM(E260:E282)</f>
        <v>53547</v>
      </c>
      <c r="F258" s="49">
        <f>SUM(F260:F282)</f>
        <v>24685966.699999999</v>
      </c>
      <c r="G258" s="55"/>
      <c r="H258" s="49">
        <f>SUM(H260:H282)</f>
        <v>9441510.0250000004</v>
      </c>
      <c r="I258" s="12">
        <f>SUM(I260:I282)</f>
        <v>15244456.675000001</v>
      </c>
      <c r="J258" s="12"/>
      <c r="K258" s="15"/>
      <c r="L258" s="12">
        <f>SUM(L260:L282)</f>
        <v>24982338.05184792</v>
      </c>
      <c r="M258" s="15"/>
      <c r="N258" s="82">
        <f t="shared" si="45"/>
        <v>24982338.05184792</v>
      </c>
    </row>
    <row r="259" spans="1:14" x14ac:dyDescent="0.25">
      <c r="A259" s="81"/>
      <c r="B259" s="65" t="s">
        <v>26</v>
      </c>
      <c r="C259" s="47">
        <v>2</v>
      </c>
      <c r="D259" s="69">
        <v>0</v>
      </c>
      <c r="E259" s="102"/>
      <c r="F259" s="64">
        <v>0</v>
      </c>
      <c r="G259" s="55">
        <v>25</v>
      </c>
      <c r="H259" s="64">
        <f>F258*G259/100</f>
        <v>6171491.6749999998</v>
      </c>
      <c r="I259" s="15">
        <f t="shared" ref="I259:I282" si="46">F259-H259</f>
        <v>-6171491.6749999998</v>
      </c>
      <c r="J259" s="15"/>
      <c r="K259" s="15"/>
      <c r="L259" s="15"/>
      <c r="M259" s="15">
        <f>($L$7*$L$8*E257/$L$10)+($L$7*$L$9*D257/$L$11)</f>
        <v>31215972.980743937</v>
      </c>
      <c r="N259" s="86">
        <f t="shared" si="45"/>
        <v>31215972.980743937</v>
      </c>
    </row>
    <row r="260" spans="1:14" x14ac:dyDescent="0.25">
      <c r="A260" s="81"/>
      <c r="B260" s="65" t="s">
        <v>174</v>
      </c>
      <c r="C260" s="47">
        <v>4</v>
      </c>
      <c r="D260" s="69">
        <v>31.286999999999999</v>
      </c>
      <c r="E260" s="98">
        <v>1806</v>
      </c>
      <c r="F260" s="124">
        <v>373440</v>
      </c>
      <c r="G260" s="55">
        <v>75</v>
      </c>
      <c r="H260" s="64">
        <f t="shared" ref="H260:H282" si="47">F260*G260/100</f>
        <v>280080</v>
      </c>
      <c r="I260" s="15">
        <f t="shared" si="46"/>
        <v>93360</v>
      </c>
      <c r="J260" s="15">
        <f t="shared" ref="J260:J282" si="48">F260/E260</f>
        <v>206.77740863787375</v>
      </c>
      <c r="K260" s="15">
        <f t="shared" ref="K260:K282" si="49">$J$11*$J$19-J260</f>
        <v>515.80163023617729</v>
      </c>
      <c r="L260" s="15">
        <f t="shared" ref="L260:L282" si="50">IF(K260&gt;0,$J$7*$J$8*(K260/$K$19),0)+$J$7*$J$9*(E260/$E$19)+$J$7*$J$10*(D260/$D$19)</f>
        <v>1056454.558212518</v>
      </c>
      <c r="M260" s="15"/>
      <c r="N260" s="86">
        <f t="shared" si="45"/>
        <v>1056454.558212518</v>
      </c>
    </row>
    <row r="261" spans="1:14" x14ac:dyDescent="0.25">
      <c r="A261" s="81"/>
      <c r="B261" s="65" t="s">
        <v>762</v>
      </c>
      <c r="C261" s="47">
        <v>4</v>
      </c>
      <c r="D261" s="69">
        <v>45.492799999999995</v>
      </c>
      <c r="E261" s="98">
        <v>2181</v>
      </c>
      <c r="F261" s="124">
        <v>337600</v>
      </c>
      <c r="G261" s="55">
        <v>75</v>
      </c>
      <c r="H261" s="64">
        <f t="shared" si="47"/>
        <v>253200</v>
      </c>
      <c r="I261" s="15">
        <f t="shared" si="46"/>
        <v>84400</v>
      </c>
      <c r="J261" s="15">
        <f t="shared" si="48"/>
        <v>154.79138010087115</v>
      </c>
      <c r="K261" s="15">
        <f t="shared" si="49"/>
        <v>567.78765877317983</v>
      </c>
      <c r="L261" s="15">
        <f t="shared" si="50"/>
        <v>1221340.9113185001</v>
      </c>
      <c r="M261" s="15"/>
      <c r="N261" s="86">
        <f t="shared" si="45"/>
        <v>1221340.9113185001</v>
      </c>
    </row>
    <row r="262" spans="1:14" x14ac:dyDescent="0.25">
      <c r="A262" s="81"/>
      <c r="B262" s="65" t="s">
        <v>175</v>
      </c>
      <c r="C262" s="47">
        <v>4</v>
      </c>
      <c r="D262" s="69">
        <v>49.9925</v>
      </c>
      <c r="E262" s="98">
        <v>1795</v>
      </c>
      <c r="F262" s="124">
        <v>304000</v>
      </c>
      <c r="G262" s="55">
        <v>75</v>
      </c>
      <c r="H262" s="64">
        <f t="shared" si="47"/>
        <v>228000</v>
      </c>
      <c r="I262" s="15">
        <f t="shared" si="46"/>
        <v>76000</v>
      </c>
      <c r="J262" s="15">
        <f t="shared" si="48"/>
        <v>169.35933147632312</v>
      </c>
      <c r="K262" s="15">
        <f t="shared" si="49"/>
        <v>553.21970739772792</v>
      </c>
      <c r="L262" s="15">
        <f t="shared" si="50"/>
        <v>1169665.3315857695</v>
      </c>
      <c r="M262" s="15"/>
      <c r="N262" s="86">
        <f t="shared" si="45"/>
        <v>1169665.3315857695</v>
      </c>
    </row>
    <row r="263" spans="1:14" x14ac:dyDescent="0.25">
      <c r="A263" s="81"/>
      <c r="B263" s="65" t="s">
        <v>890</v>
      </c>
      <c r="C263" s="47">
        <v>3</v>
      </c>
      <c r="D263" s="69">
        <v>146.12969999999999</v>
      </c>
      <c r="E263" s="98">
        <v>13690</v>
      </c>
      <c r="F263" s="124">
        <v>16496300</v>
      </c>
      <c r="G263" s="55">
        <v>20</v>
      </c>
      <c r="H263" s="64">
        <f t="shared" si="47"/>
        <v>3299260</v>
      </c>
      <c r="I263" s="15">
        <f t="shared" si="46"/>
        <v>13197040</v>
      </c>
      <c r="J263" s="15">
        <f t="shared" si="48"/>
        <v>1204.9890430971511</v>
      </c>
      <c r="K263" s="15">
        <f t="shared" si="49"/>
        <v>-482.41000422310015</v>
      </c>
      <c r="L263" s="15">
        <f t="shared" si="50"/>
        <v>2077959.9856676294</v>
      </c>
      <c r="M263" s="15"/>
      <c r="N263" s="86">
        <f t="shared" si="45"/>
        <v>2077959.9856676294</v>
      </c>
    </row>
    <row r="264" spans="1:14" x14ac:dyDescent="0.25">
      <c r="A264" s="81"/>
      <c r="B264" s="65" t="s">
        <v>176</v>
      </c>
      <c r="C264" s="47">
        <v>4</v>
      </c>
      <c r="D264" s="69">
        <v>44.4619</v>
      </c>
      <c r="E264" s="98">
        <v>1574</v>
      </c>
      <c r="F264" s="124">
        <v>392626.7</v>
      </c>
      <c r="G264" s="55">
        <v>75</v>
      </c>
      <c r="H264" s="64">
        <f t="shared" si="47"/>
        <v>294470.02500000002</v>
      </c>
      <c r="I264" s="15">
        <f t="shared" si="46"/>
        <v>98156.674999999988</v>
      </c>
      <c r="J264" s="15">
        <f t="shared" si="48"/>
        <v>249.44517153748413</v>
      </c>
      <c r="K264" s="15">
        <f t="shared" si="49"/>
        <v>473.13386733656682</v>
      </c>
      <c r="L264" s="15">
        <f t="shared" si="50"/>
        <v>1010420.5507045108</v>
      </c>
      <c r="M264" s="15"/>
      <c r="N264" s="86">
        <f t="shared" si="45"/>
        <v>1010420.5507045108</v>
      </c>
    </row>
    <row r="265" spans="1:14" x14ac:dyDescent="0.25">
      <c r="A265" s="81"/>
      <c r="B265" s="65" t="s">
        <v>177</v>
      </c>
      <c r="C265" s="47">
        <v>4</v>
      </c>
      <c r="D265" s="69">
        <v>12.8087</v>
      </c>
      <c r="E265" s="98">
        <v>645</v>
      </c>
      <c r="F265" s="124">
        <v>371733.3</v>
      </c>
      <c r="G265" s="55">
        <v>75</v>
      </c>
      <c r="H265" s="64">
        <f t="shared" si="47"/>
        <v>278799.97499999998</v>
      </c>
      <c r="I265" s="15">
        <f t="shared" si="46"/>
        <v>92933.325000000012</v>
      </c>
      <c r="J265" s="15">
        <f t="shared" si="48"/>
        <v>576.33069767441862</v>
      </c>
      <c r="K265" s="15">
        <f t="shared" si="49"/>
        <v>146.24834119963236</v>
      </c>
      <c r="L265" s="15">
        <f t="shared" si="50"/>
        <v>327876.22004888265</v>
      </c>
      <c r="M265" s="15"/>
      <c r="N265" s="86">
        <f t="shared" si="45"/>
        <v>327876.22004888265</v>
      </c>
    </row>
    <row r="266" spans="1:14" x14ac:dyDescent="0.25">
      <c r="A266" s="81"/>
      <c r="B266" s="65" t="s">
        <v>178</v>
      </c>
      <c r="C266" s="47">
        <v>4</v>
      </c>
      <c r="D266" s="69">
        <v>40.336600000000004</v>
      </c>
      <c r="E266" s="98">
        <v>1547</v>
      </c>
      <c r="F266" s="124">
        <v>147106.70000000001</v>
      </c>
      <c r="G266" s="55">
        <v>75</v>
      </c>
      <c r="H266" s="64">
        <f t="shared" si="47"/>
        <v>110330.02499999999</v>
      </c>
      <c r="I266" s="15">
        <f t="shared" si="46"/>
        <v>36776.675000000017</v>
      </c>
      <c r="J266" s="15">
        <f t="shared" si="48"/>
        <v>95.091596638655474</v>
      </c>
      <c r="K266" s="15">
        <f t="shared" si="49"/>
        <v>627.48744223539552</v>
      </c>
      <c r="L266" s="15">
        <f t="shared" si="50"/>
        <v>1216372.5277391167</v>
      </c>
      <c r="M266" s="15"/>
      <c r="N266" s="86">
        <f t="shared" si="45"/>
        <v>1216372.5277391167</v>
      </c>
    </row>
    <row r="267" spans="1:14" x14ac:dyDescent="0.25">
      <c r="A267" s="81"/>
      <c r="B267" s="65" t="s">
        <v>763</v>
      </c>
      <c r="C267" s="47">
        <v>4</v>
      </c>
      <c r="D267" s="69">
        <v>44.004200000000004</v>
      </c>
      <c r="E267" s="98">
        <v>2192</v>
      </c>
      <c r="F267" s="124">
        <v>563373.30000000005</v>
      </c>
      <c r="G267" s="55">
        <v>75</v>
      </c>
      <c r="H267" s="64">
        <f t="shared" si="47"/>
        <v>422529.97499999998</v>
      </c>
      <c r="I267" s="15">
        <f t="shared" si="46"/>
        <v>140843.32500000007</v>
      </c>
      <c r="J267" s="15">
        <f t="shared" si="48"/>
        <v>257.01336678832121</v>
      </c>
      <c r="K267" s="15">
        <f t="shared" si="49"/>
        <v>465.56567208572977</v>
      </c>
      <c r="L267" s="15">
        <f t="shared" si="50"/>
        <v>1070474.4799869331</v>
      </c>
      <c r="M267" s="15"/>
      <c r="N267" s="86">
        <f t="shared" si="45"/>
        <v>1070474.4799869331</v>
      </c>
    </row>
    <row r="268" spans="1:14" x14ac:dyDescent="0.25">
      <c r="A268" s="81"/>
      <c r="B268" s="65" t="s">
        <v>179</v>
      </c>
      <c r="C268" s="47">
        <v>4</v>
      </c>
      <c r="D268" s="69">
        <v>55.929899999999996</v>
      </c>
      <c r="E268" s="98">
        <v>5002</v>
      </c>
      <c r="F268" s="124">
        <v>806280</v>
      </c>
      <c r="G268" s="55">
        <v>75</v>
      </c>
      <c r="H268" s="64">
        <f t="shared" si="47"/>
        <v>604710</v>
      </c>
      <c r="I268" s="15">
        <f t="shared" si="46"/>
        <v>201570</v>
      </c>
      <c r="J268" s="15">
        <f t="shared" si="48"/>
        <v>161.19152339064374</v>
      </c>
      <c r="K268" s="15">
        <f t="shared" si="49"/>
        <v>561.38751548340724</v>
      </c>
      <c r="L268" s="15">
        <f t="shared" si="50"/>
        <v>1576599.5232362854</v>
      </c>
      <c r="M268" s="15"/>
      <c r="N268" s="86">
        <f t="shared" si="45"/>
        <v>1576599.5232362854</v>
      </c>
    </row>
    <row r="269" spans="1:14" x14ac:dyDescent="0.25">
      <c r="A269" s="81"/>
      <c r="B269" s="65" t="s">
        <v>180</v>
      </c>
      <c r="C269" s="47">
        <v>4</v>
      </c>
      <c r="D269" s="69">
        <v>46.283000000000001</v>
      </c>
      <c r="E269" s="98">
        <v>2037</v>
      </c>
      <c r="F269" s="124">
        <v>426493.3</v>
      </c>
      <c r="G269" s="55">
        <v>75</v>
      </c>
      <c r="H269" s="64">
        <f t="shared" si="47"/>
        <v>319869.97499999998</v>
      </c>
      <c r="I269" s="15">
        <f t="shared" si="46"/>
        <v>106623.32500000001</v>
      </c>
      <c r="J269" s="15">
        <f t="shared" si="48"/>
        <v>209.37324496809032</v>
      </c>
      <c r="K269" s="15">
        <f t="shared" si="49"/>
        <v>513.20579390596072</v>
      </c>
      <c r="L269" s="15">
        <f t="shared" si="50"/>
        <v>1128348.7833433766</v>
      </c>
      <c r="M269" s="15"/>
      <c r="N269" s="86">
        <f t="shared" si="45"/>
        <v>1128348.7833433766</v>
      </c>
    </row>
    <row r="270" spans="1:14" x14ac:dyDescent="0.25">
      <c r="A270" s="81"/>
      <c r="B270" s="65" t="s">
        <v>181</v>
      </c>
      <c r="C270" s="47">
        <v>4</v>
      </c>
      <c r="D270" s="69">
        <v>40.415599999999998</v>
      </c>
      <c r="E270" s="98">
        <v>1510</v>
      </c>
      <c r="F270" s="124">
        <v>264280</v>
      </c>
      <c r="G270" s="55">
        <v>75</v>
      </c>
      <c r="H270" s="64">
        <f t="shared" si="47"/>
        <v>198210</v>
      </c>
      <c r="I270" s="15">
        <f t="shared" si="46"/>
        <v>66070</v>
      </c>
      <c r="J270" s="15">
        <f t="shared" si="48"/>
        <v>175.01986754966887</v>
      </c>
      <c r="K270" s="15">
        <f t="shared" si="49"/>
        <v>547.55917132438208</v>
      </c>
      <c r="L270" s="15">
        <f t="shared" si="50"/>
        <v>1097087.8877328436</v>
      </c>
      <c r="M270" s="15"/>
      <c r="N270" s="86">
        <f t="shared" si="45"/>
        <v>1097087.8877328436</v>
      </c>
    </row>
    <row r="271" spans="1:14" x14ac:dyDescent="0.25">
      <c r="A271" s="81"/>
      <c r="B271" s="65" t="s">
        <v>182</v>
      </c>
      <c r="C271" s="47">
        <v>4</v>
      </c>
      <c r="D271" s="69">
        <v>11.5463</v>
      </c>
      <c r="E271" s="98">
        <v>737</v>
      </c>
      <c r="F271" s="124">
        <v>54760</v>
      </c>
      <c r="G271" s="55">
        <v>75</v>
      </c>
      <c r="H271" s="64">
        <f t="shared" si="47"/>
        <v>41070</v>
      </c>
      <c r="I271" s="15">
        <f t="shared" si="46"/>
        <v>13690</v>
      </c>
      <c r="J271" s="15">
        <f t="shared" si="48"/>
        <v>74.301221166892802</v>
      </c>
      <c r="K271" s="15">
        <f t="shared" si="49"/>
        <v>648.27781770715819</v>
      </c>
      <c r="L271" s="15">
        <f t="shared" si="50"/>
        <v>1058164.2420508238</v>
      </c>
      <c r="M271" s="15"/>
      <c r="N271" s="86">
        <f t="shared" si="45"/>
        <v>1058164.2420508238</v>
      </c>
    </row>
    <row r="272" spans="1:14" x14ac:dyDescent="0.25">
      <c r="A272" s="81"/>
      <c r="B272" s="65" t="s">
        <v>183</v>
      </c>
      <c r="C272" s="47">
        <v>4</v>
      </c>
      <c r="D272" s="69">
        <v>52.649300000000004</v>
      </c>
      <c r="E272" s="98">
        <v>1706</v>
      </c>
      <c r="F272" s="124">
        <v>309946.7</v>
      </c>
      <c r="G272" s="55">
        <v>75</v>
      </c>
      <c r="H272" s="64">
        <f t="shared" si="47"/>
        <v>232460.02499999999</v>
      </c>
      <c r="I272" s="15">
        <f t="shared" si="46"/>
        <v>77486.675000000017</v>
      </c>
      <c r="J272" s="15">
        <f t="shared" si="48"/>
        <v>181.68036342321219</v>
      </c>
      <c r="K272" s="15">
        <f t="shared" si="49"/>
        <v>540.89867545083882</v>
      </c>
      <c r="L272" s="15">
        <f t="shared" si="50"/>
        <v>1150076.4391277465</v>
      </c>
      <c r="M272" s="15"/>
      <c r="N272" s="86">
        <f t="shared" si="45"/>
        <v>1150076.4391277465</v>
      </c>
    </row>
    <row r="273" spans="1:14" x14ac:dyDescent="0.25">
      <c r="A273" s="81"/>
      <c r="B273" s="65" t="s">
        <v>184</v>
      </c>
      <c r="C273" s="47">
        <v>4</v>
      </c>
      <c r="D273" s="69">
        <v>21.676100000000002</v>
      </c>
      <c r="E273" s="98">
        <v>1786</v>
      </c>
      <c r="F273" s="124">
        <v>373000</v>
      </c>
      <c r="G273" s="55">
        <v>75</v>
      </c>
      <c r="H273" s="64">
        <f t="shared" si="47"/>
        <v>279750</v>
      </c>
      <c r="I273" s="15">
        <f t="shared" si="46"/>
        <v>93250</v>
      </c>
      <c r="J273" s="15">
        <f t="shared" si="48"/>
        <v>208.84658454647257</v>
      </c>
      <c r="K273" s="15">
        <f t="shared" si="49"/>
        <v>513.73245432757835</v>
      </c>
      <c r="L273" s="15">
        <f t="shared" si="50"/>
        <v>1020007.64285146</v>
      </c>
      <c r="M273" s="15"/>
      <c r="N273" s="86">
        <f t="shared" si="45"/>
        <v>1020007.64285146</v>
      </c>
    </row>
    <row r="274" spans="1:14" x14ac:dyDescent="0.25">
      <c r="A274" s="81"/>
      <c r="B274" s="65" t="s">
        <v>185</v>
      </c>
      <c r="C274" s="47">
        <v>4</v>
      </c>
      <c r="D274" s="69">
        <v>42.465600000000009</v>
      </c>
      <c r="E274" s="98">
        <v>3091</v>
      </c>
      <c r="F274" s="124">
        <v>1008106.7</v>
      </c>
      <c r="G274" s="55">
        <v>75</v>
      </c>
      <c r="H274" s="64">
        <f t="shared" si="47"/>
        <v>756080.02500000002</v>
      </c>
      <c r="I274" s="15">
        <f t="shared" si="46"/>
        <v>252026.67499999993</v>
      </c>
      <c r="J274" s="15">
        <f t="shared" si="48"/>
        <v>326.1425752183759</v>
      </c>
      <c r="K274" s="15">
        <f t="shared" si="49"/>
        <v>396.43646365567508</v>
      </c>
      <c r="L274" s="15">
        <f t="shared" si="50"/>
        <v>1071238.4640823812</v>
      </c>
      <c r="M274" s="15"/>
      <c r="N274" s="86">
        <f t="shared" si="45"/>
        <v>1071238.4640823812</v>
      </c>
    </row>
    <row r="275" spans="1:14" x14ac:dyDescent="0.25">
      <c r="A275" s="81"/>
      <c r="B275" s="65" t="s">
        <v>186</v>
      </c>
      <c r="C275" s="47">
        <v>4</v>
      </c>
      <c r="D275" s="69">
        <v>18.5396</v>
      </c>
      <c r="E275" s="98">
        <v>1458</v>
      </c>
      <c r="F275" s="124">
        <v>236960</v>
      </c>
      <c r="G275" s="55">
        <v>75</v>
      </c>
      <c r="H275" s="64">
        <f t="shared" si="47"/>
        <v>177720</v>
      </c>
      <c r="I275" s="15">
        <f t="shared" si="46"/>
        <v>59240</v>
      </c>
      <c r="J275" s="15">
        <f t="shared" si="48"/>
        <v>162.52400548696846</v>
      </c>
      <c r="K275" s="15">
        <f t="shared" si="49"/>
        <v>560.05503338708252</v>
      </c>
      <c r="L275" s="15">
        <f t="shared" si="50"/>
        <v>1038168.5019592914</v>
      </c>
      <c r="M275" s="15"/>
      <c r="N275" s="86">
        <f t="shared" si="45"/>
        <v>1038168.5019592914</v>
      </c>
    </row>
    <row r="276" spans="1:14" x14ac:dyDescent="0.25">
      <c r="A276" s="81"/>
      <c r="B276" s="65" t="s">
        <v>187</v>
      </c>
      <c r="C276" s="47">
        <v>4</v>
      </c>
      <c r="D276" s="69">
        <v>29.806500000000003</v>
      </c>
      <c r="E276" s="98">
        <v>2221</v>
      </c>
      <c r="F276" s="124">
        <v>251733.3</v>
      </c>
      <c r="G276" s="55">
        <v>75</v>
      </c>
      <c r="H276" s="64">
        <f t="shared" si="47"/>
        <v>188799.97500000001</v>
      </c>
      <c r="I276" s="15">
        <f t="shared" si="46"/>
        <v>62933.324999999983</v>
      </c>
      <c r="J276" s="15">
        <f t="shared" si="48"/>
        <v>113.34232327780279</v>
      </c>
      <c r="K276" s="15">
        <f t="shared" si="49"/>
        <v>609.23671559624813</v>
      </c>
      <c r="L276" s="15">
        <f t="shared" si="50"/>
        <v>1234979.502468934</v>
      </c>
      <c r="M276" s="15"/>
      <c r="N276" s="86">
        <f t="shared" si="45"/>
        <v>1234979.502468934</v>
      </c>
    </row>
    <row r="277" spans="1:14" x14ac:dyDescent="0.25">
      <c r="A277" s="81"/>
      <c r="B277" s="65" t="s">
        <v>188</v>
      </c>
      <c r="C277" s="47">
        <v>4</v>
      </c>
      <c r="D277" s="69">
        <v>30.100700000000003</v>
      </c>
      <c r="E277" s="98">
        <v>1899</v>
      </c>
      <c r="F277" s="124">
        <v>303920</v>
      </c>
      <c r="G277" s="55">
        <v>75</v>
      </c>
      <c r="H277" s="64">
        <f t="shared" si="47"/>
        <v>227940</v>
      </c>
      <c r="I277" s="15">
        <f t="shared" si="46"/>
        <v>75980</v>
      </c>
      <c r="J277" s="15">
        <f t="shared" si="48"/>
        <v>160.04212743549238</v>
      </c>
      <c r="K277" s="15">
        <f t="shared" si="49"/>
        <v>562.5369114385586</v>
      </c>
      <c r="L277" s="15">
        <f t="shared" si="50"/>
        <v>1130876.1757662655</v>
      </c>
      <c r="M277" s="15"/>
      <c r="N277" s="86">
        <f t="shared" si="45"/>
        <v>1130876.1757662655</v>
      </c>
    </row>
    <row r="278" spans="1:14" x14ac:dyDescent="0.25">
      <c r="A278" s="81"/>
      <c r="B278" s="65" t="s">
        <v>764</v>
      </c>
      <c r="C278" s="47">
        <v>4</v>
      </c>
      <c r="D278" s="69">
        <v>61.915500000000002</v>
      </c>
      <c r="E278" s="98">
        <v>3501</v>
      </c>
      <c r="F278" s="124">
        <v>505640</v>
      </c>
      <c r="G278" s="55">
        <v>75</v>
      </c>
      <c r="H278" s="64">
        <f t="shared" si="47"/>
        <v>379230</v>
      </c>
      <c r="I278" s="15">
        <f t="shared" si="46"/>
        <v>126410</v>
      </c>
      <c r="J278" s="15">
        <f t="shared" si="48"/>
        <v>144.42730648386174</v>
      </c>
      <c r="K278" s="15">
        <f t="shared" si="49"/>
        <v>578.15173239018918</v>
      </c>
      <c r="L278" s="15">
        <f t="shared" si="50"/>
        <v>1444190.9203111234</v>
      </c>
      <c r="M278" s="15"/>
      <c r="N278" s="86">
        <f t="shared" si="45"/>
        <v>1444190.9203111234</v>
      </c>
    </row>
    <row r="279" spans="1:14" x14ac:dyDescent="0.25">
      <c r="A279" s="81"/>
      <c r="B279" s="65" t="s">
        <v>189</v>
      </c>
      <c r="C279" s="47">
        <v>4</v>
      </c>
      <c r="D279" s="69">
        <v>14.279399999999999</v>
      </c>
      <c r="E279" s="98">
        <v>755</v>
      </c>
      <c r="F279" s="124">
        <v>52640</v>
      </c>
      <c r="G279" s="55">
        <v>75</v>
      </c>
      <c r="H279" s="64">
        <f t="shared" si="47"/>
        <v>39480</v>
      </c>
      <c r="I279" s="15">
        <f t="shared" si="46"/>
        <v>13160</v>
      </c>
      <c r="J279" s="15">
        <f t="shared" si="48"/>
        <v>69.721854304635755</v>
      </c>
      <c r="K279" s="15">
        <f t="shared" si="49"/>
        <v>652.85718456941527</v>
      </c>
      <c r="L279" s="15">
        <f t="shared" si="50"/>
        <v>1075724.4275503198</v>
      </c>
      <c r="M279" s="15"/>
      <c r="N279" s="86">
        <f t="shared" si="45"/>
        <v>1075724.4275503198</v>
      </c>
    </row>
    <row r="280" spans="1:14" x14ac:dyDescent="0.25">
      <c r="A280" s="81"/>
      <c r="B280" s="65" t="s">
        <v>190</v>
      </c>
      <c r="C280" s="47">
        <v>4</v>
      </c>
      <c r="D280" s="69">
        <v>23.324099999999998</v>
      </c>
      <c r="E280" s="98">
        <v>716</v>
      </c>
      <c r="F280" s="124">
        <v>87680</v>
      </c>
      <c r="G280" s="55">
        <v>75</v>
      </c>
      <c r="H280" s="64">
        <f t="shared" si="47"/>
        <v>65760</v>
      </c>
      <c r="I280" s="15">
        <f t="shared" si="46"/>
        <v>21920</v>
      </c>
      <c r="J280" s="15">
        <f t="shared" si="48"/>
        <v>122.45810055865921</v>
      </c>
      <c r="K280" s="15">
        <f t="shared" si="49"/>
        <v>600.12093831539175</v>
      </c>
      <c r="L280" s="15">
        <f t="shared" si="50"/>
        <v>1024428.9884295375</v>
      </c>
      <c r="M280" s="15"/>
      <c r="N280" s="86">
        <f t="shared" si="45"/>
        <v>1024428.9884295375</v>
      </c>
    </row>
    <row r="281" spans="1:14" x14ac:dyDescent="0.25">
      <c r="A281" s="81"/>
      <c r="B281" s="65" t="s">
        <v>765</v>
      </c>
      <c r="C281" s="47">
        <v>4</v>
      </c>
      <c r="D281" s="69">
        <v>42.843400000000003</v>
      </c>
      <c r="E281" s="98">
        <v>1016</v>
      </c>
      <c r="F281" s="124">
        <v>460826.7</v>
      </c>
      <c r="G281" s="55">
        <v>75</v>
      </c>
      <c r="H281" s="64">
        <f t="shared" si="47"/>
        <v>345620.02500000002</v>
      </c>
      <c r="I281" s="15">
        <f t="shared" si="46"/>
        <v>115206.67499999999</v>
      </c>
      <c r="J281" s="15">
        <f t="shared" si="48"/>
        <v>453.56958661417326</v>
      </c>
      <c r="K281" s="15">
        <f t="shared" si="49"/>
        <v>269.00945225987772</v>
      </c>
      <c r="L281" s="15">
        <f t="shared" si="50"/>
        <v>645558.00347329397</v>
      </c>
      <c r="M281" s="15"/>
      <c r="N281" s="86">
        <f t="shared" si="45"/>
        <v>645558.00347329397</v>
      </c>
    </row>
    <row r="282" spans="1:14" x14ac:dyDescent="0.25">
      <c r="A282" s="81"/>
      <c r="B282" s="65" t="s">
        <v>191</v>
      </c>
      <c r="C282" s="47">
        <v>4</v>
      </c>
      <c r="D282" s="69">
        <v>17.411200000000001</v>
      </c>
      <c r="E282" s="98">
        <v>682</v>
      </c>
      <c r="F282" s="124">
        <v>557520</v>
      </c>
      <c r="G282" s="55">
        <v>75</v>
      </c>
      <c r="H282" s="64">
        <f t="shared" si="47"/>
        <v>418140</v>
      </c>
      <c r="I282" s="15">
        <f t="shared" si="46"/>
        <v>139380</v>
      </c>
      <c r="J282" s="15">
        <f t="shared" si="48"/>
        <v>817.47800586510266</v>
      </c>
      <c r="K282" s="15">
        <f t="shared" si="49"/>
        <v>-94.89896699105168</v>
      </c>
      <c r="L282" s="15">
        <f t="shared" si="50"/>
        <v>136323.98420037853</v>
      </c>
      <c r="M282" s="15"/>
      <c r="N282" s="86">
        <f t="shared" si="45"/>
        <v>136323.98420037853</v>
      </c>
    </row>
    <row r="283" spans="1:14" x14ac:dyDescent="0.25">
      <c r="A283" s="81"/>
      <c r="B283" s="65"/>
      <c r="C283" s="47"/>
      <c r="D283" s="69">
        <v>0</v>
      </c>
      <c r="E283" s="100"/>
      <c r="F283" s="87"/>
      <c r="G283" s="55"/>
      <c r="H283" s="87"/>
      <c r="I283" s="88"/>
      <c r="J283" s="88"/>
      <c r="K283" s="15"/>
      <c r="L283" s="15"/>
      <c r="M283" s="15"/>
      <c r="N283" s="86"/>
    </row>
    <row r="284" spans="1:14" x14ac:dyDescent="0.25">
      <c r="A284" s="84" t="s">
        <v>192</v>
      </c>
      <c r="B284" s="57" t="s">
        <v>2</v>
      </c>
      <c r="C284" s="58"/>
      <c r="D284" s="7">
        <v>687.94550000000004</v>
      </c>
      <c r="E284" s="101">
        <f>E285</f>
        <v>71642</v>
      </c>
      <c r="F284" s="49">
        <v>0</v>
      </c>
      <c r="G284" s="55"/>
      <c r="H284" s="49">
        <f>H286</f>
        <v>10304565.000000002</v>
      </c>
      <c r="I284" s="12">
        <f>I286</f>
        <v>-10304565.000000002</v>
      </c>
      <c r="J284" s="12"/>
      <c r="K284" s="15"/>
      <c r="L284" s="15"/>
      <c r="M284" s="14">
        <f>M286</f>
        <v>32940211.978305601</v>
      </c>
      <c r="N284" s="82">
        <f t="shared" si="45"/>
        <v>32940211.978305601</v>
      </c>
    </row>
    <row r="285" spans="1:14" x14ac:dyDescent="0.25">
      <c r="A285" s="84" t="s">
        <v>192</v>
      </c>
      <c r="B285" s="57" t="s">
        <v>3</v>
      </c>
      <c r="C285" s="58"/>
      <c r="D285" s="7">
        <v>687.94550000000004</v>
      </c>
      <c r="E285" s="101">
        <f>SUM(E287:E311)</f>
        <v>71642</v>
      </c>
      <c r="F285" s="49">
        <f>SUM(F287:F311)</f>
        <v>41218260.000000007</v>
      </c>
      <c r="G285" s="55"/>
      <c r="H285" s="49">
        <f>SUM(H287:H311)</f>
        <v>23339370</v>
      </c>
      <c r="I285" s="12">
        <f>SUM(I287:I311)</f>
        <v>17878890</v>
      </c>
      <c r="J285" s="12"/>
      <c r="K285" s="15"/>
      <c r="L285" s="12">
        <f>SUM(L287:L311)</f>
        <v>25286267.780009754</v>
      </c>
      <c r="M285" s="15"/>
      <c r="N285" s="82">
        <f t="shared" si="45"/>
        <v>25286267.780009754</v>
      </c>
    </row>
    <row r="286" spans="1:14" x14ac:dyDescent="0.25">
      <c r="A286" s="81"/>
      <c r="B286" s="65" t="s">
        <v>26</v>
      </c>
      <c r="C286" s="47">
        <v>2</v>
      </c>
      <c r="D286" s="69">
        <v>0</v>
      </c>
      <c r="E286" s="102"/>
      <c r="F286" s="64">
        <v>0</v>
      </c>
      <c r="G286" s="55">
        <v>25</v>
      </c>
      <c r="H286" s="64">
        <f>F285*G286/100</f>
        <v>10304565.000000002</v>
      </c>
      <c r="I286" s="15">
        <f t="shared" ref="I286:I311" si="51">F286-H286</f>
        <v>-10304565.000000002</v>
      </c>
      <c r="J286" s="15"/>
      <c r="K286" s="15"/>
      <c r="L286" s="15"/>
      <c r="M286" s="15">
        <f>($L$7*$L$8*E284/$L$10)+($L$7*$L$9*D284/$L$11)</f>
        <v>32940211.978305601</v>
      </c>
      <c r="N286" s="86">
        <f t="shared" si="45"/>
        <v>32940211.978305601</v>
      </c>
    </row>
    <row r="287" spans="1:14" x14ac:dyDescent="0.25">
      <c r="A287" s="81"/>
      <c r="B287" s="65" t="s">
        <v>193</v>
      </c>
      <c r="C287" s="47">
        <v>4</v>
      </c>
      <c r="D287" s="69">
        <v>41.911499999999997</v>
      </c>
      <c r="E287" s="98">
        <v>3502</v>
      </c>
      <c r="F287" s="124">
        <v>916600</v>
      </c>
      <c r="G287" s="55">
        <v>75</v>
      </c>
      <c r="H287" s="64">
        <f t="shared" ref="H287:H311" si="52">F287*G287/100</f>
        <v>687450</v>
      </c>
      <c r="I287" s="15">
        <f t="shared" si="51"/>
        <v>229150</v>
      </c>
      <c r="J287" s="15">
        <f t="shared" ref="J287:J311" si="53">F287/E287</f>
        <v>261.73615077098799</v>
      </c>
      <c r="K287" s="15">
        <f t="shared" ref="K287:K311" si="54">$J$11*$J$19-J287</f>
        <v>460.84288810306299</v>
      </c>
      <c r="L287" s="15">
        <f t="shared" ref="L287:L311" si="55">IF(K287&gt;0,$J$7*$J$8*(K287/$K$19),0)+$J$7*$J$9*(E287/$E$19)+$J$7*$J$10*(D287/$D$19)</f>
        <v>1210454.2601685245</v>
      </c>
      <c r="M287" s="15"/>
      <c r="N287" s="86">
        <f t="shared" si="45"/>
        <v>1210454.2601685245</v>
      </c>
    </row>
    <row r="288" spans="1:14" x14ac:dyDescent="0.25">
      <c r="A288" s="81"/>
      <c r="B288" s="65" t="s">
        <v>194</v>
      </c>
      <c r="C288" s="47">
        <v>4</v>
      </c>
      <c r="D288" s="69">
        <v>29.248799999999999</v>
      </c>
      <c r="E288" s="98">
        <v>1730</v>
      </c>
      <c r="F288" s="124">
        <v>352600</v>
      </c>
      <c r="G288" s="55">
        <v>75</v>
      </c>
      <c r="H288" s="64">
        <f t="shared" si="52"/>
        <v>264450</v>
      </c>
      <c r="I288" s="15">
        <f t="shared" si="51"/>
        <v>88150</v>
      </c>
      <c r="J288" s="15">
        <f t="shared" si="53"/>
        <v>203.81502890173411</v>
      </c>
      <c r="K288" s="15">
        <f t="shared" si="54"/>
        <v>518.7640099723169</v>
      </c>
      <c r="L288" s="15">
        <f t="shared" si="55"/>
        <v>1045215.6429908009</v>
      </c>
      <c r="M288" s="15"/>
      <c r="N288" s="86">
        <f t="shared" si="45"/>
        <v>1045215.6429908009</v>
      </c>
    </row>
    <row r="289" spans="1:14" x14ac:dyDescent="0.25">
      <c r="A289" s="81"/>
      <c r="B289" s="65" t="s">
        <v>766</v>
      </c>
      <c r="C289" s="47">
        <v>4</v>
      </c>
      <c r="D289" s="69">
        <v>30.7044</v>
      </c>
      <c r="E289" s="98">
        <v>3386</v>
      </c>
      <c r="F289" s="124">
        <v>439733.3</v>
      </c>
      <c r="G289" s="55">
        <v>75</v>
      </c>
      <c r="H289" s="64">
        <f t="shared" si="52"/>
        <v>329799.97499999998</v>
      </c>
      <c r="I289" s="15">
        <f t="shared" si="51"/>
        <v>109933.32500000001</v>
      </c>
      <c r="J289" s="15">
        <f t="shared" si="53"/>
        <v>129.86807442409923</v>
      </c>
      <c r="K289" s="15">
        <f t="shared" si="54"/>
        <v>592.71096444995169</v>
      </c>
      <c r="L289" s="15">
        <f t="shared" si="55"/>
        <v>1350633.4103428244</v>
      </c>
      <c r="M289" s="15"/>
      <c r="N289" s="86">
        <f t="shared" si="45"/>
        <v>1350633.4103428244</v>
      </c>
    </row>
    <row r="290" spans="1:14" x14ac:dyDescent="0.25">
      <c r="A290" s="81"/>
      <c r="B290" s="65" t="s">
        <v>195</v>
      </c>
      <c r="C290" s="47">
        <v>4</v>
      </c>
      <c r="D290" s="69">
        <v>33.053800000000003</v>
      </c>
      <c r="E290" s="98">
        <v>2660</v>
      </c>
      <c r="F290" s="124">
        <v>1506733.3</v>
      </c>
      <c r="G290" s="55">
        <v>75</v>
      </c>
      <c r="H290" s="64">
        <f t="shared" si="52"/>
        <v>1130049.9750000001</v>
      </c>
      <c r="I290" s="15">
        <f t="shared" si="51"/>
        <v>376683.32499999995</v>
      </c>
      <c r="J290" s="15">
        <f t="shared" si="53"/>
        <v>566.44109022556393</v>
      </c>
      <c r="K290" s="15">
        <f t="shared" si="54"/>
        <v>156.13794864848705</v>
      </c>
      <c r="L290" s="15">
        <f t="shared" si="55"/>
        <v>643889.75458826812</v>
      </c>
      <c r="M290" s="15"/>
      <c r="N290" s="86">
        <f t="shared" si="45"/>
        <v>643889.75458826812</v>
      </c>
    </row>
    <row r="291" spans="1:14" x14ac:dyDescent="0.25">
      <c r="A291" s="81"/>
      <c r="B291" s="65" t="s">
        <v>196</v>
      </c>
      <c r="C291" s="47">
        <v>4</v>
      </c>
      <c r="D291" s="69">
        <v>24.868099999999998</v>
      </c>
      <c r="E291" s="98">
        <v>2448</v>
      </c>
      <c r="F291" s="124">
        <v>473640</v>
      </c>
      <c r="G291" s="55">
        <v>75</v>
      </c>
      <c r="H291" s="64">
        <f t="shared" si="52"/>
        <v>355230</v>
      </c>
      <c r="I291" s="15">
        <f t="shared" si="51"/>
        <v>118410</v>
      </c>
      <c r="J291" s="15">
        <f t="shared" si="53"/>
        <v>193.48039215686273</v>
      </c>
      <c r="K291" s="15">
        <f t="shared" si="54"/>
        <v>529.09864671718822</v>
      </c>
      <c r="L291" s="15">
        <f t="shared" si="55"/>
        <v>1130093.199007323</v>
      </c>
      <c r="M291" s="15"/>
      <c r="N291" s="86">
        <f t="shared" si="45"/>
        <v>1130093.199007323</v>
      </c>
    </row>
    <row r="292" spans="1:14" x14ac:dyDescent="0.25">
      <c r="A292" s="81"/>
      <c r="B292" s="65" t="s">
        <v>197</v>
      </c>
      <c r="C292" s="47">
        <v>4</v>
      </c>
      <c r="D292" s="69">
        <v>10.051699999999999</v>
      </c>
      <c r="E292" s="98">
        <v>1469</v>
      </c>
      <c r="F292" s="124">
        <v>534133.30000000005</v>
      </c>
      <c r="G292" s="55">
        <v>75</v>
      </c>
      <c r="H292" s="64">
        <f t="shared" si="52"/>
        <v>400599.97499999998</v>
      </c>
      <c r="I292" s="15">
        <f t="shared" si="51"/>
        <v>133533.32500000007</v>
      </c>
      <c r="J292" s="15">
        <f t="shared" si="53"/>
        <v>363.60333560245067</v>
      </c>
      <c r="K292" s="15">
        <f t="shared" si="54"/>
        <v>358.97570327160031</v>
      </c>
      <c r="L292" s="15">
        <f t="shared" si="55"/>
        <v>722152.11223827512</v>
      </c>
      <c r="M292" s="15"/>
      <c r="N292" s="86">
        <f t="shared" si="45"/>
        <v>722152.11223827512</v>
      </c>
    </row>
    <row r="293" spans="1:14" x14ac:dyDescent="0.25">
      <c r="A293" s="81"/>
      <c r="B293" s="65" t="s">
        <v>891</v>
      </c>
      <c r="C293" s="47">
        <v>3</v>
      </c>
      <c r="D293" s="69">
        <v>43.259900000000002</v>
      </c>
      <c r="E293" s="98">
        <v>8067</v>
      </c>
      <c r="F293" s="124">
        <v>13771500</v>
      </c>
      <c r="G293" s="55">
        <v>20</v>
      </c>
      <c r="H293" s="64">
        <f t="shared" si="52"/>
        <v>2754300</v>
      </c>
      <c r="I293" s="15">
        <f t="shared" si="51"/>
        <v>11017200</v>
      </c>
      <c r="J293" s="15">
        <f t="shared" si="53"/>
        <v>1707.1402008181481</v>
      </c>
      <c r="K293" s="15">
        <f t="shared" si="54"/>
        <v>-984.56116194409708</v>
      </c>
      <c r="L293" s="15">
        <f t="shared" si="55"/>
        <v>1085718.9848449887</v>
      </c>
      <c r="M293" s="15"/>
      <c r="N293" s="86">
        <f t="shared" si="45"/>
        <v>1085718.9848449887</v>
      </c>
    </row>
    <row r="294" spans="1:14" x14ac:dyDescent="0.25">
      <c r="A294" s="81"/>
      <c r="B294" s="65" t="s">
        <v>198</v>
      </c>
      <c r="C294" s="47">
        <v>4</v>
      </c>
      <c r="D294" s="69">
        <v>23.160100000000003</v>
      </c>
      <c r="E294" s="98">
        <v>2515</v>
      </c>
      <c r="F294" s="124">
        <v>586480</v>
      </c>
      <c r="G294" s="55">
        <v>75</v>
      </c>
      <c r="H294" s="64">
        <f t="shared" si="52"/>
        <v>439860</v>
      </c>
      <c r="I294" s="15">
        <f t="shared" si="51"/>
        <v>146620</v>
      </c>
      <c r="J294" s="15">
        <f t="shared" si="53"/>
        <v>233.19284294234592</v>
      </c>
      <c r="K294" s="15">
        <f t="shared" si="54"/>
        <v>489.38619593170506</v>
      </c>
      <c r="L294" s="15">
        <f t="shared" si="55"/>
        <v>1075177.8648315957</v>
      </c>
      <c r="M294" s="15"/>
      <c r="N294" s="86">
        <f t="shared" si="45"/>
        <v>1075177.8648315957</v>
      </c>
    </row>
    <row r="295" spans="1:14" x14ac:dyDescent="0.25">
      <c r="A295" s="81"/>
      <c r="B295" s="65" t="s">
        <v>199</v>
      </c>
      <c r="C295" s="47">
        <v>4</v>
      </c>
      <c r="D295" s="69">
        <v>15.7385</v>
      </c>
      <c r="E295" s="98">
        <v>1131</v>
      </c>
      <c r="F295" s="124">
        <v>184853.3</v>
      </c>
      <c r="G295" s="55">
        <v>75</v>
      </c>
      <c r="H295" s="64">
        <f t="shared" si="52"/>
        <v>138639.97500000001</v>
      </c>
      <c r="I295" s="15">
        <f t="shared" si="51"/>
        <v>46213.324999999983</v>
      </c>
      <c r="J295" s="15">
        <f t="shared" si="53"/>
        <v>163.44235190097257</v>
      </c>
      <c r="K295" s="15">
        <f t="shared" si="54"/>
        <v>559.13668697307844</v>
      </c>
      <c r="L295" s="15">
        <f t="shared" si="55"/>
        <v>989442.75713540544</v>
      </c>
      <c r="M295" s="15"/>
      <c r="N295" s="86">
        <f t="shared" si="45"/>
        <v>989442.75713540544</v>
      </c>
    </row>
    <row r="296" spans="1:14" x14ac:dyDescent="0.25">
      <c r="A296" s="81"/>
      <c r="B296" s="65" t="s">
        <v>200</v>
      </c>
      <c r="C296" s="47">
        <v>4</v>
      </c>
      <c r="D296" s="69">
        <v>23.650700000000001</v>
      </c>
      <c r="E296" s="98">
        <v>3158</v>
      </c>
      <c r="F296" s="124">
        <v>1617000</v>
      </c>
      <c r="G296" s="55">
        <v>75</v>
      </c>
      <c r="H296" s="64">
        <f t="shared" si="52"/>
        <v>1212750</v>
      </c>
      <c r="I296" s="15">
        <f t="shared" si="51"/>
        <v>404250</v>
      </c>
      <c r="J296" s="15">
        <f t="shared" si="53"/>
        <v>512.03293223559217</v>
      </c>
      <c r="K296" s="15">
        <f t="shared" si="54"/>
        <v>210.54610663845881</v>
      </c>
      <c r="L296" s="15">
        <f t="shared" si="55"/>
        <v>750240.14986247534</v>
      </c>
      <c r="M296" s="15"/>
      <c r="N296" s="86">
        <f t="shared" si="45"/>
        <v>750240.14986247534</v>
      </c>
    </row>
    <row r="297" spans="1:14" x14ac:dyDescent="0.25">
      <c r="A297" s="81"/>
      <c r="B297" s="65" t="s">
        <v>201</v>
      </c>
      <c r="C297" s="47">
        <v>4</v>
      </c>
      <c r="D297" s="69">
        <v>66.461000000000013</v>
      </c>
      <c r="E297" s="98">
        <v>5879</v>
      </c>
      <c r="F297" s="124">
        <v>2068106.7</v>
      </c>
      <c r="G297" s="55">
        <v>75</v>
      </c>
      <c r="H297" s="64">
        <f t="shared" si="52"/>
        <v>1551080.0249999999</v>
      </c>
      <c r="I297" s="15">
        <f t="shared" si="51"/>
        <v>517026.67500000005</v>
      </c>
      <c r="J297" s="15">
        <f t="shared" si="53"/>
        <v>351.77865283211429</v>
      </c>
      <c r="K297" s="15">
        <f t="shared" si="54"/>
        <v>370.80038604193669</v>
      </c>
      <c r="L297" s="15">
        <f t="shared" si="55"/>
        <v>1438805.0732208234</v>
      </c>
      <c r="M297" s="15"/>
      <c r="N297" s="86">
        <f t="shared" si="45"/>
        <v>1438805.0732208234</v>
      </c>
    </row>
    <row r="298" spans="1:14" x14ac:dyDescent="0.25">
      <c r="A298" s="81"/>
      <c r="B298" s="65" t="s">
        <v>202</v>
      </c>
      <c r="C298" s="47">
        <v>4</v>
      </c>
      <c r="D298" s="69">
        <v>49.479700000000008</v>
      </c>
      <c r="E298" s="98">
        <v>3926</v>
      </c>
      <c r="F298" s="124">
        <v>934426.7</v>
      </c>
      <c r="G298" s="55">
        <v>75</v>
      </c>
      <c r="H298" s="64">
        <f t="shared" si="52"/>
        <v>700820.02500000002</v>
      </c>
      <c r="I298" s="15">
        <f t="shared" si="51"/>
        <v>233606.67499999993</v>
      </c>
      <c r="J298" s="15">
        <f t="shared" si="53"/>
        <v>238.00985736118184</v>
      </c>
      <c r="K298" s="15">
        <f t="shared" si="54"/>
        <v>484.56918151286914</v>
      </c>
      <c r="L298" s="15">
        <f t="shared" si="55"/>
        <v>1318860.3832888736</v>
      </c>
      <c r="M298" s="15"/>
      <c r="N298" s="86">
        <f t="shared" si="45"/>
        <v>1318860.3832888736</v>
      </c>
    </row>
    <row r="299" spans="1:14" x14ac:dyDescent="0.25">
      <c r="A299" s="81"/>
      <c r="B299" s="65" t="s">
        <v>203</v>
      </c>
      <c r="C299" s="47">
        <v>4</v>
      </c>
      <c r="D299" s="69">
        <v>31.819799999999997</v>
      </c>
      <c r="E299" s="98">
        <v>2455</v>
      </c>
      <c r="F299" s="124">
        <v>906600</v>
      </c>
      <c r="G299" s="55">
        <v>75</v>
      </c>
      <c r="H299" s="64">
        <f t="shared" si="52"/>
        <v>679950</v>
      </c>
      <c r="I299" s="15">
        <f t="shared" si="51"/>
        <v>226650</v>
      </c>
      <c r="J299" s="15">
        <f t="shared" si="53"/>
        <v>369.28716904276985</v>
      </c>
      <c r="K299" s="15">
        <f t="shared" si="54"/>
        <v>353.29186983128113</v>
      </c>
      <c r="L299" s="15">
        <f t="shared" si="55"/>
        <v>900027.44087066303</v>
      </c>
      <c r="M299" s="15"/>
      <c r="N299" s="86">
        <f t="shared" si="45"/>
        <v>900027.44087066303</v>
      </c>
    </row>
    <row r="300" spans="1:14" x14ac:dyDescent="0.25">
      <c r="A300" s="81"/>
      <c r="B300" s="65" t="s">
        <v>767</v>
      </c>
      <c r="C300" s="47">
        <v>4</v>
      </c>
      <c r="D300" s="69">
        <v>13.022600000000001</v>
      </c>
      <c r="E300" s="98">
        <v>1501</v>
      </c>
      <c r="F300" s="124">
        <v>436946.7</v>
      </c>
      <c r="G300" s="55">
        <v>75</v>
      </c>
      <c r="H300" s="64">
        <f t="shared" si="52"/>
        <v>327710.02500000002</v>
      </c>
      <c r="I300" s="15">
        <f t="shared" si="51"/>
        <v>109236.67499999999</v>
      </c>
      <c r="J300" s="15">
        <f t="shared" si="53"/>
        <v>291.10373084610262</v>
      </c>
      <c r="K300" s="15">
        <f t="shared" si="54"/>
        <v>431.47530802794836</v>
      </c>
      <c r="L300" s="15">
        <f t="shared" si="55"/>
        <v>840019.02965778147</v>
      </c>
      <c r="M300" s="15"/>
      <c r="N300" s="86">
        <f t="shared" si="45"/>
        <v>840019.02965778147</v>
      </c>
    </row>
    <row r="301" spans="1:14" x14ac:dyDescent="0.25">
      <c r="A301" s="81"/>
      <c r="B301" s="65" t="s">
        <v>204</v>
      </c>
      <c r="C301" s="47">
        <v>4</v>
      </c>
      <c r="D301" s="69">
        <v>32.696100000000001</v>
      </c>
      <c r="E301" s="98">
        <v>2754</v>
      </c>
      <c r="F301" s="124">
        <v>356253.3</v>
      </c>
      <c r="G301" s="55">
        <v>75</v>
      </c>
      <c r="H301" s="64">
        <f t="shared" si="52"/>
        <v>267189.97499999998</v>
      </c>
      <c r="I301" s="15">
        <f t="shared" si="51"/>
        <v>89063.325000000012</v>
      </c>
      <c r="J301" s="15">
        <f t="shared" si="53"/>
        <v>129.35849673202614</v>
      </c>
      <c r="K301" s="15">
        <f t="shared" si="54"/>
        <v>593.2205421420249</v>
      </c>
      <c r="L301" s="15">
        <f t="shared" si="55"/>
        <v>1283731.6273345358</v>
      </c>
      <c r="M301" s="15"/>
      <c r="N301" s="86">
        <f t="shared" si="45"/>
        <v>1283731.6273345358</v>
      </c>
    </row>
    <row r="302" spans="1:14" x14ac:dyDescent="0.25">
      <c r="A302" s="81"/>
      <c r="B302" s="65" t="s">
        <v>205</v>
      </c>
      <c r="C302" s="47">
        <v>4</v>
      </c>
      <c r="D302" s="69">
        <v>13.414200000000001</v>
      </c>
      <c r="E302" s="98">
        <v>1446</v>
      </c>
      <c r="F302" s="124">
        <v>330933.3</v>
      </c>
      <c r="G302" s="55">
        <v>75</v>
      </c>
      <c r="H302" s="64">
        <f t="shared" si="52"/>
        <v>248199.97500000001</v>
      </c>
      <c r="I302" s="15">
        <f t="shared" si="51"/>
        <v>82733.324999999983</v>
      </c>
      <c r="J302" s="15">
        <f t="shared" si="53"/>
        <v>228.86120331950207</v>
      </c>
      <c r="K302" s="15">
        <f t="shared" si="54"/>
        <v>493.71783555454891</v>
      </c>
      <c r="L302" s="15">
        <f t="shared" si="55"/>
        <v>924551.86587231141</v>
      </c>
      <c r="M302" s="15"/>
      <c r="N302" s="86">
        <f t="shared" si="45"/>
        <v>924551.86587231141</v>
      </c>
    </row>
    <row r="303" spans="1:14" x14ac:dyDescent="0.25">
      <c r="A303" s="81"/>
      <c r="B303" s="65" t="s">
        <v>768</v>
      </c>
      <c r="C303" s="47">
        <v>4</v>
      </c>
      <c r="D303" s="69">
        <v>42.579099999999997</v>
      </c>
      <c r="E303" s="98">
        <v>4074</v>
      </c>
      <c r="F303" s="124">
        <v>483733.3</v>
      </c>
      <c r="G303" s="55">
        <v>75</v>
      </c>
      <c r="H303" s="64">
        <f t="shared" si="52"/>
        <v>362799.97499999998</v>
      </c>
      <c r="I303" s="15">
        <f t="shared" si="51"/>
        <v>120933.32500000001</v>
      </c>
      <c r="J303" s="15">
        <f t="shared" si="53"/>
        <v>118.73669612174767</v>
      </c>
      <c r="K303" s="15">
        <f t="shared" si="54"/>
        <v>603.84234275230335</v>
      </c>
      <c r="L303" s="15">
        <f t="shared" si="55"/>
        <v>1485777.5727591813</v>
      </c>
      <c r="M303" s="15"/>
      <c r="N303" s="86">
        <f t="shared" si="45"/>
        <v>1485777.5727591813</v>
      </c>
    </row>
    <row r="304" spans="1:14" x14ac:dyDescent="0.25">
      <c r="A304" s="81"/>
      <c r="B304" s="65" t="s">
        <v>206</v>
      </c>
      <c r="C304" s="47">
        <v>4</v>
      </c>
      <c r="D304" s="69">
        <v>14.5875</v>
      </c>
      <c r="E304" s="98">
        <v>5304</v>
      </c>
      <c r="F304" s="124">
        <v>4931133.3</v>
      </c>
      <c r="G304" s="55">
        <v>75</v>
      </c>
      <c r="H304" s="64">
        <f t="shared" si="52"/>
        <v>3698349.9750000001</v>
      </c>
      <c r="I304" s="15">
        <f t="shared" si="51"/>
        <v>1232783.3249999997</v>
      </c>
      <c r="J304" s="15">
        <f t="shared" si="53"/>
        <v>929.70084841628955</v>
      </c>
      <c r="K304" s="15">
        <f t="shared" si="54"/>
        <v>-207.12180954223857</v>
      </c>
      <c r="L304" s="15">
        <f t="shared" si="55"/>
        <v>668988.75665841578</v>
      </c>
      <c r="M304" s="15"/>
      <c r="N304" s="86">
        <f t="shared" si="45"/>
        <v>668988.75665841578</v>
      </c>
    </row>
    <row r="305" spans="1:14" x14ac:dyDescent="0.25">
      <c r="A305" s="81"/>
      <c r="B305" s="65" t="s">
        <v>207</v>
      </c>
      <c r="C305" s="47">
        <v>4</v>
      </c>
      <c r="D305" s="69">
        <v>24.872399999999999</v>
      </c>
      <c r="E305" s="98">
        <v>2188</v>
      </c>
      <c r="F305" s="124">
        <v>422906.7</v>
      </c>
      <c r="G305" s="55">
        <v>75</v>
      </c>
      <c r="H305" s="64">
        <f t="shared" si="52"/>
        <v>317180.02500000002</v>
      </c>
      <c r="I305" s="15">
        <f t="shared" si="51"/>
        <v>105726.67499999999</v>
      </c>
      <c r="J305" s="15">
        <f t="shared" si="53"/>
        <v>193.28459780621571</v>
      </c>
      <c r="K305" s="15">
        <f t="shared" si="54"/>
        <v>529.29444106783524</v>
      </c>
      <c r="L305" s="15">
        <f t="shared" si="55"/>
        <v>1099911.1669937973</v>
      </c>
      <c r="M305" s="15"/>
      <c r="N305" s="86">
        <f t="shared" si="45"/>
        <v>1099911.1669937973</v>
      </c>
    </row>
    <row r="306" spans="1:14" x14ac:dyDescent="0.25">
      <c r="A306" s="81"/>
      <c r="B306" s="65" t="s">
        <v>208</v>
      </c>
      <c r="C306" s="47">
        <v>4</v>
      </c>
      <c r="D306" s="69">
        <v>24.0137</v>
      </c>
      <c r="E306" s="98">
        <v>2154</v>
      </c>
      <c r="F306" s="124">
        <v>509306.7</v>
      </c>
      <c r="G306" s="55">
        <v>75</v>
      </c>
      <c r="H306" s="64">
        <f t="shared" si="52"/>
        <v>381980.02500000002</v>
      </c>
      <c r="I306" s="15">
        <f t="shared" si="51"/>
        <v>127326.67499999999</v>
      </c>
      <c r="J306" s="15">
        <f t="shared" si="53"/>
        <v>236.44693593314764</v>
      </c>
      <c r="K306" s="15">
        <f t="shared" si="54"/>
        <v>486.13210294090334</v>
      </c>
      <c r="L306" s="15">
        <f t="shared" si="55"/>
        <v>1030933.8387255478</v>
      </c>
      <c r="M306" s="15"/>
      <c r="N306" s="86">
        <f t="shared" si="45"/>
        <v>1030933.8387255478</v>
      </c>
    </row>
    <row r="307" spans="1:14" x14ac:dyDescent="0.25">
      <c r="A307" s="81"/>
      <c r="B307" s="65" t="s">
        <v>209</v>
      </c>
      <c r="C307" s="47">
        <v>4</v>
      </c>
      <c r="D307" s="69">
        <v>25.411999999999999</v>
      </c>
      <c r="E307" s="98">
        <v>2458</v>
      </c>
      <c r="F307" s="124">
        <v>7536346.7000000002</v>
      </c>
      <c r="G307" s="55">
        <v>75</v>
      </c>
      <c r="H307" s="64">
        <f t="shared" si="52"/>
        <v>5652260.0250000004</v>
      </c>
      <c r="I307" s="15">
        <f t="shared" si="51"/>
        <v>1884086.6749999998</v>
      </c>
      <c r="J307" s="15">
        <f t="shared" si="53"/>
        <v>3066.048291293735</v>
      </c>
      <c r="K307" s="15">
        <f t="shared" si="54"/>
        <v>-2343.4692524196839</v>
      </c>
      <c r="L307" s="15">
        <f t="shared" si="55"/>
        <v>370419.83420959604</v>
      </c>
      <c r="M307" s="15"/>
      <c r="N307" s="86">
        <f t="shared" si="45"/>
        <v>370419.83420959604</v>
      </c>
    </row>
    <row r="308" spans="1:14" x14ac:dyDescent="0.25">
      <c r="A308" s="81"/>
      <c r="B308" s="65" t="s">
        <v>210</v>
      </c>
      <c r="C308" s="47">
        <v>4</v>
      </c>
      <c r="D308" s="69">
        <v>15.786300000000002</v>
      </c>
      <c r="E308" s="98">
        <v>1624</v>
      </c>
      <c r="F308" s="124">
        <v>295306.7</v>
      </c>
      <c r="G308" s="55">
        <v>75</v>
      </c>
      <c r="H308" s="64">
        <f t="shared" si="52"/>
        <v>221480.02499999999</v>
      </c>
      <c r="I308" s="15">
        <f t="shared" si="51"/>
        <v>73826.675000000017</v>
      </c>
      <c r="J308" s="15">
        <f t="shared" si="53"/>
        <v>181.83910098522168</v>
      </c>
      <c r="K308" s="15">
        <f t="shared" si="54"/>
        <v>540.73993788882933</v>
      </c>
      <c r="L308" s="15">
        <f t="shared" si="55"/>
        <v>1020872.9928214233</v>
      </c>
      <c r="M308" s="15"/>
      <c r="N308" s="86">
        <f t="shared" si="45"/>
        <v>1020872.9928214233</v>
      </c>
    </row>
    <row r="309" spans="1:14" x14ac:dyDescent="0.25">
      <c r="A309" s="81"/>
      <c r="B309" s="65" t="s">
        <v>211</v>
      </c>
      <c r="C309" s="47">
        <v>4</v>
      </c>
      <c r="D309" s="69">
        <v>10.5017</v>
      </c>
      <c r="E309" s="98">
        <v>1147</v>
      </c>
      <c r="F309" s="124">
        <v>206893.3</v>
      </c>
      <c r="G309" s="55">
        <v>75</v>
      </c>
      <c r="H309" s="64">
        <f t="shared" si="52"/>
        <v>155169.97500000001</v>
      </c>
      <c r="I309" s="15">
        <f t="shared" si="51"/>
        <v>51723.324999999983</v>
      </c>
      <c r="J309" s="15">
        <f t="shared" si="53"/>
        <v>180.37776809067131</v>
      </c>
      <c r="K309" s="15">
        <f t="shared" si="54"/>
        <v>542.20127078337964</v>
      </c>
      <c r="L309" s="15">
        <f t="shared" si="55"/>
        <v>949952.03444269754</v>
      </c>
      <c r="M309" s="15"/>
      <c r="N309" s="86">
        <f t="shared" ref="N309:N372" si="56">L309+M309</f>
        <v>949952.03444269754</v>
      </c>
    </row>
    <row r="310" spans="1:14" x14ac:dyDescent="0.25">
      <c r="A310" s="81"/>
      <c r="B310" s="65" t="s">
        <v>212</v>
      </c>
      <c r="C310" s="47">
        <v>4</v>
      </c>
      <c r="D310" s="69">
        <v>24.389000000000003</v>
      </c>
      <c r="E310" s="98">
        <v>2863</v>
      </c>
      <c r="F310" s="124">
        <v>1007586.7</v>
      </c>
      <c r="G310" s="55">
        <v>75</v>
      </c>
      <c r="H310" s="64">
        <f t="shared" si="52"/>
        <v>755690.02500000002</v>
      </c>
      <c r="I310" s="15">
        <f t="shared" si="51"/>
        <v>251896.67499999993</v>
      </c>
      <c r="J310" s="15">
        <f t="shared" si="53"/>
        <v>351.93388054488298</v>
      </c>
      <c r="K310" s="15">
        <f t="shared" si="54"/>
        <v>370.645158329168</v>
      </c>
      <c r="L310" s="15">
        <f t="shared" si="55"/>
        <v>948805.64191489923</v>
      </c>
      <c r="M310" s="15"/>
      <c r="N310" s="86">
        <f t="shared" si="56"/>
        <v>948805.64191489923</v>
      </c>
    </row>
    <row r="311" spans="1:14" x14ac:dyDescent="0.25">
      <c r="A311" s="81"/>
      <c r="B311" s="65" t="s">
        <v>769</v>
      </c>
      <c r="C311" s="47">
        <v>4</v>
      </c>
      <c r="D311" s="69">
        <v>23.262899999999998</v>
      </c>
      <c r="E311" s="98">
        <v>1803</v>
      </c>
      <c r="F311" s="124">
        <v>408506.7</v>
      </c>
      <c r="G311" s="55">
        <v>75</v>
      </c>
      <c r="H311" s="64">
        <f t="shared" si="52"/>
        <v>306380.02500000002</v>
      </c>
      <c r="I311" s="15">
        <f t="shared" si="51"/>
        <v>102126.67499999999</v>
      </c>
      <c r="J311" s="15">
        <f t="shared" si="53"/>
        <v>226.57054908485858</v>
      </c>
      <c r="K311" s="15">
        <f t="shared" si="54"/>
        <v>496.00848978919237</v>
      </c>
      <c r="L311" s="15">
        <f t="shared" si="55"/>
        <v>1001592.3852287311</v>
      </c>
      <c r="M311" s="15"/>
      <c r="N311" s="86">
        <f t="shared" si="56"/>
        <v>1001592.3852287311</v>
      </c>
    </row>
    <row r="312" spans="1:14" x14ac:dyDescent="0.25">
      <c r="A312" s="81"/>
      <c r="B312" s="65"/>
      <c r="C312" s="47"/>
      <c r="D312" s="69">
        <v>0</v>
      </c>
      <c r="E312" s="100"/>
      <c r="F312" s="87"/>
      <c r="G312" s="55"/>
      <c r="H312" s="87"/>
      <c r="I312" s="88"/>
      <c r="J312" s="88"/>
      <c r="K312" s="15"/>
      <c r="L312" s="15"/>
      <c r="M312" s="15"/>
      <c r="N312" s="86"/>
    </row>
    <row r="313" spans="1:14" x14ac:dyDescent="0.25">
      <c r="A313" s="84" t="s">
        <v>213</v>
      </c>
      <c r="B313" s="57" t="s">
        <v>2</v>
      </c>
      <c r="C313" s="58"/>
      <c r="D313" s="7">
        <v>644.12480000000005</v>
      </c>
      <c r="E313" s="101">
        <f>E314</f>
        <v>39926</v>
      </c>
      <c r="F313" s="49">
        <v>0</v>
      </c>
      <c r="G313" s="55"/>
      <c r="H313" s="49">
        <f>H315</f>
        <v>5369804.9749999996</v>
      </c>
      <c r="I313" s="12">
        <f>I315</f>
        <v>-5369804.9749999996</v>
      </c>
      <c r="J313" s="12"/>
      <c r="K313" s="15"/>
      <c r="L313" s="15"/>
      <c r="M313" s="14">
        <f>M315</f>
        <v>22556942.804004908</v>
      </c>
      <c r="N313" s="82">
        <f t="shared" si="56"/>
        <v>22556942.804004908</v>
      </c>
    </row>
    <row r="314" spans="1:14" x14ac:dyDescent="0.25">
      <c r="A314" s="84" t="s">
        <v>213</v>
      </c>
      <c r="B314" s="57" t="s">
        <v>3</v>
      </c>
      <c r="C314" s="58"/>
      <c r="D314" s="7">
        <v>644.12480000000005</v>
      </c>
      <c r="E314" s="101">
        <f>SUM(E316:E337)</f>
        <v>39926</v>
      </c>
      <c r="F314" s="49">
        <f>SUM(F316:F337)</f>
        <v>21479219.900000002</v>
      </c>
      <c r="G314" s="55"/>
      <c r="H314" s="49">
        <f>SUM(H316:H337)</f>
        <v>9202789.9250000007</v>
      </c>
      <c r="I314" s="12">
        <f>SUM(I316:I337)</f>
        <v>12276429.975</v>
      </c>
      <c r="J314" s="12"/>
      <c r="K314" s="15"/>
      <c r="L314" s="12">
        <f>SUM(L316:L337)</f>
        <v>20406140.929484904</v>
      </c>
      <c r="M314" s="15"/>
      <c r="N314" s="82">
        <f t="shared" si="56"/>
        <v>20406140.929484904</v>
      </c>
    </row>
    <row r="315" spans="1:14" x14ac:dyDescent="0.25">
      <c r="A315" s="81"/>
      <c r="B315" s="65" t="s">
        <v>26</v>
      </c>
      <c r="C315" s="47">
        <v>2</v>
      </c>
      <c r="D315" s="69">
        <v>0</v>
      </c>
      <c r="E315" s="102"/>
      <c r="F315" s="64">
        <v>0</v>
      </c>
      <c r="G315" s="55">
        <v>25</v>
      </c>
      <c r="H315" s="64">
        <f>F314*G315/100</f>
        <v>5369804.9749999996</v>
      </c>
      <c r="I315" s="15">
        <f t="shared" ref="I315:I337" si="57">F315-H315</f>
        <v>-5369804.9749999996</v>
      </c>
      <c r="J315" s="15"/>
      <c r="K315" s="15"/>
      <c r="L315" s="15"/>
      <c r="M315" s="15">
        <f>($L$7*$L$8*E313/$L$10)+($L$7*$L$9*D313/$L$11)</f>
        <v>22556942.804004908</v>
      </c>
      <c r="N315" s="86">
        <f t="shared" si="56"/>
        <v>22556942.804004908</v>
      </c>
    </row>
    <row r="316" spans="1:14" x14ac:dyDescent="0.25">
      <c r="A316" s="81"/>
      <c r="B316" s="65" t="s">
        <v>214</v>
      </c>
      <c r="C316" s="47">
        <v>4</v>
      </c>
      <c r="D316" s="69">
        <v>39.805700000000002</v>
      </c>
      <c r="E316" s="98">
        <v>1326</v>
      </c>
      <c r="F316" s="124">
        <v>223400</v>
      </c>
      <c r="G316" s="55">
        <v>75</v>
      </c>
      <c r="H316" s="64">
        <f t="shared" ref="H316:H337" si="58">F316*G316/100</f>
        <v>167550</v>
      </c>
      <c r="I316" s="15">
        <f t="shared" si="57"/>
        <v>55850</v>
      </c>
      <c r="J316" s="15">
        <f t="shared" ref="J316:J337" si="59">F316/E316</f>
        <v>168.4766214177979</v>
      </c>
      <c r="K316" s="15">
        <f t="shared" ref="K316:K337" si="60">$J$11*$J$19-J316</f>
        <v>554.10241745625308</v>
      </c>
      <c r="L316" s="15">
        <f t="shared" ref="L316:L337" si="61">IF(K316&gt;0,$J$7*$J$8*(K316/$K$19),0)+$J$7*$J$9*(E316/$E$19)+$J$7*$J$10*(D316/$D$19)</f>
        <v>1082974.862773947</v>
      </c>
      <c r="M316" s="15"/>
      <c r="N316" s="86">
        <f t="shared" si="56"/>
        <v>1082974.862773947</v>
      </c>
    </row>
    <row r="317" spans="1:14" x14ac:dyDescent="0.25">
      <c r="A317" s="81"/>
      <c r="B317" s="65" t="s">
        <v>215</v>
      </c>
      <c r="C317" s="47">
        <v>4</v>
      </c>
      <c r="D317" s="69">
        <v>50.628500000000003</v>
      </c>
      <c r="E317" s="98">
        <v>3056</v>
      </c>
      <c r="F317" s="124">
        <v>630720</v>
      </c>
      <c r="G317" s="55">
        <v>75</v>
      </c>
      <c r="H317" s="64">
        <f t="shared" si="58"/>
        <v>473040</v>
      </c>
      <c r="I317" s="15">
        <f t="shared" si="57"/>
        <v>157680</v>
      </c>
      <c r="J317" s="15">
        <f t="shared" si="59"/>
        <v>206.38743455497382</v>
      </c>
      <c r="K317" s="15">
        <f t="shared" si="60"/>
        <v>516.19160431907721</v>
      </c>
      <c r="L317" s="15">
        <f t="shared" si="61"/>
        <v>1266173.9888206641</v>
      </c>
      <c r="M317" s="15"/>
      <c r="N317" s="86">
        <f t="shared" si="56"/>
        <v>1266173.9888206641</v>
      </c>
    </row>
    <row r="318" spans="1:14" x14ac:dyDescent="0.25">
      <c r="A318" s="81"/>
      <c r="B318" s="65" t="s">
        <v>54</v>
      </c>
      <c r="C318" s="47">
        <v>4</v>
      </c>
      <c r="D318" s="69">
        <v>17.781400000000001</v>
      </c>
      <c r="E318" s="98">
        <v>691</v>
      </c>
      <c r="F318" s="124">
        <v>125320</v>
      </c>
      <c r="G318" s="55">
        <v>75</v>
      </c>
      <c r="H318" s="64">
        <f t="shared" si="58"/>
        <v>93990</v>
      </c>
      <c r="I318" s="15">
        <f t="shared" si="57"/>
        <v>31330</v>
      </c>
      <c r="J318" s="15">
        <f t="shared" si="59"/>
        <v>181.36034732272068</v>
      </c>
      <c r="K318" s="15">
        <f t="shared" si="60"/>
        <v>541.21869155133027</v>
      </c>
      <c r="L318" s="15">
        <f t="shared" si="61"/>
        <v>918653.45991348906</v>
      </c>
      <c r="M318" s="15"/>
      <c r="N318" s="86">
        <f t="shared" si="56"/>
        <v>918653.45991348906</v>
      </c>
    </row>
    <row r="319" spans="1:14" x14ac:dyDescent="0.25">
      <c r="A319" s="81"/>
      <c r="B319" s="65" t="s">
        <v>216</v>
      </c>
      <c r="C319" s="47">
        <v>4</v>
      </c>
      <c r="D319" s="69">
        <v>43.372099999999996</v>
      </c>
      <c r="E319" s="98">
        <v>1636</v>
      </c>
      <c r="F319" s="124">
        <v>346773.3</v>
      </c>
      <c r="G319" s="55">
        <v>75</v>
      </c>
      <c r="H319" s="64">
        <f t="shared" si="58"/>
        <v>260079.97500000001</v>
      </c>
      <c r="I319" s="15">
        <f t="shared" si="57"/>
        <v>86693.324999999983</v>
      </c>
      <c r="J319" s="15">
        <f t="shared" si="59"/>
        <v>211.96411980440098</v>
      </c>
      <c r="K319" s="15">
        <f t="shared" si="60"/>
        <v>510.61491906965</v>
      </c>
      <c r="L319" s="15">
        <f t="shared" si="61"/>
        <v>1068182.2845863821</v>
      </c>
      <c r="M319" s="15"/>
      <c r="N319" s="86">
        <f t="shared" si="56"/>
        <v>1068182.2845863821</v>
      </c>
    </row>
    <row r="320" spans="1:14" x14ac:dyDescent="0.25">
      <c r="A320" s="81"/>
      <c r="B320" s="65" t="s">
        <v>217</v>
      </c>
      <c r="C320" s="47">
        <v>4</v>
      </c>
      <c r="D320" s="69">
        <v>24.393000000000001</v>
      </c>
      <c r="E320" s="98">
        <v>1016</v>
      </c>
      <c r="F320" s="124">
        <v>1088840</v>
      </c>
      <c r="G320" s="55">
        <v>75</v>
      </c>
      <c r="H320" s="64">
        <f t="shared" si="58"/>
        <v>816630</v>
      </c>
      <c r="I320" s="15">
        <f t="shared" si="57"/>
        <v>272210</v>
      </c>
      <c r="J320" s="15">
        <f t="shared" si="59"/>
        <v>1071.6929133858268</v>
      </c>
      <c r="K320" s="15">
        <f t="shared" si="60"/>
        <v>-349.11387451177586</v>
      </c>
      <c r="L320" s="15">
        <f t="shared" si="61"/>
        <v>198083.74998060934</v>
      </c>
      <c r="M320" s="15"/>
      <c r="N320" s="86">
        <f t="shared" si="56"/>
        <v>198083.74998060934</v>
      </c>
    </row>
    <row r="321" spans="1:14" x14ac:dyDescent="0.25">
      <c r="A321" s="81"/>
      <c r="B321" s="65" t="s">
        <v>218</v>
      </c>
      <c r="C321" s="47">
        <v>4</v>
      </c>
      <c r="D321" s="69">
        <v>23.819200000000002</v>
      </c>
      <c r="E321" s="98">
        <v>1321</v>
      </c>
      <c r="F321" s="124">
        <v>331773.3</v>
      </c>
      <c r="G321" s="55">
        <v>75</v>
      </c>
      <c r="H321" s="64">
        <f t="shared" si="58"/>
        <v>248829.97500000001</v>
      </c>
      <c r="I321" s="15">
        <f t="shared" si="57"/>
        <v>82943.324999999983</v>
      </c>
      <c r="J321" s="15">
        <f t="shared" si="59"/>
        <v>251.15314155942468</v>
      </c>
      <c r="K321" s="15">
        <f t="shared" si="60"/>
        <v>471.4258973146263</v>
      </c>
      <c r="L321" s="15">
        <f t="shared" si="61"/>
        <v>911460.18929123564</v>
      </c>
      <c r="M321" s="15"/>
      <c r="N321" s="86">
        <f t="shared" si="56"/>
        <v>911460.18929123564</v>
      </c>
    </row>
    <row r="322" spans="1:14" x14ac:dyDescent="0.25">
      <c r="A322" s="81"/>
      <c r="B322" s="65" t="s">
        <v>219</v>
      </c>
      <c r="C322" s="47">
        <v>4</v>
      </c>
      <c r="D322" s="69">
        <v>26.022399999999998</v>
      </c>
      <c r="E322" s="98">
        <v>1066</v>
      </c>
      <c r="F322" s="124">
        <v>705426.7</v>
      </c>
      <c r="G322" s="55">
        <v>75</v>
      </c>
      <c r="H322" s="64">
        <f t="shared" si="58"/>
        <v>529070.02500000002</v>
      </c>
      <c r="I322" s="15">
        <f t="shared" si="57"/>
        <v>176356.67499999993</v>
      </c>
      <c r="J322" s="15">
        <f t="shared" si="59"/>
        <v>661.75112570356464</v>
      </c>
      <c r="K322" s="15">
        <f t="shared" si="60"/>
        <v>60.82791317048634</v>
      </c>
      <c r="L322" s="15">
        <f t="shared" si="61"/>
        <v>296894.13871162839</v>
      </c>
      <c r="M322" s="15"/>
      <c r="N322" s="86">
        <f t="shared" si="56"/>
        <v>296894.13871162839</v>
      </c>
    </row>
    <row r="323" spans="1:14" x14ac:dyDescent="0.25">
      <c r="A323" s="81"/>
      <c r="B323" s="65" t="s">
        <v>213</v>
      </c>
      <c r="C323" s="47">
        <v>4</v>
      </c>
      <c r="D323" s="69">
        <v>27.476400000000002</v>
      </c>
      <c r="E323" s="98">
        <v>1501</v>
      </c>
      <c r="F323" s="124">
        <v>311960</v>
      </c>
      <c r="G323" s="55">
        <v>75</v>
      </c>
      <c r="H323" s="64">
        <f t="shared" si="58"/>
        <v>233970</v>
      </c>
      <c r="I323" s="15">
        <f t="shared" si="57"/>
        <v>77990</v>
      </c>
      <c r="J323" s="15">
        <f t="shared" si="59"/>
        <v>207.83477681545637</v>
      </c>
      <c r="K323" s="15">
        <f t="shared" si="60"/>
        <v>514.74426205859459</v>
      </c>
      <c r="L323" s="15">
        <f t="shared" si="61"/>
        <v>1006838.5994228199</v>
      </c>
      <c r="M323" s="15"/>
      <c r="N323" s="86">
        <f t="shared" si="56"/>
        <v>1006838.5994228199</v>
      </c>
    </row>
    <row r="324" spans="1:14" x14ac:dyDescent="0.25">
      <c r="A324" s="81"/>
      <c r="B324" s="65" t="s">
        <v>220</v>
      </c>
      <c r="C324" s="47">
        <v>4</v>
      </c>
      <c r="D324" s="69">
        <v>15</v>
      </c>
      <c r="E324" s="98">
        <v>514</v>
      </c>
      <c r="F324" s="124">
        <v>110373.3</v>
      </c>
      <c r="G324" s="55">
        <v>75</v>
      </c>
      <c r="H324" s="64">
        <f t="shared" si="58"/>
        <v>82779.975000000006</v>
      </c>
      <c r="I324" s="15">
        <f t="shared" si="57"/>
        <v>27593.324999999997</v>
      </c>
      <c r="J324" s="15">
        <f t="shared" si="59"/>
        <v>214.73404669260702</v>
      </c>
      <c r="K324" s="15">
        <f t="shared" si="60"/>
        <v>507.84499218144396</v>
      </c>
      <c r="L324" s="15">
        <f t="shared" si="61"/>
        <v>840796.12253186037</v>
      </c>
      <c r="M324" s="15"/>
      <c r="N324" s="86">
        <f t="shared" si="56"/>
        <v>840796.12253186037</v>
      </c>
    </row>
    <row r="325" spans="1:14" x14ac:dyDescent="0.25">
      <c r="A325" s="81"/>
      <c r="B325" s="65" t="s">
        <v>221</v>
      </c>
      <c r="C325" s="47">
        <v>4</v>
      </c>
      <c r="D325" s="68">
        <v>39.362300000000005</v>
      </c>
      <c r="E325" s="98">
        <v>1692</v>
      </c>
      <c r="F325" s="124">
        <v>228000</v>
      </c>
      <c r="G325" s="55">
        <v>75</v>
      </c>
      <c r="H325" s="64">
        <f t="shared" si="58"/>
        <v>171000</v>
      </c>
      <c r="I325" s="15">
        <f t="shared" si="57"/>
        <v>57000</v>
      </c>
      <c r="J325" s="15">
        <f t="shared" si="59"/>
        <v>134.75177304964538</v>
      </c>
      <c r="K325" s="15">
        <f t="shared" si="60"/>
        <v>587.82726582440557</v>
      </c>
      <c r="L325" s="15">
        <f t="shared" si="61"/>
        <v>1173051.7052275352</v>
      </c>
      <c r="M325" s="15"/>
      <c r="N325" s="86">
        <f t="shared" si="56"/>
        <v>1173051.7052275352</v>
      </c>
    </row>
    <row r="326" spans="1:14" x14ac:dyDescent="0.25">
      <c r="A326" s="81"/>
      <c r="B326" s="65" t="s">
        <v>132</v>
      </c>
      <c r="C326" s="47">
        <v>4</v>
      </c>
      <c r="D326" s="69">
        <v>32.915100000000002</v>
      </c>
      <c r="E326" s="98">
        <v>796</v>
      </c>
      <c r="F326" s="124">
        <v>220733.3</v>
      </c>
      <c r="G326" s="55">
        <v>75</v>
      </c>
      <c r="H326" s="64">
        <f t="shared" si="58"/>
        <v>165549.97500000001</v>
      </c>
      <c r="I326" s="15">
        <f t="shared" si="57"/>
        <v>55183.324999999983</v>
      </c>
      <c r="J326" s="15">
        <f t="shared" si="59"/>
        <v>277.30314070351756</v>
      </c>
      <c r="K326" s="15">
        <f t="shared" si="60"/>
        <v>445.27589817053342</v>
      </c>
      <c r="L326" s="15">
        <f t="shared" si="61"/>
        <v>841679.42671512044</v>
      </c>
      <c r="M326" s="15"/>
      <c r="N326" s="86">
        <f t="shared" si="56"/>
        <v>841679.42671512044</v>
      </c>
    </row>
    <row r="327" spans="1:14" x14ac:dyDescent="0.25">
      <c r="A327" s="81"/>
      <c r="B327" s="65" t="s">
        <v>770</v>
      </c>
      <c r="C327" s="47">
        <v>4</v>
      </c>
      <c r="D327" s="69">
        <v>27.975200000000001</v>
      </c>
      <c r="E327" s="98">
        <v>1624</v>
      </c>
      <c r="F327" s="124">
        <v>270426.7</v>
      </c>
      <c r="G327" s="55">
        <v>75</v>
      </c>
      <c r="H327" s="64">
        <f t="shared" si="58"/>
        <v>202820.02499999999</v>
      </c>
      <c r="I327" s="15">
        <f t="shared" si="57"/>
        <v>67606.675000000017</v>
      </c>
      <c r="J327" s="15">
        <f t="shared" si="59"/>
        <v>166.5189039408867</v>
      </c>
      <c r="K327" s="15">
        <f t="shared" si="60"/>
        <v>556.06013493316425</v>
      </c>
      <c r="L327" s="15">
        <f t="shared" si="61"/>
        <v>1082422.111702621</v>
      </c>
      <c r="M327" s="15"/>
      <c r="N327" s="86">
        <f t="shared" si="56"/>
        <v>1082422.111702621</v>
      </c>
    </row>
    <row r="328" spans="1:14" x14ac:dyDescent="0.25">
      <c r="A328" s="81"/>
      <c r="B328" s="65" t="s">
        <v>905</v>
      </c>
      <c r="C328" s="47">
        <v>3</v>
      </c>
      <c r="D328" s="69">
        <v>6.8707000000000011</v>
      </c>
      <c r="E328" s="98">
        <v>9046</v>
      </c>
      <c r="F328" s="124">
        <v>12557500</v>
      </c>
      <c r="G328" s="55">
        <v>20</v>
      </c>
      <c r="H328" s="64">
        <f t="shared" si="58"/>
        <v>2511500</v>
      </c>
      <c r="I328" s="15">
        <f t="shared" si="57"/>
        <v>10046000</v>
      </c>
      <c r="J328" s="15">
        <f t="shared" si="59"/>
        <v>1388.1826221534379</v>
      </c>
      <c r="K328" s="15">
        <f t="shared" si="60"/>
        <v>-665.60358327938695</v>
      </c>
      <c r="L328" s="15">
        <f t="shared" si="61"/>
        <v>1082652.833085513</v>
      </c>
      <c r="M328" s="15"/>
      <c r="N328" s="86">
        <f t="shared" si="56"/>
        <v>1082652.833085513</v>
      </c>
    </row>
    <row r="329" spans="1:14" x14ac:dyDescent="0.25">
      <c r="A329" s="81"/>
      <c r="B329" s="65" t="s">
        <v>223</v>
      </c>
      <c r="C329" s="47">
        <v>4</v>
      </c>
      <c r="D329" s="69">
        <v>14.065399999999999</v>
      </c>
      <c r="E329" s="98">
        <v>581</v>
      </c>
      <c r="F329" s="124">
        <v>115346.7</v>
      </c>
      <c r="G329" s="55">
        <v>75</v>
      </c>
      <c r="H329" s="64">
        <f t="shared" si="58"/>
        <v>86510.024999999994</v>
      </c>
      <c r="I329" s="15">
        <f t="shared" si="57"/>
        <v>28836.675000000003</v>
      </c>
      <c r="J329" s="15">
        <f t="shared" si="59"/>
        <v>198.53132530120482</v>
      </c>
      <c r="K329" s="15">
        <f t="shared" si="60"/>
        <v>524.04771357284619</v>
      </c>
      <c r="L329" s="15">
        <f t="shared" si="61"/>
        <v>868977.37618735619</v>
      </c>
      <c r="M329" s="15"/>
      <c r="N329" s="86">
        <f t="shared" si="56"/>
        <v>868977.37618735619</v>
      </c>
    </row>
    <row r="330" spans="1:14" x14ac:dyDescent="0.25">
      <c r="A330" s="81"/>
      <c r="B330" s="65" t="s">
        <v>224</v>
      </c>
      <c r="C330" s="47">
        <v>4</v>
      </c>
      <c r="D330" s="69">
        <v>39.993099999999998</v>
      </c>
      <c r="E330" s="98">
        <v>1316</v>
      </c>
      <c r="F330" s="124">
        <v>232040</v>
      </c>
      <c r="G330" s="55">
        <v>75</v>
      </c>
      <c r="H330" s="64">
        <f t="shared" si="58"/>
        <v>174030</v>
      </c>
      <c r="I330" s="15">
        <f t="shared" si="57"/>
        <v>58010</v>
      </c>
      <c r="J330" s="15">
        <f t="shared" si="59"/>
        <v>176.32218844984803</v>
      </c>
      <c r="K330" s="15">
        <f t="shared" si="60"/>
        <v>546.25685042420298</v>
      </c>
      <c r="L330" s="15">
        <f t="shared" si="61"/>
        <v>1071101.3607199406</v>
      </c>
      <c r="M330" s="15"/>
      <c r="N330" s="86">
        <f t="shared" si="56"/>
        <v>1071101.3607199406</v>
      </c>
    </row>
    <row r="331" spans="1:14" x14ac:dyDescent="0.25">
      <c r="A331" s="81"/>
      <c r="B331" s="65" t="s">
        <v>225</v>
      </c>
      <c r="C331" s="47">
        <v>4</v>
      </c>
      <c r="D331" s="69">
        <v>8.6809999999999992</v>
      </c>
      <c r="E331" s="98">
        <v>1048</v>
      </c>
      <c r="F331" s="124">
        <v>387000</v>
      </c>
      <c r="G331" s="55">
        <v>75</v>
      </c>
      <c r="H331" s="64">
        <f t="shared" si="58"/>
        <v>290250</v>
      </c>
      <c r="I331" s="15">
        <f t="shared" si="57"/>
        <v>96750</v>
      </c>
      <c r="J331" s="15">
        <f t="shared" si="59"/>
        <v>369.27480916030532</v>
      </c>
      <c r="K331" s="15">
        <f t="shared" si="60"/>
        <v>353.30422971374566</v>
      </c>
      <c r="L331" s="15">
        <f t="shared" si="61"/>
        <v>660188.13856707234</v>
      </c>
      <c r="M331" s="15"/>
      <c r="N331" s="86">
        <f t="shared" si="56"/>
        <v>660188.13856707234</v>
      </c>
    </row>
    <row r="332" spans="1:14" x14ac:dyDescent="0.25">
      <c r="A332" s="81"/>
      <c r="B332" s="65" t="s">
        <v>226</v>
      </c>
      <c r="C332" s="47">
        <v>4</v>
      </c>
      <c r="D332" s="69">
        <v>23.636699999999998</v>
      </c>
      <c r="E332" s="98">
        <v>923</v>
      </c>
      <c r="F332" s="124">
        <v>180400</v>
      </c>
      <c r="G332" s="55">
        <v>75</v>
      </c>
      <c r="H332" s="64">
        <f t="shared" si="58"/>
        <v>135300</v>
      </c>
      <c r="I332" s="15">
        <f t="shared" si="57"/>
        <v>45100</v>
      </c>
      <c r="J332" s="15">
        <f t="shared" si="59"/>
        <v>195.44962080173349</v>
      </c>
      <c r="K332" s="15">
        <f t="shared" si="60"/>
        <v>527.12941807231755</v>
      </c>
      <c r="L332" s="15">
        <f t="shared" si="61"/>
        <v>944501.48555626976</v>
      </c>
      <c r="M332" s="15"/>
      <c r="N332" s="86">
        <f t="shared" si="56"/>
        <v>944501.48555626976</v>
      </c>
    </row>
    <row r="333" spans="1:14" x14ac:dyDescent="0.25">
      <c r="A333" s="81"/>
      <c r="B333" s="65" t="s">
        <v>227</v>
      </c>
      <c r="C333" s="47">
        <v>4</v>
      </c>
      <c r="D333" s="69">
        <v>35.176200000000001</v>
      </c>
      <c r="E333" s="98">
        <v>1622</v>
      </c>
      <c r="F333" s="124">
        <v>305306.7</v>
      </c>
      <c r="G333" s="55">
        <v>75</v>
      </c>
      <c r="H333" s="64">
        <f t="shared" si="58"/>
        <v>228980.02499999999</v>
      </c>
      <c r="I333" s="15">
        <f t="shared" si="57"/>
        <v>76326.675000000017</v>
      </c>
      <c r="J333" s="15">
        <f t="shared" si="59"/>
        <v>188.22854500616523</v>
      </c>
      <c r="K333" s="15">
        <f t="shared" si="60"/>
        <v>534.35049386788569</v>
      </c>
      <c r="L333" s="15">
        <f t="shared" si="61"/>
        <v>1074213.6880789651</v>
      </c>
      <c r="M333" s="15"/>
      <c r="N333" s="86">
        <f t="shared" si="56"/>
        <v>1074213.6880789651</v>
      </c>
    </row>
    <row r="334" spans="1:14" x14ac:dyDescent="0.25">
      <c r="A334" s="81"/>
      <c r="B334" s="65" t="s">
        <v>228</v>
      </c>
      <c r="C334" s="47">
        <v>4</v>
      </c>
      <c r="D334" s="69">
        <v>33.835300000000004</v>
      </c>
      <c r="E334" s="98">
        <v>1733</v>
      </c>
      <c r="F334" s="124">
        <v>428933.3</v>
      </c>
      <c r="G334" s="55">
        <v>75</v>
      </c>
      <c r="H334" s="64">
        <f t="shared" si="58"/>
        <v>321699.97499999998</v>
      </c>
      <c r="I334" s="15">
        <f t="shared" si="57"/>
        <v>107233.32500000001</v>
      </c>
      <c r="J334" s="15">
        <f t="shared" si="59"/>
        <v>247.50911713791112</v>
      </c>
      <c r="K334" s="15">
        <f t="shared" si="60"/>
        <v>475.06992173613986</v>
      </c>
      <c r="L334" s="15">
        <f t="shared" si="61"/>
        <v>997440.70815207891</v>
      </c>
      <c r="M334" s="15"/>
      <c r="N334" s="86">
        <f t="shared" si="56"/>
        <v>997440.70815207891</v>
      </c>
    </row>
    <row r="335" spans="1:14" x14ac:dyDescent="0.25">
      <c r="A335" s="81"/>
      <c r="B335" s="65" t="s">
        <v>771</v>
      </c>
      <c r="C335" s="47">
        <v>4</v>
      </c>
      <c r="D335" s="69">
        <v>47.278100000000009</v>
      </c>
      <c r="E335" s="98">
        <v>3034</v>
      </c>
      <c r="F335" s="124">
        <v>879613.3</v>
      </c>
      <c r="G335" s="55">
        <v>75</v>
      </c>
      <c r="H335" s="64">
        <f t="shared" si="58"/>
        <v>659709.97499999998</v>
      </c>
      <c r="I335" s="15">
        <f t="shared" si="57"/>
        <v>219903.32500000007</v>
      </c>
      <c r="J335" s="15">
        <f t="shared" si="59"/>
        <v>289.91868820039554</v>
      </c>
      <c r="K335" s="15">
        <f t="shared" si="60"/>
        <v>432.66035067365544</v>
      </c>
      <c r="L335" s="15">
        <f t="shared" si="61"/>
        <v>1132350.2209263761</v>
      </c>
      <c r="M335" s="15"/>
      <c r="N335" s="86">
        <f t="shared" si="56"/>
        <v>1132350.2209263761</v>
      </c>
    </row>
    <row r="336" spans="1:14" x14ac:dyDescent="0.25">
      <c r="A336" s="81"/>
      <c r="B336" s="65" t="s">
        <v>229</v>
      </c>
      <c r="C336" s="47">
        <v>4</v>
      </c>
      <c r="D336" s="69">
        <v>17.511099999999999</v>
      </c>
      <c r="E336" s="98">
        <v>607</v>
      </c>
      <c r="F336" s="124">
        <v>118693.3</v>
      </c>
      <c r="G336" s="55">
        <v>75</v>
      </c>
      <c r="H336" s="64">
        <f t="shared" si="58"/>
        <v>89019.975000000006</v>
      </c>
      <c r="I336" s="15">
        <f t="shared" si="57"/>
        <v>29673.324999999997</v>
      </c>
      <c r="J336" s="15">
        <f t="shared" si="59"/>
        <v>195.54085667215816</v>
      </c>
      <c r="K336" s="15">
        <f t="shared" si="60"/>
        <v>527.03818220189282</v>
      </c>
      <c r="L336" s="15">
        <f t="shared" si="61"/>
        <v>887492.61872100655</v>
      </c>
      <c r="M336" s="15"/>
      <c r="N336" s="86">
        <f t="shared" si="56"/>
        <v>887492.61872100655</v>
      </c>
    </row>
    <row r="337" spans="1:14" x14ac:dyDescent="0.25">
      <c r="A337" s="81"/>
      <c r="B337" s="65" t="s">
        <v>230</v>
      </c>
      <c r="C337" s="47">
        <v>4</v>
      </c>
      <c r="D337" s="69">
        <v>48.5259</v>
      </c>
      <c r="E337" s="98">
        <v>3777</v>
      </c>
      <c r="F337" s="124">
        <v>1680640</v>
      </c>
      <c r="G337" s="55">
        <v>75</v>
      </c>
      <c r="H337" s="64">
        <f t="shared" si="58"/>
        <v>1260480</v>
      </c>
      <c r="I337" s="15">
        <f t="shared" si="57"/>
        <v>420160</v>
      </c>
      <c r="J337" s="15">
        <f t="shared" si="59"/>
        <v>444.96690495101933</v>
      </c>
      <c r="K337" s="15">
        <f t="shared" si="60"/>
        <v>277.61213392303165</v>
      </c>
      <c r="L337" s="15">
        <f t="shared" si="61"/>
        <v>1000011.8598124153</v>
      </c>
      <c r="M337" s="15"/>
      <c r="N337" s="86">
        <f t="shared" si="56"/>
        <v>1000011.8598124153</v>
      </c>
    </row>
    <row r="338" spans="1:14" x14ac:dyDescent="0.25">
      <c r="A338" s="81"/>
      <c r="B338" s="65"/>
      <c r="C338" s="47"/>
      <c r="D338" s="69">
        <v>0</v>
      </c>
      <c r="E338" s="100"/>
      <c r="F338" s="87"/>
      <c r="G338" s="55"/>
      <c r="H338" s="87"/>
      <c r="I338" s="88"/>
      <c r="J338" s="88"/>
      <c r="K338" s="15"/>
      <c r="L338" s="15"/>
      <c r="M338" s="15"/>
      <c r="N338" s="86"/>
    </row>
    <row r="339" spans="1:14" x14ac:dyDescent="0.25">
      <c r="A339" s="84" t="s">
        <v>231</v>
      </c>
      <c r="B339" s="57" t="s">
        <v>2</v>
      </c>
      <c r="C339" s="58"/>
      <c r="D339" s="7">
        <v>999.91469999999981</v>
      </c>
      <c r="E339" s="101">
        <f>E340</f>
        <v>78745</v>
      </c>
      <c r="F339" s="49">
        <v>0</v>
      </c>
      <c r="G339" s="55"/>
      <c r="H339" s="49">
        <f>H341</f>
        <v>10369849.925000001</v>
      </c>
      <c r="I339" s="12">
        <f>I341</f>
        <v>-10369849.925000001</v>
      </c>
      <c r="J339" s="12"/>
      <c r="K339" s="15"/>
      <c r="L339" s="15"/>
      <c r="M339" s="14">
        <f>M341</f>
        <v>40132155.392688721</v>
      </c>
      <c r="N339" s="82">
        <f t="shared" si="56"/>
        <v>40132155.392688721</v>
      </c>
    </row>
    <row r="340" spans="1:14" x14ac:dyDescent="0.25">
      <c r="A340" s="84" t="s">
        <v>231</v>
      </c>
      <c r="B340" s="57" t="s">
        <v>3</v>
      </c>
      <c r="C340" s="58"/>
      <c r="D340" s="7">
        <v>999.91469999999981</v>
      </c>
      <c r="E340" s="101">
        <f>SUM(E342:E369)</f>
        <v>78745</v>
      </c>
      <c r="F340" s="49">
        <f>SUM(F342:F369)</f>
        <v>41479399.700000003</v>
      </c>
      <c r="G340" s="55"/>
      <c r="H340" s="49">
        <f>SUM(H342:H369)</f>
        <v>18248129.774999999</v>
      </c>
      <c r="I340" s="12">
        <f>SUM(I342:I369)</f>
        <v>23231269.924999993</v>
      </c>
      <c r="J340" s="12"/>
      <c r="K340" s="15"/>
      <c r="L340" s="12">
        <f>SUM(L342:L369)</f>
        <v>30750270.250676543</v>
      </c>
      <c r="M340" s="15"/>
      <c r="N340" s="82">
        <f t="shared" si="56"/>
        <v>30750270.250676543</v>
      </c>
    </row>
    <row r="341" spans="1:14" x14ac:dyDescent="0.25">
      <c r="A341" s="81"/>
      <c r="B341" s="65" t="s">
        <v>26</v>
      </c>
      <c r="C341" s="47">
        <v>2</v>
      </c>
      <c r="D341" s="69">
        <v>0</v>
      </c>
      <c r="E341" s="102"/>
      <c r="F341" s="64">
        <v>0</v>
      </c>
      <c r="G341" s="55">
        <v>25</v>
      </c>
      <c r="H341" s="64">
        <f>F340*G341/100</f>
        <v>10369849.925000001</v>
      </c>
      <c r="I341" s="15">
        <f t="shared" ref="I341:I369" si="62">F341-H341</f>
        <v>-10369849.925000001</v>
      </c>
      <c r="J341" s="15"/>
      <c r="K341" s="15"/>
      <c r="L341" s="15"/>
      <c r="M341" s="15">
        <f>($L$7*$L$8*E339/$L$10)+($L$7*$L$9*D339/$L$11)</f>
        <v>40132155.392688721</v>
      </c>
      <c r="N341" s="86">
        <f t="shared" si="56"/>
        <v>40132155.392688721</v>
      </c>
    </row>
    <row r="342" spans="1:14" x14ac:dyDescent="0.25">
      <c r="A342" s="81"/>
      <c r="B342" s="65" t="s">
        <v>232</v>
      </c>
      <c r="C342" s="47">
        <v>4</v>
      </c>
      <c r="D342" s="69">
        <v>11.5388</v>
      </c>
      <c r="E342" s="98">
        <v>468</v>
      </c>
      <c r="F342" s="124">
        <v>168320</v>
      </c>
      <c r="G342" s="55">
        <v>75</v>
      </c>
      <c r="H342" s="64">
        <f t="shared" ref="H342:H369" si="63">F342*G342/100</f>
        <v>126240</v>
      </c>
      <c r="I342" s="15">
        <f t="shared" si="62"/>
        <v>42080</v>
      </c>
      <c r="J342" s="15">
        <f t="shared" ref="J342:J369" si="64">F342/E342</f>
        <v>359.65811965811963</v>
      </c>
      <c r="K342" s="15">
        <f t="shared" ref="K342:K369" si="65">$J$11*$J$19-J342</f>
        <v>362.92091921593135</v>
      </c>
      <c r="L342" s="15">
        <f t="shared" ref="L342:L369" si="66">IF(K342&gt;0,$J$7*$J$8*(K342/$K$19),0)+$J$7*$J$9*(E342/$E$19)+$J$7*$J$10*(D342/$D$19)</f>
        <v>615312.78800683073</v>
      </c>
      <c r="M342" s="15"/>
      <c r="N342" s="86">
        <f t="shared" si="56"/>
        <v>615312.78800683073</v>
      </c>
    </row>
    <row r="343" spans="1:14" x14ac:dyDescent="0.25">
      <c r="A343" s="81"/>
      <c r="B343" s="65" t="s">
        <v>233</v>
      </c>
      <c r="C343" s="47">
        <v>4</v>
      </c>
      <c r="D343" s="69">
        <v>28.083100000000002</v>
      </c>
      <c r="E343" s="98">
        <v>1468</v>
      </c>
      <c r="F343" s="124">
        <v>339253.3</v>
      </c>
      <c r="G343" s="55">
        <v>75</v>
      </c>
      <c r="H343" s="64">
        <f t="shared" si="63"/>
        <v>254439.97500000001</v>
      </c>
      <c r="I343" s="15">
        <f t="shared" si="62"/>
        <v>84813.324999999983</v>
      </c>
      <c r="J343" s="15">
        <f t="shared" si="64"/>
        <v>231.09897820163488</v>
      </c>
      <c r="K343" s="15">
        <f t="shared" si="65"/>
        <v>491.48006067241613</v>
      </c>
      <c r="L343" s="15">
        <f t="shared" si="66"/>
        <v>971403.27560203639</v>
      </c>
      <c r="M343" s="15"/>
      <c r="N343" s="86">
        <f t="shared" si="56"/>
        <v>971403.27560203639</v>
      </c>
    </row>
    <row r="344" spans="1:14" x14ac:dyDescent="0.25">
      <c r="A344" s="81"/>
      <c r="B344" s="65" t="s">
        <v>30</v>
      </c>
      <c r="C344" s="47">
        <v>4</v>
      </c>
      <c r="D344" s="69">
        <v>59.606300000000005</v>
      </c>
      <c r="E344" s="98">
        <v>4749</v>
      </c>
      <c r="F344" s="124">
        <v>1130306.7</v>
      </c>
      <c r="G344" s="55">
        <v>75</v>
      </c>
      <c r="H344" s="64">
        <f t="shared" si="63"/>
        <v>847730.02500000002</v>
      </c>
      <c r="I344" s="15">
        <f t="shared" si="62"/>
        <v>282576.67499999993</v>
      </c>
      <c r="J344" s="15">
        <f t="shared" si="64"/>
        <v>238.0094125078964</v>
      </c>
      <c r="K344" s="15">
        <f t="shared" si="65"/>
        <v>484.56962636615458</v>
      </c>
      <c r="L344" s="15">
        <f t="shared" si="66"/>
        <v>1448126.0311062895</v>
      </c>
      <c r="M344" s="15"/>
      <c r="N344" s="86">
        <f t="shared" si="56"/>
        <v>1448126.0311062895</v>
      </c>
    </row>
    <row r="345" spans="1:14" x14ac:dyDescent="0.25">
      <c r="A345" s="81"/>
      <c r="B345" s="65" t="s">
        <v>234</v>
      </c>
      <c r="C345" s="47">
        <v>4</v>
      </c>
      <c r="D345" s="69">
        <v>51.997199999999999</v>
      </c>
      <c r="E345" s="98">
        <v>2985</v>
      </c>
      <c r="F345" s="124">
        <v>404320</v>
      </c>
      <c r="G345" s="55">
        <v>75</v>
      </c>
      <c r="H345" s="64">
        <f t="shared" si="63"/>
        <v>303240</v>
      </c>
      <c r="I345" s="15">
        <f t="shared" si="62"/>
        <v>101080</v>
      </c>
      <c r="J345" s="15">
        <f t="shared" si="64"/>
        <v>135.45058626465661</v>
      </c>
      <c r="K345" s="15">
        <f t="shared" si="65"/>
        <v>587.12845260939434</v>
      </c>
      <c r="L345" s="15">
        <f t="shared" si="66"/>
        <v>1364526.4952458465</v>
      </c>
      <c r="M345" s="15"/>
      <c r="N345" s="86">
        <f t="shared" si="56"/>
        <v>1364526.4952458465</v>
      </c>
    </row>
    <row r="346" spans="1:14" x14ac:dyDescent="0.25">
      <c r="A346" s="81"/>
      <c r="B346" s="65" t="s">
        <v>235</v>
      </c>
      <c r="C346" s="47">
        <v>4</v>
      </c>
      <c r="D346" s="69">
        <v>25.761199999999999</v>
      </c>
      <c r="E346" s="98">
        <v>1173</v>
      </c>
      <c r="F346" s="124">
        <v>274373.3</v>
      </c>
      <c r="G346" s="55">
        <v>75</v>
      </c>
      <c r="H346" s="64">
        <f t="shared" si="63"/>
        <v>205779.97500000001</v>
      </c>
      <c r="I346" s="15">
        <f t="shared" si="62"/>
        <v>68593.324999999983</v>
      </c>
      <c r="J346" s="15">
        <f t="shared" si="64"/>
        <v>233.9073316283035</v>
      </c>
      <c r="K346" s="15">
        <f t="shared" si="65"/>
        <v>488.67170724574748</v>
      </c>
      <c r="L346" s="15">
        <f t="shared" si="66"/>
        <v>925256.21007946122</v>
      </c>
      <c r="M346" s="15"/>
      <c r="N346" s="86">
        <f t="shared" si="56"/>
        <v>925256.21007946122</v>
      </c>
    </row>
    <row r="347" spans="1:14" x14ac:dyDescent="0.25">
      <c r="A347" s="81"/>
      <c r="B347" s="65" t="s">
        <v>231</v>
      </c>
      <c r="C347" s="47">
        <v>4</v>
      </c>
      <c r="D347" s="69">
        <v>32.075200000000002</v>
      </c>
      <c r="E347" s="98">
        <v>2601</v>
      </c>
      <c r="F347" s="124">
        <v>426240</v>
      </c>
      <c r="G347" s="55">
        <v>75</v>
      </c>
      <c r="H347" s="64">
        <f t="shared" si="63"/>
        <v>319680</v>
      </c>
      <c r="I347" s="15">
        <f t="shared" si="62"/>
        <v>106560</v>
      </c>
      <c r="J347" s="15">
        <f t="shared" si="64"/>
        <v>163.87543252595157</v>
      </c>
      <c r="K347" s="15">
        <f t="shared" si="65"/>
        <v>558.70360634809936</v>
      </c>
      <c r="L347" s="15">
        <f t="shared" si="66"/>
        <v>1214035.5695424192</v>
      </c>
      <c r="M347" s="15"/>
      <c r="N347" s="86">
        <f t="shared" si="56"/>
        <v>1214035.5695424192</v>
      </c>
    </row>
    <row r="348" spans="1:14" x14ac:dyDescent="0.25">
      <c r="A348" s="81"/>
      <c r="B348" s="65" t="s">
        <v>236</v>
      </c>
      <c r="C348" s="47">
        <v>4</v>
      </c>
      <c r="D348" s="69">
        <v>30.424000000000003</v>
      </c>
      <c r="E348" s="98">
        <v>1152</v>
      </c>
      <c r="F348" s="124">
        <v>259360</v>
      </c>
      <c r="G348" s="55">
        <v>75</v>
      </c>
      <c r="H348" s="64">
        <f t="shared" si="63"/>
        <v>194520</v>
      </c>
      <c r="I348" s="15">
        <f t="shared" si="62"/>
        <v>64840</v>
      </c>
      <c r="J348" s="15">
        <f t="shared" si="64"/>
        <v>225.13888888888889</v>
      </c>
      <c r="K348" s="15">
        <f t="shared" si="65"/>
        <v>497.44014998516207</v>
      </c>
      <c r="L348" s="15">
        <f t="shared" si="66"/>
        <v>950530.88439730776</v>
      </c>
      <c r="M348" s="15"/>
      <c r="N348" s="86">
        <f t="shared" si="56"/>
        <v>950530.88439730776</v>
      </c>
    </row>
    <row r="349" spans="1:14" x14ac:dyDescent="0.25">
      <c r="A349" s="81"/>
      <c r="B349" s="65" t="s">
        <v>237</v>
      </c>
      <c r="C349" s="47">
        <v>4</v>
      </c>
      <c r="D349" s="69">
        <v>44.851599999999998</v>
      </c>
      <c r="E349" s="98">
        <v>2010</v>
      </c>
      <c r="F349" s="124">
        <v>588773.30000000005</v>
      </c>
      <c r="G349" s="55">
        <v>75</v>
      </c>
      <c r="H349" s="64">
        <f t="shared" si="63"/>
        <v>441579.97499999998</v>
      </c>
      <c r="I349" s="15">
        <f t="shared" si="62"/>
        <v>147193.32500000007</v>
      </c>
      <c r="J349" s="15">
        <f t="shared" si="64"/>
        <v>292.92203980099504</v>
      </c>
      <c r="K349" s="15">
        <f t="shared" si="65"/>
        <v>429.65699907305594</v>
      </c>
      <c r="L349" s="15">
        <f t="shared" si="66"/>
        <v>1000127.3319418225</v>
      </c>
      <c r="M349" s="15"/>
      <c r="N349" s="86">
        <f t="shared" si="56"/>
        <v>1000127.3319418225</v>
      </c>
    </row>
    <row r="350" spans="1:14" x14ac:dyDescent="0.25">
      <c r="A350" s="81"/>
      <c r="B350" s="65" t="s">
        <v>772</v>
      </c>
      <c r="C350" s="47">
        <v>4</v>
      </c>
      <c r="D350" s="69">
        <v>31.656999999999996</v>
      </c>
      <c r="E350" s="98">
        <v>1528</v>
      </c>
      <c r="F350" s="124">
        <v>381066.7</v>
      </c>
      <c r="G350" s="55">
        <v>75</v>
      </c>
      <c r="H350" s="64">
        <f t="shared" si="63"/>
        <v>285800.02500000002</v>
      </c>
      <c r="I350" s="15">
        <f t="shared" si="62"/>
        <v>95266.674999999988</v>
      </c>
      <c r="J350" s="15">
        <f t="shared" si="64"/>
        <v>249.38920157068063</v>
      </c>
      <c r="K350" s="15">
        <f t="shared" si="65"/>
        <v>473.18983730337038</v>
      </c>
      <c r="L350" s="15">
        <f t="shared" si="66"/>
        <v>963646.69512195222</v>
      </c>
      <c r="M350" s="15"/>
      <c r="N350" s="86">
        <f t="shared" si="56"/>
        <v>963646.69512195222</v>
      </c>
    </row>
    <row r="351" spans="1:14" x14ac:dyDescent="0.25">
      <c r="A351" s="81"/>
      <c r="B351" s="65" t="s">
        <v>773</v>
      </c>
      <c r="C351" s="47">
        <v>4</v>
      </c>
      <c r="D351" s="69">
        <v>21.204299999999996</v>
      </c>
      <c r="E351" s="98">
        <v>1589</v>
      </c>
      <c r="F351" s="124">
        <v>350693.3</v>
      </c>
      <c r="G351" s="55">
        <v>75</v>
      </c>
      <c r="H351" s="64">
        <f t="shared" si="63"/>
        <v>263019.97499999998</v>
      </c>
      <c r="I351" s="15">
        <f t="shared" si="62"/>
        <v>87673.325000000012</v>
      </c>
      <c r="J351" s="15">
        <f t="shared" si="64"/>
        <v>220.70062932662051</v>
      </c>
      <c r="K351" s="15">
        <f t="shared" si="65"/>
        <v>501.87840954743046</v>
      </c>
      <c r="L351" s="15">
        <f t="shared" si="66"/>
        <v>978301.2754262808</v>
      </c>
      <c r="M351" s="15"/>
      <c r="N351" s="86">
        <f t="shared" si="56"/>
        <v>978301.2754262808</v>
      </c>
    </row>
    <row r="352" spans="1:14" x14ac:dyDescent="0.25">
      <c r="A352" s="81"/>
      <c r="B352" s="65" t="s">
        <v>238</v>
      </c>
      <c r="C352" s="47">
        <v>4</v>
      </c>
      <c r="D352" s="69">
        <v>60.041400000000003</v>
      </c>
      <c r="E352" s="98">
        <v>2113</v>
      </c>
      <c r="F352" s="124">
        <v>415600</v>
      </c>
      <c r="G352" s="55">
        <v>75</v>
      </c>
      <c r="H352" s="64">
        <f t="shared" si="63"/>
        <v>311700</v>
      </c>
      <c r="I352" s="15">
        <f t="shared" si="62"/>
        <v>103900</v>
      </c>
      <c r="J352" s="15">
        <f t="shared" si="64"/>
        <v>196.6871746332229</v>
      </c>
      <c r="K352" s="15">
        <f t="shared" si="65"/>
        <v>525.89186424082811</v>
      </c>
      <c r="L352" s="15">
        <f t="shared" si="66"/>
        <v>1200092.2894671243</v>
      </c>
      <c r="M352" s="15"/>
      <c r="N352" s="86">
        <f t="shared" si="56"/>
        <v>1200092.2894671243</v>
      </c>
    </row>
    <row r="353" spans="1:14" x14ac:dyDescent="0.25">
      <c r="A353" s="81"/>
      <c r="B353" s="65" t="s">
        <v>239</v>
      </c>
      <c r="C353" s="47">
        <v>4</v>
      </c>
      <c r="D353" s="69">
        <v>21.527699999999999</v>
      </c>
      <c r="E353" s="98">
        <v>1502</v>
      </c>
      <c r="F353" s="124">
        <v>343320</v>
      </c>
      <c r="G353" s="55">
        <v>75</v>
      </c>
      <c r="H353" s="64">
        <f t="shared" si="63"/>
        <v>257490</v>
      </c>
      <c r="I353" s="15">
        <f t="shared" si="62"/>
        <v>85830</v>
      </c>
      <c r="J353" s="15">
        <f t="shared" si="64"/>
        <v>228.5752330226365</v>
      </c>
      <c r="K353" s="15">
        <f t="shared" si="65"/>
        <v>494.00380585141448</v>
      </c>
      <c r="L353" s="15">
        <f t="shared" si="66"/>
        <v>957800.06527221412</v>
      </c>
      <c r="M353" s="15"/>
      <c r="N353" s="86">
        <f t="shared" si="56"/>
        <v>957800.06527221412</v>
      </c>
    </row>
    <row r="354" spans="1:14" x14ac:dyDescent="0.25">
      <c r="A354" s="81"/>
      <c r="B354" s="65" t="s">
        <v>774</v>
      </c>
      <c r="C354" s="47">
        <v>4</v>
      </c>
      <c r="D354" s="69">
        <v>46.965600000000009</v>
      </c>
      <c r="E354" s="98">
        <v>2933</v>
      </c>
      <c r="F354" s="124">
        <v>534600</v>
      </c>
      <c r="G354" s="55">
        <v>75</v>
      </c>
      <c r="H354" s="64">
        <f t="shared" si="63"/>
        <v>400950</v>
      </c>
      <c r="I354" s="15">
        <f t="shared" si="62"/>
        <v>133650</v>
      </c>
      <c r="J354" s="15">
        <f t="shared" si="64"/>
        <v>182.2707125809751</v>
      </c>
      <c r="K354" s="15">
        <f t="shared" si="65"/>
        <v>540.30832629307588</v>
      </c>
      <c r="L354" s="15">
        <f t="shared" si="66"/>
        <v>1274655.2130821892</v>
      </c>
      <c r="M354" s="15"/>
      <c r="N354" s="86">
        <f t="shared" si="56"/>
        <v>1274655.2130821892</v>
      </c>
    </row>
    <row r="355" spans="1:14" x14ac:dyDescent="0.25">
      <c r="A355" s="81"/>
      <c r="B355" s="65" t="s">
        <v>240</v>
      </c>
      <c r="C355" s="47">
        <v>4</v>
      </c>
      <c r="D355" s="69">
        <v>29.545500000000004</v>
      </c>
      <c r="E355" s="98">
        <v>1312</v>
      </c>
      <c r="F355" s="124">
        <v>200400</v>
      </c>
      <c r="G355" s="55">
        <v>75</v>
      </c>
      <c r="H355" s="64">
        <f t="shared" si="63"/>
        <v>150300</v>
      </c>
      <c r="I355" s="15">
        <f t="shared" si="62"/>
        <v>50100</v>
      </c>
      <c r="J355" s="15">
        <f t="shared" si="64"/>
        <v>152.7439024390244</v>
      </c>
      <c r="K355" s="15">
        <f t="shared" si="65"/>
        <v>569.83513643502658</v>
      </c>
      <c r="L355" s="15">
        <f t="shared" si="66"/>
        <v>1070787.2963232761</v>
      </c>
      <c r="M355" s="15"/>
      <c r="N355" s="86">
        <f t="shared" si="56"/>
        <v>1070787.2963232761</v>
      </c>
    </row>
    <row r="356" spans="1:14" x14ac:dyDescent="0.25">
      <c r="A356" s="81"/>
      <c r="B356" s="65" t="s">
        <v>241</v>
      </c>
      <c r="C356" s="47">
        <v>4</v>
      </c>
      <c r="D356" s="69">
        <v>52.421900000000001</v>
      </c>
      <c r="E356" s="98">
        <v>3001</v>
      </c>
      <c r="F356" s="124">
        <v>396880</v>
      </c>
      <c r="G356" s="55">
        <v>75</v>
      </c>
      <c r="H356" s="64">
        <f t="shared" si="63"/>
        <v>297660</v>
      </c>
      <c r="I356" s="15">
        <f t="shared" si="62"/>
        <v>99220</v>
      </c>
      <c r="J356" s="15">
        <f t="shared" si="64"/>
        <v>132.24925024991668</v>
      </c>
      <c r="K356" s="15">
        <f t="shared" si="65"/>
        <v>590.32978862413427</v>
      </c>
      <c r="L356" s="15">
        <f t="shared" si="66"/>
        <v>1372391.4396236034</v>
      </c>
      <c r="M356" s="15"/>
      <c r="N356" s="86">
        <f t="shared" si="56"/>
        <v>1372391.4396236034</v>
      </c>
    </row>
    <row r="357" spans="1:14" x14ac:dyDescent="0.25">
      <c r="A357" s="81"/>
      <c r="B357" s="65" t="s">
        <v>242</v>
      </c>
      <c r="C357" s="47">
        <v>4</v>
      </c>
      <c r="D357" s="69">
        <v>38.638800000000003</v>
      </c>
      <c r="E357" s="98">
        <v>2698</v>
      </c>
      <c r="F357" s="124">
        <v>686626.7</v>
      </c>
      <c r="G357" s="55">
        <v>75</v>
      </c>
      <c r="H357" s="64">
        <f t="shared" si="63"/>
        <v>514970.02500000002</v>
      </c>
      <c r="I357" s="15">
        <f t="shared" si="62"/>
        <v>171656.67499999993</v>
      </c>
      <c r="J357" s="15">
        <f t="shared" si="64"/>
        <v>254.49469977761302</v>
      </c>
      <c r="K357" s="15">
        <f t="shared" si="65"/>
        <v>468.08433909643793</v>
      </c>
      <c r="L357" s="15">
        <f t="shared" si="66"/>
        <v>1116046.7504687821</v>
      </c>
      <c r="M357" s="15"/>
      <c r="N357" s="86">
        <f t="shared" si="56"/>
        <v>1116046.7504687821</v>
      </c>
    </row>
    <row r="358" spans="1:14" x14ac:dyDescent="0.25">
      <c r="A358" s="81"/>
      <c r="B358" s="65" t="s">
        <v>906</v>
      </c>
      <c r="C358" s="47">
        <v>3</v>
      </c>
      <c r="D358" s="69">
        <v>11.920599999999999</v>
      </c>
      <c r="E358" s="98">
        <v>16966</v>
      </c>
      <c r="F358" s="124">
        <v>23384400</v>
      </c>
      <c r="G358" s="55">
        <v>20</v>
      </c>
      <c r="H358" s="64">
        <f t="shared" si="63"/>
        <v>4676880</v>
      </c>
      <c r="I358" s="15">
        <f t="shared" si="62"/>
        <v>18707520</v>
      </c>
      <c r="J358" s="15">
        <f t="shared" si="64"/>
        <v>1378.3095602970648</v>
      </c>
      <c r="K358" s="15">
        <f t="shared" si="65"/>
        <v>-655.73052142301378</v>
      </c>
      <c r="L358" s="15">
        <f t="shared" si="66"/>
        <v>2027416.042191261</v>
      </c>
      <c r="M358" s="15"/>
      <c r="N358" s="86">
        <f t="shared" si="56"/>
        <v>2027416.042191261</v>
      </c>
    </row>
    <row r="359" spans="1:14" x14ac:dyDescent="0.25">
      <c r="A359" s="81"/>
      <c r="B359" s="65" t="s">
        <v>244</v>
      </c>
      <c r="C359" s="47">
        <v>4</v>
      </c>
      <c r="D359" s="69">
        <v>15.653800000000002</v>
      </c>
      <c r="E359" s="98">
        <v>701</v>
      </c>
      <c r="F359" s="124">
        <v>92613.3</v>
      </c>
      <c r="G359" s="55">
        <v>75</v>
      </c>
      <c r="H359" s="64">
        <f t="shared" si="63"/>
        <v>69459.975000000006</v>
      </c>
      <c r="I359" s="15">
        <f t="shared" si="62"/>
        <v>23153.324999999997</v>
      </c>
      <c r="J359" s="15">
        <f t="shared" si="64"/>
        <v>132.11597717546363</v>
      </c>
      <c r="K359" s="15">
        <f t="shared" si="65"/>
        <v>590.46306169858735</v>
      </c>
      <c r="L359" s="15">
        <f t="shared" si="66"/>
        <v>983914.01362944464</v>
      </c>
      <c r="M359" s="15"/>
      <c r="N359" s="86">
        <f t="shared" si="56"/>
        <v>983914.01362944464</v>
      </c>
    </row>
    <row r="360" spans="1:14" x14ac:dyDescent="0.25">
      <c r="A360" s="81"/>
      <c r="B360" s="65" t="s">
        <v>245</v>
      </c>
      <c r="C360" s="47">
        <v>4</v>
      </c>
      <c r="D360" s="69">
        <v>83.219699999999989</v>
      </c>
      <c r="E360" s="98">
        <v>7367</v>
      </c>
      <c r="F360" s="124">
        <v>1703920</v>
      </c>
      <c r="G360" s="55">
        <v>75</v>
      </c>
      <c r="H360" s="64">
        <f t="shared" si="63"/>
        <v>1277940</v>
      </c>
      <c r="I360" s="15">
        <f t="shared" si="62"/>
        <v>425980</v>
      </c>
      <c r="J360" s="15">
        <f t="shared" si="64"/>
        <v>231.29089181485</v>
      </c>
      <c r="K360" s="15">
        <f t="shared" si="65"/>
        <v>491.28814705920098</v>
      </c>
      <c r="L360" s="15">
        <f t="shared" si="66"/>
        <v>1841161.411490299</v>
      </c>
      <c r="M360" s="15"/>
      <c r="N360" s="86">
        <f t="shared" si="56"/>
        <v>1841161.411490299</v>
      </c>
    </row>
    <row r="361" spans="1:14" x14ac:dyDescent="0.25">
      <c r="A361" s="81"/>
      <c r="B361" s="65" t="s">
        <v>246</v>
      </c>
      <c r="C361" s="47">
        <v>4</v>
      </c>
      <c r="D361" s="69">
        <v>17.054500000000001</v>
      </c>
      <c r="E361" s="98">
        <v>836</v>
      </c>
      <c r="F361" s="124">
        <v>146453.29999999999</v>
      </c>
      <c r="G361" s="55">
        <v>75</v>
      </c>
      <c r="H361" s="64">
        <f t="shared" si="63"/>
        <v>109839.97500000001</v>
      </c>
      <c r="I361" s="15">
        <f t="shared" si="62"/>
        <v>36613.324999999983</v>
      </c>
      <c r="J361" s="15">
        <f t="shared" si="64"/>
        <v>175.18337320574162</v>
      </c>
      <c r="K361" s="15">
        <f t="shared" si="65"/>
        <v>547.39566566830933</v>
      </c>
      <c r="L361" s="15">
        <f t="shared" si="66"/>
        <v>942200.26451294986</v>
      </c>
      <c r="M361" s="15"/>
      <c r="N361" s="86">
        <f t="shared" si="56"/>
        <v>942200.26451294986</v>
      </c>
    </row>
    <row r="362" spans="1:14" x14ac:dyDescent="0.25">
      <c r="A362" s="81"/>
      <c r="B362" s="65" t="s">
        <v>247</v>
      </c>
      <c r="C362" s="47">
        <v>4</v>
      </c>
      <c r="D362" s="69">
        <v>28.305500000000002</v>
      </c>
      <c r="E362" s="98">
        <v>979</v>
      </c>
      <c r="F362" s="124">
        <v>519773.3</v>
      </c>
      <c r="G362" s="55">
        <v>75</v>
      </c>
      <c r="H362" s="64">
        <f t="shared" si="63"/>
        <v>389829.97499999998</v>
      </c>
      <c r="I362" s="15">
        <f t="shared" si="62"/>
        <v>129943.32500000001</v>
      </c>
      <c r="J362" s="15">
        <f t="shared" si="64"/>
        <v>530.92267620020425</v>
      </c>
      <c r="K362" s="15">
        <f t="shared" si="65"/>
        <v>191.65636267384673</v>
      </c>
      <c r="L362" s="15">
        <f t="shared" si="66"/>
        <v>482655.56551685464</v>
      </c>
      <c r="M362" s="15"/>
      <c r="N362" s="86">
        <f t="shared" si="56"/>
        <v>482655.56551685464</v>
      </c>
    </row>
    <row r="363" spans="1:14" x14ac:dyDescent="0.25">
      <c r="A363" s="81"/>
      <c r="B363" s="65" t="s">
        <v>248</v>
      </c>
      <c r="C363" s="47">
        <v>4</v>
      </c>
      <c r="D363" s="69">
        <v>24.119200000000003</v>
      </c>
      <c r="E363" s="98">
        <v>1714</v>
      </c>
      <c r="F363" s="124">
        <v>288813.3</v>
      </c>
      <c r="G363" s="55">
        <v>75</v>
      </c>
      <c r="H363" s="64">
        <f t="shared" si="63"/>
        <v>216609.97500000001</v>
      </c>
      <c r="I363" s="15">
        <f t="shared" si="62"/>
        <v>72203.324999999983</v>
      </c>
      <c r="J363" s="15">
        <f t="shared" si="64"/>
        <v>168.50250875145858</v>
      </c>
      <c r="K363" s="15">
        <f t="shared" si="65"/>
        <v>554.07653012259243</v>
      </c>
      <c r="L363" s="15">
        <f t="shared" si="66"/>
        <v>1077627.4919542498</v>
      </c>
      <c r="M363" s="15"/>
      <c r="N363" s="86">
        <f t="shared" si="56"/>
        <v>1077627.4919542498</v>
      </c>
    </row>
    <row r="364" spans="1:14" x14ac:dyDescent="0.25">
      <c r="A364" s="81"/>
      <c r="B364" s="65" t="s">
        <v>249</v>
      </c>
      <c r="C364" s="47">
        <v>4</v>
      </c>
      <c r="D364" s="69">
        <v>35.9437</v>
      </c>
      <c r="E364" s="98">
        <v>1455</v>
      </c>
      <c r="F364" s="124">
        <v>357693.3</v>
      </c>
      <c r="G364" s="55">
        <v>75</v>
      </c>
      <c r="H364" s="64">
        <f t="shared" si="63"/>
        <v>268269.97499999998</v>
      </c>
      <c r="I364" s="15">
        <f t="shared" si="62"/>
        <v>89423.325000000012</v>
      </c>
      <c r="J364" s="15">
        <f t="shared" si="64"/>
        <v>245.83731958762885</v>
      </c>
      <c r="K364" s="15">
        <f t="shared" si="65"/>
        <v>476.74171928642215</v>
      </c>
      <c r="L364" s="15">
        <f t="shared" si="66"/>
        <v>974089.13115097606</v>
      </c>
      <c r="M364" s="15"/>
      <c r="N364" s="86">
        <f t="shared" si="56"/>
        <v>974089.13115097606</v>
      </c>
    </row>
    <row r="365" spans="1:14" x14ac:dyDescent="0.25">
      <c r="A365" s="81"/>
      <c r="B365" s="65" t="s">
        <v>775</v>
      </c>
      <c r="C365" s="47">
        <v>4</v>
      </c>
      <c r="D365" s="69">
        <v>23.410100000000003</v>
      </c>
      <c r="E365" s="98">
        <v>771</v>
      </c>
      <c r="F365" s="124">
        <v>120853.3</v>
      </c>
      <c r="G365" s="55">
        <v>75</v>
      </c>
      <c r="H365" s="64">
        <f t="shared" si="63"/>
        <v>90639.975000000006</v>
      </c>
      <c r="I365" s="15">
        <f t="shared" si="62"/>
        <v>30213.324999999997</v>
      </c>
      <c r="J365" s="15">
        <f t="shared" si="64"/>
        <v>156.74876783398184</v>
      </c>
      <c r="K365" s="15">
        <f t="shared" si="65"/>
        <v>565.83027104006919</v>
      </c>
      <c r="L365" s="15">
        <f t="shared" si="66"/>
        <v>981730.5272918581</v>
      </c>
      <c r="M365" s="15"/>
      <c r="N365" s="86">
        <f t="shared" si="56"/>
        <v>981730.5272918581</v>
      </c>
    </row>
    <row r="366" spans="1:14" x14ac:dyDescent="0.25">
      <c r="A366" s="81"/>
      <c r="B366" s="65" t="s">
        <v>250</v>
      </c>
      <c r="C366" s="47">
        <v>4</v>
      </c>
      <c r="D366" s="69">
        <v>56.730699999999999</v>
      </c>
      <c r="E366" s="98">
        <v>4224</v>
      </c>
      <c r="F366" s="124">
        <v>1685053.3</v>
      </c>
      <c r="G366" s="55">
        <v>75</v>
      </c>
      <c r="H366" s="64">
        <f t="shared" si="63"/>
        <v>1263789.9750000001</v>
      </c>
      <c r="I366" s="15">
        <f t="shared" si="62"/>
        <v>421263.32499999995</v>
      </c>
      <c r="J366" s="15">
        <f t="shared" si="64"/>
        <v>398.92360321969699</v>
      </c>
      <c r="K366" s="15">
        <f t="shared" si="65"/>
        <v>323.65543565435399</v>
      </c>
      <c r="L366" s="15">
        <f t="shared" si="66"/>
        <v>1145341.6528328399</v>
      </c>
      <c r="M366" s="15"/>
      <c r="N366" s="86">
        <f t="shared" si="56"/>
        <v>1145341.6528328399</v>
      </c>
    </row>
    <row r="367" spans="1:14" x14ac:dyDescent="0.25">
      <c r="A367" s="81"/>
      <c r="B367" s="65" t="s">
        <v>776</v>
      </c>
      <c r="C367" s="47">
        <v>4</v>
      </c>
      <c r="D367" s="69">
        <v>43.787799999999997</v>
      </c>
      <c r="E367" s="98">
        <v>4105</v>
      </c>
      <c r="F367" s="124">
        <v>1395133.3</v>
      </c>
      <c r="G367" s="55">
        <v>75</v>
      </c>
      <c r="H367" s="64">
        <f t="shared" si="63"/>
        <v>1046349.975</v>
      </c>
      <c r="I367" s="15">
        <f t="shared" si="62"/>
        <v>348783.32500000007</v>
      </c>
      <c r="J367" s="15">
        <f t="shared" si="64"/>
        <v>339.86194884287454</v>
      </c>
      <c r="K367" s="15">
        <f t="shared" si="65"/>
        <v>382.71709003117644</v>
      </c>
      <c r="L367" s="15">
        <f t="shared" si="66"/>
        <v>1174610.3982231463</v>
      </c>
      <c r="M367" s="15"/>
      <c r="N367" s="86">
        <f t="shared" si="56"/>
        <v>1174610.3982231463</v>
      </c>
    </row>
    <row r="368" spans="1:14" x14ac:dyDescent="0.25">
      <c r="A368" s="81"/>
      <c r="B368" s="65" t="s">
        <v>251</v>
      </c>
      <c r="C368" s="47">
        <v>4</v>
      </c>
      <c r="D368" s="69">
        <v>40.653300000000002</v>
      </c>
      <c r="E368" s="98">
        <v>4076</v>
      </c>
      <c r="F368" s="124">
        <v>4370506.7</v>
      </c>
      <c r="G368" s="55">
        <v>75</v>
      </c>
      <c r="H368" s="64">
        <f t="shared" si="63"/>
        <v>3277880.0249999999</v>
      </c>
      <c r="I368" s="15">
        <f t="shared" si="62"/>
        <v>1092626.6750000003</v>
      </c>
      <c r="J368" s="15">
        <f t="shared" si="64"/>
        <v>1072.2538518155054</v>
      </c>
      <c r="K368" s="15">
        <f t="shared" si="65"/>
        <v>-349.67481294145443</v>
      </c>
      <c r="L368" s="15">
        <f t="shared" si="66"/>
        <v>609439.06331137952</v>
      </c>
      <c r="M368" s="15"/>
      <c r="N368" s="86">
        <f t="shared" si="56"/>
        <v>609439.06331137952</v>
      </c>
    </row>
    <row r="369" spans="1:14" x14ac:dyDescent="0.25">
      <c r="A369" s="81"/>
      <c r="B369" s="65" t="s">
        <v>252</v>
      </c>
      <c r="C369" s="47">
        <v>4</v>
      </c>
      <c r="D369" s="69">
        <v>32.776199999999996</v>
      </c>
      <c r="E369" s="98">
        <v>2269</v>
      </c>
      <c r="F369" s="124">
        <v>514053.3</v>
      </c>
      <c r="G369" s="55">
        <v>75</v>
      </c>
      <c r="H369" s="64">
        <f t="shared" si="63"/>
        <v>385539.97499999998</v>
      </c>
      <c r="I369" s="15">
        <f t="shared" si="62"/>
        <v>128513.32500000001</v>
      </c>
      <c r="J369" s="15">
        <f t="shared" si="64"/>
        <v>226.55500220361392</v>
      </c>
      <c r="K369" s="15">
        <f t="shared" si="65"/>
        <v>496.02403667043706</v>
      </c>
      <c r="L369" s="15">
        <f t="shared" si="66"/>
        <v>1087045.077863853</v>
      </c>
      <c r="M369" s="15"/>
      <c r="N369" s="86">
        <f t="shared" si="56"/>
        <v>1087045.077863853</v>
      </c>
    </row>
    <row r="370" spans="1:14" x14ac:dyDescent="0.25">
      <c r="A370" s="81"/>
      <c r="B370" s="65"/>
      <c r="C370" s="47"/>
      <c r="D370" s="69">
        <v>0</v>
      </c>
      <c r="E370" s="100"/>
      <c r="F370" s="87"/>
      <c r="G370" s="55"/>
      <c r="H370" s="87"/>
      <c r="I370" s="88"/>
      <c r="J370" s="88"/>
      <c r="K370" s="15"/>
      <c r="L370" s="15"/>
      <c r="M370" s="15"/>
      <c r="N370" s="86"/>
    </row>
    <row r="371" spans="1:14" x14ac:dyDescent="0.25">
      <c r="A371" s="84" t="s">
        <v>253</v>
      </c>
      <c r="B371" s="57" t="s">
        <v>2</v>
      </c>
      <c r="C371" s="58"/>
      <c r="D371" s="7">
        <v>327.73879300000004</v>
      </c>
      <c r="E371" s="101">
        <f>E372</f>
        <v>34140</v>
      </c>
      <c r="F371" s="49">
        <v>0</v>
      </c>
      <c r="G371" s="55"/>
      <c r="H371" s="49">
        <f>H373</f>
        <v>4171815.0249999994</v>
      </c>
      <c r="I371" s="12">
        <f>I373</f>
        <v>-4171815.0249999994</v>
      </c>
      <c r="J371" s="12"/>
      <c r="K371" s="15"/>
      <c r="L371" s="15"/>
      <c r="M371" s="14">
        <f>M373</f>
        <v>15695717.43959995</v>
      </c>
      <c r="N371" s="82">
        <f t="shared" si="56"/>
        <v>15695717.43959995</v>
      </c>
    </row>
    <row r="372" spans="1:14" x14ac:dyDescent="0.25">
      <c r="A372" s="84" t="s">
        <v>253</v>
      </c>
      <c r="B372" s="57" t="s">
        <v>3</v>
      </c>
      <c r="C372" s="58"/>
      <c r="D372" s="7">
        <v>327.73879300000004</v>
      </c>
      <c r="E372" s="101">
        <f>SUM(E374:E384)</f>
        <v>34140</v>
      </c>
      <c r="F372" s="49">
        <f>SUM(F374:F384)</f>
        <v>16687260.099999998</v>
      </c>
      <c r="G372" s="55"/>
      <c r="H372" s="49">
        <f>SUM(H374:H384)</f>
        <v>12515445.075000001</v>
      </c>
      <c r="I372" s="12">
        <f>SUM(I374:I384)</f>
        <v>4171815.024999999</v>
      </c>
      <c r="J372" s="12"/>
      <c r="K372" s="15"/>
      <c r="L372" s="12">
        <f>SUM(L374:L384)</f>
        <v>9551404.5257735774</v>
      </c>
      <c r="M372" s="15"/>
      <c r="N372" s="82">
        <f t="shared" si="56"/>
        <v>9551404.5257735774</v>
      </c>
    </row>
    <row r="373" spans="1:14" x14ac:dyDescent="0.25">
      <c r="A373" s="81"/>
      <c r="B373" s="65" t="s">
        <v>26</v>
      </c>
      <c r="C373" s="47">
        <v>2</v>
      </c>
      <c r="D373" s="69">
        <v>0</v>
      </c>
      <c r="E373" s="102"/>
      <c r="F373" s="64">
        <v>0</v>
      </c>
      <c r="G373" s="55">
        <v>25</v>
      </c>
      <c r="H373" s="64">
        <f>F372*G373/100</f>
        <v>4171815.0249999994</v>
      </c>
      <c r="I373" s="15">
        <f t="shared" ref="I373:I384" si="67">F373-H373</f>
        <v>-4171815.0249999994</v>
      </c>
      <c r="J373" s="15"/>
      <c r="K373" s="15"/>
      <c r="L373" s="15"/>
      <c r="M373" s="15">
        <f>($L$7*$L$8*E371/$L$10)+($L$7*$L$9*D371/$L$11)</f>
        <v>15695717.43959995</v>
      </c>
      <c r="N373" s="86">
        <f t="shared" ref="N373:N436" si="68">L373+M373</f>
        <v>15695717.43959995</v>
      </c>
    </row>
    <row r="374" spans="1:14" x14ac:dyDescent="0.25">
      <c r="A374" s="81"/>
      <c r="B374" s="65" t="s">
        <v>254</v>
      </c>
      <c r="C374" s="47">
        <v>4</v>
      </c>
      <c r="D374" s="69">
        <v>30.5382</v>
      </c>
      <c r="E374" s="98">
        <v>3922</v>
      </c>
      <c r="F374" s="124">
        <v>2886676.7</v>
      </c>
      <c r="G374" s="55">
        <v>75</v>
      </c>
      <c r="H374" s="64">
        <f t="shared" ref="H374:H384" si="69">F374*G374/100</f>
        <v>2165007.5249999999</v>
      </c>
      <c r="I374" s="15">
        <f t="shared" si="67"/>
        <v>721669.17500000028</v>
      </c>
      <c r="J374" s="15">
        <f t="shared" ref="J374:J384" si="70">F374/E374</f>
        <v>736.02159612442631</v>
      </c>
      <c r="K374" s="15">
        <f t="shared" ref="K374:K384" si="71">$J$11*$J$19-J374</f>
        <v>-13.44255725037533</v>
      </c>
      <c r="L374" s="15">
        <f t="shared" ref="L374:L384" si="72">IF(K374&gt;0,$J$7*$J$8*(K374/$K$19),0)+$J$7*$J$9*(E374/$E$19)+$J$7*$J$10*(D374/$D$19)</f>
        <v>558633.94391552638</v>
      </c>
      <c r="M374" s="15"/>
      <c r="N374" s="86">
        <f t="shared" si="68"/>
        <v>558633.94391552638</v>
      </c>
    </row>
    <row r="375" spans="1:14" x14ac:dyDescent="0.25">
      <c r="A375" s="81"/>
      <c r="B375" s="65" t="s">
        <v>196</v>
      </c>
      <c r="C375" s="47">
        <v>4</v>
      </c>
      <c r="D375" s="69">
        <v>18.514592999999998</v>
      </c>
      <c r="E375" s="98">
        <v>3744</v>
      </c>
      <c r="F375" s="124">
        <v>877013.3</v>
      </c>
      <c r="G375" s="55">
        <v>75</v>
      </c>
      <c r="H375" s="64">
        <f t="shared" si="69"/>
        <v>657759.97499999998</v>
      </c>
      <c r="I375" s="15">
        <f t="shared" si="67"/>
        <v>219253.32500000007</v>
      </c>
      <c r="J375" s="15">
        <f t="shared" si="70"/>
        <v>234.24500534188036</v>
      </c>
      <c r="K375" s="15">
        <f t="shared" si="71"/>
        <v>488.33403353217062</v>
      </c>
      <c r="L375" s="15">
        <f t="shared" si="72"/>
        <v>1202687.1265903662</v>
      </c>
      <c r="M375" s="15"/>
      <c r="N375" s="86">
        <f t="shared" si="68"/>
        <v>1202687.1265903662</v>
      </c>
    </row>
    <row r="376" spans="1:14" x14ac:dyDescent="0.25">
      <c r="A376" s="81"/>
      <c r="B376" s="65" t="s">
        <v>255</v>
      </c>
      <c r="C376" s="47">
        <v>4</v>
      </c>
      <c r="D376" s="69">
        <v>44.072099999999999</v>
      </c>
      <c r="E376" s="98">
        <v>5743</v>
      </c>
      <c r="F376" s="124">
        <v>3603733.3</v>
      </c>
      <c r="G376" s="55">
        <v>75</v>
      </c>
      <c r="H376" s="64">
        <f t="shared" si="69"/>
        <v>2702799.9750000001</v>
      </c>
      <c r="I376" s="15">
        <f t="shared" si="67"/>
        <v>900933.32499999972</v>
      </c>
      <c r="J376" s="15">
        <f t="shared" si="70"/>
        <v>627.50013930001739</v>
      </c>
      <c r="K376" s="15">
        <f t="shared" si="71"/>
        <v>95.078899574033585</v>
      </c>
      <c r="L376" s="15">
        <f t="shared" si="72"/>
        <v>952961.27462179237</v>
      </c>
      <c r="M376" s="15"/>
      <c r="N376" s="86">
        <f t="shared" si="68"/>
        <v>952961.27462179237</v>
      </c>
    </row>
    <row r="377" spans="1:14" x14ac:dyDescent="0.25">
      <c r="A377" s="81"/>
      <c r="B377" s="65" t="s">
        <v>777</v>
      </c>
      <c r="C377" s="47">
        <v>4</v>
      </c>
      <c r="D377" s="69">
        <v>50.002099999999999</v>
      </c>
      <c r="E377" s="98">
        <v>3190</v>
      </c>
      <c r="F377" s="124">
        <v>1380280</v>
      </c>
      <c r="G377" s="55">
        <v>75</v>
      </c>
      <c r="H377" s="64">
        <f t="shared" si="69"/>
        <v>1035210</v>
      </c>
      <c r="I377" s="15">
        <f t="shared" si="67"/>
        <v>345070</v>
      </c>
      <c r="J377" s="15">
        <f t="shared" si="70"/>
        <v>432.68965517241378</v>
      </c>
      <c r="K377" s="15">
        <f t="shared" si="71"/>
        <v>289.8893837016372</v>
      </c>
      <c r="L377" s="15">
        <f t="shared" si="72"/>
        <v>953677.07610520604</v>
      </c>
      <c r="M377" s="15"/>
      <c r="N377" s="86">
        <f t="shared" si="68"/>
        <v>953677.07610520604</v>
      </c>
    </row>
    <row r="378" spans="1:14" x14ac:dyDescent="0.25">
      <c r="A378" s="81"/>
      <c r="B378" s="65" t="s">
        <v>256</v>
      </c>
      <c r="C378" s="47">
        <v>4</v>
      </c>
      <c r="D378" s="69">
        <v>19.601399999999998</v>
      </c>
      <c r="E378" s="98">
        <v>2305</v>
      </c>
      <c r="F378" s="124">
        <v>619146.69999999995</v>
      </c>
      <c r="G378" s="55">
        <v>75</v>
      </c>
      <c r="H378" s="64">
        <f t="shared" si="69"/>
        <v>464360.02500000002</v>
      </c>
      <c r="I378" s="15">
        <f t="shared" si="67"/>
        <v>154786.67499999993</v>
      </c>
      <c r="J378" s="15">
        <f t="shared" si="70"/>
        <v>268.61028199566158</v>
      </c>
      <c r="K378" s="15">
        <f t="shared" si="71"/>
        <v>453.9687568783894</v>
      </c>
      <c r="L378" s="15">
        <f t="shared" si="72"/>
        <v>987989.5428032343</v>
      </c>
      <c r="M378" s="15"/>
      <c r="N378" s="86">
        <f t="shared" si="68"/>
        <v>987989.5428032343</v>
      </c>
    </row>
    <row r="379" spans="1:14" x14ac:dyDescent="0.25">
      <c r="A379" s="81"/>
      <c r="B379" s="65" t="s">
        <v>778</v>
      </c>
      <c r="C379" s="47">
        <v>4</v>
      </c>
      <c r="D379" s="69">
        <v>9.5202999999999989</v>
      </c>
      <c r="E379" s="98">
        <v>694</v>
      </c>
      <c r="F379" s="124">
        <v>167106.70000000001</v>
      </c>
      <c r="G379" s="55">
        <v>75</v>
      </c>
      <c r="H379" s="64">
        <f t="shared" si="69"/>
        <v>125330.02499999999</v>
      </c>
      <c r="I379" s="15">
        <f t="shared" si="67"/>
        <v>41776.675000000017</v>
      </c>
      <c r="J379" s="15">
        <f t="shared" si="70"/>
        <v>240.78775216138331</v>
      </c>
      <c r="K379" s="15">
        <f t="shared" si="71"/>
        <v>481.79128671266767</v>
      </c>
      <c r="L379" s="15">
        <f t="shared" si="72"/>
        <v>806601.09470371238</v>
      </c>
      <c r="M379" s="15"/>
      <c r="N379" s="86">
        <f t="shared" si="68"/>
        <v>806601.09470371238</v>
      </c>
    </row>
    <row r="380" spans="1:14" x14ac:dyDescent="0.25">
      <c r="A380" s="81"/>
      <c r="B380" s="65" t="s">
        <v>257</v>
      </c>
      <c r="C380" s="47">
        <v>4</v>
      </c>
      <c r="D380" s="69">
        <v>34.553199999999997</v>
      </c>
      <c r="E380" s="98">
        <v>2572</v>
      </c>
      <c r="F380" s="124">
        <v>842546.7</v>
      </c>
      <c r="G380" s="55">
        <v>75</v>
      </c>
      <c r="H380" s="64">
        <f t="shared" si="69"/>
        <v>631910.02500000002</v>
      </c>
      <c r="I380" s="15">
        <f t="shared" si="67"/>
        <v>210636.67499999993</v>
      </c>
      <c r="J380" s="15">
        <f t="shared" si="70"/>
        <v>327.58425349922237</v>
      </c>
      <c r="K380" s="15">
        <f t="shared" si="71"/>
        <v>394.99478537482861</v>
      </c>
      <c r="L380" s="15">
        <f t="shared" si="72"/>
        <v>982701.09764328378</v>
      </c>
      <c r="M380" s="15"/>
      <c r="N380" s="86">
        <f t="shared" si="68"/>
        <v>982701.09764328378</v>
      </c>
    </row>
    <row r="381" spans="1:14" x14ac:dyDescent="0.25">
      <c r="A381" s="81"/>
      <c r="B381" s="65" t="s">
        <v>258</v>
      </c>
      <c r="C381" s="47">
        <v>4</v>
      </c>
      <c r="D381" s="69">
        <v>30.720999999999997</v>
      </c>
      <c r="E381" s="98">
        <v>2571</v>
      </c>
      <c r="F381" s="124">
        <v>1090946.7</v>
      </c>
      <c r="G381" s="55">
        <v>75</v>
      </c>
      <c r="H381" s="64">
        <f t="shared" si="69"/>
        <v>818210.02500000002</v>
      </c>
      <c r="I381" s="15">
        <f t="shared" si="67"/>
        <v>272736.67499999993</v>
      </c>
      <c r="J381" s="15">
        <f t="shared" si="70"/>
        <v>424.32777129521583</v>
      </c>
      <c r="K381" s="15">
        <f t="shared" si="71"/>
        <v>298.25126757883515</v>
      </c>
      <c r="L381" s="15">
        <f t="shared" si="72"/>
        <v>830735.70242391026</v>
      </c>
      <c r="M381" s="15"/>
      <c r="N381" s="86">
        <f t="shared" si="68"/>
        <v>830735.70242391026</v>
      </c>
    </row>
    <row r="382" spans="1:14" x14ac:dyDescent="0.25">
      <c r="A382" s="81"/>
      <c r="B382" s="65" t="s">
        <v>259</v>
      </c>
      <c r="C382" s="47">
        <v>4</v>
      </c>
      <c r="D382" s="69">
        <v>18.347899999999999</v>
      </c>
      <c r="E382" s="98">
        <v>2553</v>
      </c>
      <c r="F382" s="124">
        <v>1153706.7</v>
      </c>
      <c r="G382" s="55">
        <v>75</v>
      </c>
      <c r="H382" s="64">
        <f t="shared" si="69"/>
        <v>865280.02500000002</v>
      </c>
      <c r="I382" s="15">
        <f t="shared" si="67"/>
        <v>288426.67499999993</v>
      </c>
      <c r="J382" s="15">
        <f t="shared" si="70"/>
        <v>451.90235017626321</v>
      </c>
      <c r="K382" s="15">
        <f t="shared" si="71"/>
        <v>270.67668869778777</v>
      </c>
      <c r="L382" s="15">
        <f t="shared" si="72"/>
        <v>748817.48665200616</v>
      </c>
      <c r="M382" s="15"/>
      <c r="N382" s="86">
        <f t="shared" si="68"/>
        <v>748817.48665200616</v>
      </c>
    </row>
    <row r="383" spans="1:14" x14ac:dyDescent="0.25">
      <c r="A383" s="81"/>
      <c r="B383" s="65" t="s">
        <v>779</v>
      </c>
      <c r="C383" s="47">
        <v>4</v>
      </c>
      <c r="D383" s="69">
        <v>41.204600000000006</v>
      </c>
      <c r="E383" s="98">
        <v>3435</v>
      </c>
      <c r="F383" s="124">
        <v>1311000</v>
      </c>
      <c r="G383" s="55">
        <v>75</v>
      </c>
      <c r="H383" s="64">
        <f t="shared" si="69"/>
        <v>983250</v>
      </c>
      <c r="I383" s="15">
        <f t="shared" si="67"/>
        <v>327750</v>
      </c>
      <c r="J383" s="15">
        <f t="shared" si="70"/>
        <v>381.65938864628822</v>
      </c>
      <c r="K383" s="15">
        <f t="shared" si="71"/>
        <v>340.91965022776276</v>
      </c>
      <c r="L383" s="15">
        <f t="shared" si="72"/>
        <v>1027462.1459395668</v>
      </c>
      <c r="M383" s="15"/>
      <c r="N383" s="86">
        <f t="shared" si="68"/>
        <v>1027462.1459395668</v>
      </c>
    </row>
    <row r="384" spans="1:14" x14ac:dyDescent="0.25">
      <c r="A384" s="81"/>
      <c r="B384" s="65" t="s">
        <v>260</v>
      </c>
      <c r="C384" s="47">
        <v>4</v>
      </c>
      <c r="D384" s="69">
        <v>30.663400000000003</v>
      </c>
      <c r="E384" s="98">
        <v>3411</v>
      </c>
      <c r="F384" s="124">
        <v>2755103.3</v>
      </c>
      <c r="G384" s="55">
        <v>75</v>
      </c>
      <c r="H384" s="64">
        <f t="shared" si="69"/>
        <v>2066327.4750000001</v>
      </c>
      <c r="I384" s="15">
        <f t="shared" si="67"/>
        <v>688775.82499999972</v>
      </c>
      <c r="J384" s="15">
        <f t="shared" si="70"/>
        <v>807.71131632952211</v>
      </c>
      <c r="K384" s="15">
        <f t="shared" si="71"/>
        <v>-85.132277455471126</v>
      </c>
      <c r="L384" s="15">
        <f t="shared" si="72"/>
        <v>499138.03437497106</v>
      </c>
      <c r="M384" s="15"/>
      <c r="N384" s="86">
        <f t="shared" si="68"/>
        <v>499138.03437497106</v>
      </c>
    </row>
    <row r="385" spans="1:14" x14ac:dyDescent="0.25">
      <c r="A385" s="81"/>
      <c r="B385" s="65"/>
      <c r="C385" s="47"/>
      <c r="D385" s="69">
        <v>0</v>
      </c>
      <c r="E385" s="100"/>
      <c r="F385" s="87"/>
      <c r="G385" s="55"/>
      <c r="H385" s="87"/>
      <c r="I385" s="88"/>
      <c r="J385" s="88"/>
      <c r="K385" s="15"/>
      <c r="L385" s="15"/>
      <c r="M385" s="15"/>
      <c r="N385" s="86"/>
    </row>
    <row r="386" spans="1:14" x14ac:dyDescent="0.25">
      <c r="A386" s="84" t="s">
        <v>261</v>
      </c>
      <c r="B386" s="57" t="s">
        <v>2</v>
      </c>
      <c r="C386" s="58"/>
      <c r="D386" s="7">
        <v>932.91639999999973</v>
      </c>
      <c r="E386" s="101">
        <f>E387</f>
        <v>76486</v>
      </c>
      <c r="F386" s="49">
        <v>0</v>
      </c>
      <c r="G386" s="55"/>
      <c r="H386" s="49">
        <f>H388</f>
        <v>12095960.449999996</v>
      </c>
      <c r="I386" s="12">
        <f>I388</f>
        <v>-12095960.449999996</v>
      </c>
      <c r="J386" s="12"/>
      <c r="K386" s="15"/>
      <c r="L386" s="15"/>
      <c r="M386" s="14">
        <f>M388</f>
        <v>38363786.194479853</v>
      </c>
      <c r="N386" s="82">
        <f t="shared" si="68"/>
        <v>38363786.194479853</v>
      </c>
    </row>
    <row r="387" spans="1:14" x14ac:dyDescent="0.25">
      <c r="A387" s="84" t="s">
        <v>261</v>
      </c>
      <c r="B387" s="57" t="s">
        <v>3</v>
      </c>
      <c r="C387" s="58"/>
      <c r="D387" s="7">
        <v>932.91639999999973</v>
      </c>
      <c r="E387" s="101">
        <f>SUM(E389:E420)</f>
        <v>76486</v>
      </c>
      <c r="F387" s="49">
        <f>SUM(F389:F420)</f>
        <v>48383841.799999982</v>
      </c>
      <c r="G387" s="55"/>
      <c r="H387" s="49">
        <f>SUM(H389:H420)</f>
        <v>25259149.910000008</v>
      </c>
      <c r="I387" s="12">
        <f>SUM(I389:I420)</f>
        <v>23124691.889999997</v>
      </c>
      <c r="J387" s="12"/>
      <c r="K387" s="15"/>
      <c r="L387" s="12">
        <f>SUM(L389:L420)</f>
        <v>32304014.303719312</v>
      </c>
      <c r="M387" s="15"/>
      <c r="N387" s="82">
        <f t="shared" si="68"/>
        <v>32304014.303719312</v>
      </c>
    </row>
    <row r="388" spans="1:14" x14ac:dyDescent="0.25">
      <c r="A388" s="81"/>
      <c r="B388" s="65" t="s">
        <v>26</v>
      </c>
      <c r="C388" s="47">
        <v>2</v>
      </c>
      <c r="D388" s="69">
        <v>0</v>
      </c>
      <c r="E388" s="102"/>
      <c r="F388" s="64">
        <v>0</v>
      </c>
      <c r="G388" s="55">
        <v>25</v>
      </c>
      <c r="H388" s="64">
        <f>F387*G388/100</f>
        <v>12095960.449999996</v>
      </c>
      <c r="I388" s="15">
        <f t="shared" ref="I388:I420" si="73">F388-H388</f>
        <v>-12095960.449999996</v>
      </c>
      <c r="J388" s="15"/>
      <c r="K388" s="15"/>
      <c r="L388" s="15"/>
      <c r="M388" s="15">
        <f>($L$7*$L$8*E386/$L$10)+($L$7*$L$9*D386/$L$11)</f>
        <v>38363786.194479853</v>
      </c>
      <c r="N388" s="86">
        <f t="shared" si="68"/>
        <v>38363786.194479853</v>
      </c>
    </row>
    <row r="389" spans="1:14" x14ac:dyDescent="0.25">
      <c r="A389" s="81"/>
      <c r="B389" s="65" t="s">
        <v>262</v>
      </c>
      <c r="C389" s="47">
        <v>4</v>
      </c>
      <c r="D389" s="69">
        <v>17.2576</v>
      </c>
      <c r="E389" s="98">
        <v>617</v>
      </c>
      <c r="F389" s="124">
        <v>72080</v>
      </c>
      <c r="G389" s="55">
        <v>75</v>
      </c>
      <c r="H389" s="64">
        <f t="shared" ref="H389:H420" si="74">F389*G389/100</f>
        <v>54060</v>
      </c>
      <c r="I389" s="15">
        <f t="shared" si="73"/>
        <v>18020</v>
      </c>
      <c r="J389" s="15">
        <f t="shared" ref="J389:J420" si="75">F389/E389</f>
        <v>116.82333873581848</v>
      </c>
      <c r="K389" s="15">
        <f t="shared" ref="K389:K420" si="76">$J$11*$J$19-J389</f>
        <v>605.75570013823244</v>
      </c>
      <c r="L389" s="15">
        <f t="shared" ref="L389:L420" si="77">IF(K389&gt;0,$J$7*$J$8*(K389/$K$19),0)+$J$7*$J$9*(E389/$E$19)+$J$7*$J$10*(D389/$D$19)</f>
        <v>1001302.0915633453</v>
      </c>
      <c r="M389" s="15"/>
      <c r="N389" s="86">
        <f t="shared" si="68"/>
        <v>1001302.0915633453</v>
      </c>
    </row>
    <row r="390" spans="1:14" x14ac:dyDescent="0.25">
      <c r="A390" s="81"/>
      <c r="B390" s="65" t="s">
        <v>263</v>
      </c>
      <c r="C390" s="47">
        <v>4</v>
      </c>
      <c r="D390" s="69">
        <v>17.919</v>
      </c>
      <c r="E390" s="98">
        <v>1065</v>
      </c>
      <c r="F390" s="124">
        <v>239186.7</v>
      </c>
      <c r="G390" s="55">
        <v>75</v>
      </c>
      <c r="H390" s="64">
        <f t="shared" si="74"/>
        <v>179390.02499999999</v>
      </c>
      <c r="I390" s="15">
        <f t="shared" si="73"/>
        <v>59796.675000000017</v>
      </c>
      <c r="J390" s="15">
        <f t="shared" si="75"/>
        <v>224.58845070422535</v>
      </c>
      <c r="K390" s="15">
        <f t="shared" si="76"/>
        <v>497.99058816982563</v>
      </c>
      <c r="L390" s="15">
        <f t="shared" si="77"/>
        <v>900634.62574741291</v>
      </c>
      <c r="M390" s="15"/>
      <c r="N390" s="86">
        <f t="shared" si="68"/>
        <v>900634.62574741291</v>
      </c>
    </row>
    <row r="391" spans="1:14" x14ac:dyDescent="0.25">
      <c r="A391" s="81"/>
      <c r="B391" s="65" t="s">
        <v>264</v>
      </c>
      <c r="C391" s="47">
        <v>4</v>
      </c>
      <c r="D391" s="69">
        <v>14.108099999999999</v>
      </c>
      <c r="E391" s="98">
        <v>649</v>
      </c>
      <c r="F391" s="124">
        <v>324360</v>
      </c>
      <c r="G391" s="55">
        <v>75</v>
      </c>
      <c r="H391" s="64">
        <f t="shared" si="74"/>
        <v>243270</v>
      </c>
      <c r="I391" s="15">
        <f t="shared" si="73"/>
        <v>81090</v>
      </c>
      <c r="J391" s="15">
        <f t="shared" si="75"/>
        <v>499.78428351309708</v>
      </c>
      <c r="K391" s="15">
        <f t="shared" si="76"/>
        <v>222.7947553609539</v>
      </c>
      <c r="L391" s="15">
        <f t="shared" si="77"/>
        <v>442881.35630645795</v>
      </c>
      <c r="M391" s="15"/>
      <c r="N391" s="86">
        <f t="shared" si="68"/>
        <v>442881.35630645795</v>
      </c>
    </row>
    <row r="392" spans="1:14" x14ac:dyDescent="0.25">
      <c r="A392" s="81"/>
      <c r="B392" s="65" t="s">
        <v>265</v>
      </c>
      <c r="C392" s="47">
        <v>4</v>
      </c>
      <c r="D392" s="69">
        <v>33.1967</v>
      </c>
      <c r="E392" s="98">
        <v>1509</v>
      </c>
      <c r="F392" s="124">
        <v>536973.30000000005</v>
      </c>
      <c r="G392" s="55">
        <v>75</v>
      </c>
      <c r="H392" s="64">
        <f t="shared" si="74"/>
        <v>402729.97499999998</v>
      </c>
      <c r="I392" s="15">
        <f t="shared" si="73"/>
        <v>134243.32500000007</v>
      </c>
      <c r="J392" s="15">
        <f t="shared" si="75"/>
        <v>355.84711729622268</v>
      </c>
      <c r="K392" s="15">
        <f t="shared" si="76"/>
        <v>366.7319215778283</v>
      </c>
      <c r="L392" s="15">
        <f t="shared" si="77"/>
        <v>812963.80194058444</v>
      </c>
      <c r="M392" s="15"/>
      <c r="N392" s="86">
        <f t="shared" si="68"/>
        <v>812963.80194058444</v>
      </c>
    </row>
    <row r="393" spans="1:14" x14ac:dyDescent="0.25">
      <c r="A393" s="81"/>
      <c r="B393" s="65" t="s">
        <v>266</v>
      </c>
      <c r="C393" s="47">
        <v>4</v>
      </c>
      <c r="D393" s="69">
        <v>56.851199999999992</v>
      </c>
      <c r="E393" s="98">
        <v>4774</v>
      </c>
      <c r="F393" s="124">
        <v>1542960</v>
      </c>
      <c r="G393" s="55">
        <v>75</v>
      </c>
      <c r="H393" s="64">
        <f t="shared" si="74"/>
        <v>1157220</v>
      </c>
      <c r="I393" s="15">
        <f t="shared" si="73"/>
        <v>385740</v>
      </c>
      <c r="J393" s="15">
        <f t="shared" si="75"/>
        <v>323.2006702974445</v>
      </c>
      <c r="K393" s="15">
        <f t="shared" si="76"/>
        <v>399.37836857660648</v>
      </c>
      <c r="L393" s="15">
        <f t="shared" si="77"/>
        <v>1319346.739903511</v>
      </c>
      <c r="M393" s="15"/>
      <c r="N393" s="86">
        <f t="shared" si="68"/>
        <v>1319346.739903511</v>
      </c>
    </row>
    <row r="394" spans="1:14" x14ac:dyDescent="0.25">
      <c r="A394" s="81"/>
      <c r="B394" s="65" t="s">
        <v>267</v>
      </c>
      <c r="C394" s="47">
        <v>4</v>
      </c>
      <c r="D394" s="69">
        <v>25.022300000000001</v>
      </c>
      <c r="E394" s="98">
        <v>1501</v>
      </c>
      <c r="F394" s="124">
        <v>1140800</v>
      </c>
      <c r="G394" s="55">
        <v>75</v>
      </c>
      <c r="H394" s="64">
        <f t="shared" si="74"/>
        <v>855600</v>
      </c>
      <c r="I394" s="15">
        <f t="shared" si="73"/>
        <v>285200</v>
      </c>
      <c r="J394" s="15">
        <f t="shared" si="75"/>
        <v>760.02664890073288</v>
      </c>
      <c r="K394" s="15">
        <f t="shared" si="76"/>
        <v>-37.4476100266819</v>
      </c>
      <c r="L394" s="15">
        <f t="shared" si="77"/>
        <v>256974.9127977897</v>
      </c>
      <c r="M394" s="15"/>
      <c r="N394" s="86">
        <f t="shared" si="68"/>
        <v>256974.9127977897</v>
      </c>
    </row>
    <row r="395" spans="1:14" x14ac:dyDescent="0.25">
      <c r="A395" s="81"/>
      <c r="B395" s="65" t="s">
        <v>268</v>
      </c>
      <c r="C395" s="47">
        <v>4</v>
      </c>
      <c r="D395" s="69">
        <v>28.352600000000002</v>
      </c>
      <c r="E395" s="98">
        <v>1606</v>
      </c>
      <c r="F395" s="124">
        <v>278533.3</v>
      </c>
      <c r="G395" s="55">
        <v>75</v>
      </c>
      <c r="H395" s="64">
        <f t="shared" si="74"/>
        <v>208899.97500000001</v>
      </c>
      <c r="I395" s="15">
        <f t="shared" si="73"/>
        <v>69633.324999999983</v>
      </c>
      <c r="J395" s="15">
        <f t="shared" si="75"/>
        <v>173.43293897882938</v>
      </c>
      <c r="K395" s="15">
        <f t="shared" si="76"/>
        <v>549.1460998952216</v>
      </c>
      <c r="L395" s="15">
        <f t="shared" si="77"/>
        <v>1071568.6864389209</v>
      </c>
      <c r="M395" s="15"/>
      <c r="N395" s="86">
        <f t="shared" si="68"/>
        <v>1071568.6864389209</v>
      </c>
    </row>
    <row r="396" spans="1:14" x14ac:dyDescent="0.25">
      <c r="A396" s="81"/>
      <c r="B396" s="65" t="s">
        <v>269</v>
      </c>
      <c r="C396" s="47">
        <v>4</v>
      </c>
      <c r="D396" s="69">
        <v>36.885599999999997</v>
      </c>
      <c r="E396" s="98">
        <v>1200</v>
      </c>
      <c r="F396" s="124">
        <v>289640</v>
      </c>
      <c r="G396" s="55">
        <v>75</v>
      </c>
      <c r="H396" s="64">
        <f t="shared" si="74"/>
        <v>217230</v>
      </c>
      <c r="I396" s="15">
        <f t="shared" si="73"/>
        <v>72410</v>
      </c>
      <c r="J396" s="15">
        <f t="shared" si="75"/>
        <v>241.36666666666667</v>
      </c>
      <c r="K396" s="15">
        <f t="shared" si="76"/>
        <v>481.21237220738431</v>
      </c>
      <c r="L396" s="15">
        <f t="shared" si="77"/>
        <v>953690.6542157206</v>
      </c>
      <c r="M396" s="15"/>
      <c r="N396" s="86">
        <f t="shared" si="68"/>
        <v>953690.6542157206</v>
      </c>
    </row>
    <row r="397" spans="1:14" x14ac:dyDescent="0.25">
      <c r="A397" s="81"/>
      <c r="B397" s="65" t="s">
        <v>270</v>
      </c>
      <c r="C397" s="47">
        <v>4</v>
      </c>
      <c r="D397" s="69">
        <v>19.1204</v>
      </c>
      <c r="E397" s="98">
        <v>1044</v>
      </c>
      <c r="F397" s="124">
        <v>269866.7</v>
      </c>
      <c r="G397" s="55">
        <v>75</v>
      </c>
      <c r="H397" s="64">
        <f t="shared" si="74"/>
        <v>202400.02499999999</v>
      </c>
      <c r="I397" s="15">
        <f t="shared" si="73"/>
        <v>67466.675000000017</v>
      </c>
      <c r="J397" s="15">
        <f t="shared" si="75"/>
        <v>258.49300766283528</v>
      </c>
      <c r="K397" s="15">
        <f t="shared" si="76"/>
        <v>464.0860312112157</v>
      </c>
      <c r="L397" s="15">
        <f t="shared" si="77"/>
        <v>853195.33975007723</v>
      </c>
      <c r="M397" s="15"/>
      <c r="N397" s="86">
        <f t="shared" si="68"/>
        <v>853195.33975007723</v>
      </c>
    </row>
    <row r="398" spans="1:14" x14ac:dyDescent="0.25">
      <c r="A398" s="81"/>
      <c r="B398" s="65" t="s">
        <v>271</v>
      </c>
      <c r="C398" s="47">
        <v>4</v>
      </c>
      <c r="D398" s="69">
        <v>7.6936999999999998</v>
      </c>
      <c r="E398" s="98">
        <v>528</v>
      </c>
      <c r="F398" s="124">
        <v>105600</v>
      </c>
      <c r="G398" s="55">
        <v>75</v>
      </c>
      <c r="H398" s="64">
        <f t="shared" si="74"/>
        <v>79200</v>
      </c>
      <c r="I398" s="15">
        <f t="shared" si="73"/>
        <v>26400</v>
      </c>
      <c r="J398" s="15">
        <f t="shared" si="75"/>
        <v>200</v>
      </c>
      <c r="K398" s="15">
        <f t="shared" si="76"/>
        <v>522.57903887405098</v>
      </c>
      <c r="L398" s="15">
        <f t="shared" si="77"/>
        <v>840016.12273401592</v>
      </c>
      <c r="M398" s="15"/>
      <c r="N398" s="86">
        <f t="shared" si="68"/>
        <v>840016.12273401592</v>
      </c>
    </row>
    <row r="399" spans="1:14" x14ac:dyDescent="0.25">
      <c r="A399" s="81"/>
      <c r="B399" s="65" t="s">
        <v>272</v>
      </c>
      <c r="C399" s="47">
        <v>4</v>
      </c>
      <c r="D399" s="69">
        <v>27.951700000000002</v>
      </c>
      <c r="E399" s="98">
        <v>1127</v>
      </c>
      <c r="F399" s="124">
        <v>227586.7</v>
      </c>
      <c r="G399" s="55">
        <v>75</v>
      </c>
      <c r="H399" s="64">
        <f t="shared" si="74"/>
        <v>170690.02499999999</v>
      </c>
      <c r="I399" s="15">
        <f t="shared" si="73"/>
        <v>56896.675000000017</v>
      </c>
      <c r="J399" s="15">
        <f t="shared" si="75"/>
        <v>201.94028393966283</v>
      </c>
      <c r="K399" s="15">
        <f t="shared" si="76"/>
        <v>520.63875493438809</v>
      </c>
      <c r="L399" s="15">
        <f t="shared" si="77"/>
        <v>973031.87926893542</v>
      </c>
      <c r="M399" s="15"/>
      <c r="N399" s="86">
        <f t="shared" si="68"/>
        <v>973031.87926893542</v>
      </c>
    </row>
    <row r="400" spans="1:14" x14ac:dyDescent="0.25">
      <c r="A400" s="81"/>
      <c r="B400" s="65" t="s">
        <v>273</v>
      </c>
      <c r="C400" s="47">
        <v>4</v>
      </c>
      <c r="D400" s="69">
        <v>31.550799999999999</v>
      </c>
      <c r="E400" s="98">
        <v>1861</v>
      </c>
      <c r="F400" s="124">
        <v>307413.3</v>
      </c>
      <c r="G400" s="55">
        <v>75</v>
      </c>
      <c r="H400" s="64">
        <f t="shared" si="74"/>
        <v>230559.97500000001</v>
      </c>
      <c r="I400" s="15">
        <f t="shared" si="73"/>
        <v>76853.324999999983</v>
      </c>
      <c r="J400" s="15">
        <f t="shared" si="75"/>
        <v>165.18715744223536</v>
      </c>
      <c r="K400" s="15">
        <f t="shared" si="76"/>
        <v>557.39188143181559</v>
      </c>
      <c r="L400" s="15">
        <f t="shared" si="77"/>
        <v>1123701.4001614649</v>
      </c>
      <c r="M400" s="15"/>
      <c r="N400" s="86">
        <f t="shared" si="68"/>
        <v>1123701.4001614649</v>
      </c>
    </row>
    <row r="401" spans="1:14" x14ac:dyDescent="0.25">
      <c r="A401" s="81"/>
      <c r="B401" s="65" t="s">
        <v>274</v>
      </c>
      <c r="C401" s="47">
        <v>4</v>
      </c>
      <c r="D401" s="69">
        <v>44.9495</v>
      </c>
      <c r="E401" s="98">
        <v>8625</v>
      </c>
      <c r="F401" s="124">
        <v>8688506.6999999993</v>
      </c>
      <c r="G401" s="55">
        <v>75</v>
      </c>
      <c r="H401" s="64">
        <f t="shared" si="74"/>
        <v>6516380.0250000004</v>
      </c>
      <c r="I401" s="15">
        <f t="shared" si="73"/>
        <v>2172126.6749999989</v>
      </c>
      <c r="J401" s="15">
        <f t="shared" si="75"/>
        <v>1007.3630956521738</v>
      </c>
      <c r="K401" s="15">
        <f t="shared" si="76"/>
        <v>-284.78405677812282</v>
      </c>
      <c r="L401" s="15">
        <f t="shared" si="77"/>
        <v>1156600.7261972206</v>
      </c>
      <c r="M401" s="15"/>
      <c r="N401" s="86">
        <f t="shared" si="68"/>
        <v>1156600.7261972206</v>
      </c>
    </row>
    <row r="402" spans="1:14" x14ac:dyDescent="0.25">
      <c r="A402" s="81"/>
      <c r="B402" s="65" t="s">
        <v>881</v>
      </c>
      <c r="C402" s="47">
        <v>3</v>
      </c>
      <c r="D402" s="69">
        <v>63.640900000000002</v>
      </c>
      <c r="E402" s="98">
        <v>19262</v>
      </c>
      <c r="F402" s="124">
        <v>27571828.600000001</v>
      </c>
      <c r="G402" s="55">
        <v>35</v>
      </c>
      <c r="H402" s="64">
        <f t="shared" si="74"/>
        <v>9650140.0099999998</v>
      </c>
      <c r="I402" s="15">
        <f t="shared" si="73"/>
        <v>17921688.590000004</v>
      </c>
      <c r="J402" s="15">
        <f t="shared" si="75"/>
        <v>1431.4104765860243</v>
      </c>
      <c r="K402" s="15">
        <f t="shared" si="76"/>
        <v>-708.83143771197331</v>
      </c>
      <c r="L402" s="15">
        <f t="shared" si="77"/>
        <v>2464031.8536808956</v>
      </c>
      <c r="M402" s="15"/>
      <c r="N402" s="86">
        <f t="shared" si="68"/>
        <v>2464031.8536808956</v>
      </c>
    </row>
    <row r="403" spans="1:14" x14ac:dyDescent="0.25">
      <c r="A403" s="81"/>
      <c r="B403" s="65" t="s">
        <v>275</v>
      </c>
      <c r="C403" s="47">
        <v>4</v>
      </c>
      <c r="D403" s="69">
        <v>31.273899999999998</v>
      </c>
      <c r="E403" s="98">
        <v>2575</v>
      </c>
      <c r="F403" s="124">
        <v>521573.3</v>
      </c>
      <c r="G403" s="55">
        <v>75</v>
      </c>
      <c r="H403" s="64">
        <f t="shared" si="74"/>
        <v>391179.97499999998</v>
      </c>
      <c r="I403" s="15">
        <f t="shared" si="73"/>
        <v>130393.32500000001</v>
      </c>
      <c r="J403" s="15">
        <f t="shared" si="75"/>
        <v>202.55273786407767</v>
      </c>
      <c r="K403" s="15">
        <f t="shared" si="76"/>
        <v>520.02630100997328</v>
      </c>
      <c r="L403" s="15">
        <f t="shared" si="77"/>
        <v>1152646.3126373114</v>
      </c>
      <c r="M403" s="15"/>
      <c r="N403" s="86">
        <f t="shared" si="68"/>
        <v>1152646.3126373114</v>
      </c>
    </row>
    <row r="404" spans="1:14" x14ac:dyDescent="0.25">
      <c r="A404" s="81"/>
      <c r="B404" s="65" t="s">
        <v>780</v>
      </c>
      <c r="C404" s="47">
        <v>4</v>
      </c>
      <c r="D404" s="69">
        <v>21.880900000000004</v>
      </c>
      <c r="E404" s="98">
        <v>1251</v>
      </c>
      <c r="F404" s="124">
        <v>243853.3</v>
      </c>
      <c r="G404" s="55">
        <v>75</v>
      </c>
      <c r="H404" s="64">
        <f t="shared" si="74"/>
        <v>182889.97500000001</v>
      </c>
      <c r="I404" s="15">
        <f t="shared" si="73"/>
        <v>60963.324999999983</v>
      </c>
      <c r="J404" s="15">
        <f t="shared" si="75"/>
        <v>194.92669864108711</v>
      </c>
      <c r="K404" s="15">
        <f t="shared" si="76"/>
        <v>527.65234023296387</v>
      </c>
      <c r="L404" s="15">
        <f t="shared" si="77"/>
        <v>978019.28467111127</v>
      </c>
      <c r="M404" s="15"/>
      <c r="N404" s="86">
        <f t="shared" si="68"/>
        <v>978019.28467111127</v>
      </c>
    </row>
    <row r="405" spans="1:14" x14ac:dyDescent="0.25">
      <c r="A405" s="81"/>
      <c r="B405" s="65" t="s">
        <v>276</v>
      </c>
      <c r="C405" s="47">
        <v>4</v>
      </c>
      <c r="D405" s="69">
        <v>30.774899999999995</v>
      </c>
      <c r="E405" s="98">
        <v>958</v>
      </c>
      <c r="F405" s="124">
        <v>594520</v>
      </c>
      <c r="G405" s="55">
        <v>75</v>
      </c>
      <c r="H405" s="64">
        <f t="shared" si="74"/>
        <v>445890</v>
      </c>
      <c r="I405" s="15">
        <f t="shared" si="73"/>
        <v>148630</v>
      </c>
      <c r="J405" s="15">
        <f t="shared" si="75"/>
        <v>620.5845511482255</v>
      </c>
      <c r="K405" s="15">
        <f>$J$11*$J$19-J405</f>
        <v>101.99448772582548</v>
      </c>
      <c r="L405" s="15">
        <f>IF(K405&gt;0,$J$7*$J$8*(K405/$K$19),0)+$J$7*$J$9*(E405/$E$19)+$J$7*$J$10*(D405/$D$19)</f>
        <v>358957.26051057229</v>
      </c>
      <c r="M405" s="15"/>
      <c r="N405" s="86">
        <f t="shared" si="68"/>
        <v>358957.26051057229</v>
      </c>
    </row>
    <row r="406" spans="1:14" x14ac:dyDescent="0.25">
      <c r="A406" s="81"/>
      <c r="B406" s="65" t="s">
        <v>277</v>
      </c>
      <c r="C406" s="47">
        <v>4</v>
      </c>
      <c r="D406" s="69">
        <v>29.421599999999998</v>
      </c>
      <c r="E406" s="98">
        <v>3049</v>
      </c>
      <c r="F406" s="124">
        <v>495560</v>
      </c>
      <c r="G406" s="55">
        <v>75</v>
      </c>
      <c r="H406" s="64">
        <f t="shared" si="74"/>
        <v>371670</v>
      </c>
      <c r="I406" s="15">
        <f t="shared" si="73"/>
        <v>123890</v>
      </c>
      <c r="J406" s="15">
        <f t="shared" si="75"/>
        <v>162.53197769760578</v>
      </c>
      <c r="K406" s="15">
        <f t="shared" si="76"/>
        <v>560.04706117644514</v>
      </c>
      <c r="L406" s="15">
        <f t="shared" si="77"/>
        <v>1259895.7972947473</v>
      </c>
      <c r="M406" s="15"/>
      <c r="N406" s="86">
        <f t="shared" si="68"/>
        <v>1259895.7972947473</v>
      </c>
    </row>
    <row r="407" spans="1:14" x14ac:dyDescent="0.25">
      <c r="A407" s="81"/>
      <c r="B407" s="65" t="s">
        <v>781</v>
      </c>
      <c r="C407" s="47">
        <v>4</v>
      </c>
      <c r="D407" s="69">
        <v>13.160600000000001</v>
      </c>
      <c r="E407" s="98">
        <v>990</v>
      </c>
      <c r="F407" s="124">
        <v>161706.70000000001</v>
      </c>
      <c r="G407" s="55">
        <v>75</v>
      </c>
      <c r="H407" s="64">
        <f t="shared" si="74"/>
        <v>121280.02499999999</v>
      </c>
      <c r="I407" s="15">
        <f t="shared" si="73"/>
        <v>40426.675000000017</v>
      </c>
      <c r="J407" s="15">
        <f t="shared" si="75"/>
        <v>163.34010101010102</v>
      </c>
      <c r="K407" s="15">
        <f t="shared" si="76"/>
        <v>559.23893786395001</v>
      </c>
      <c r="L407" s="15">
        <f t="shared" si="77"/>
        <v>964714.3596386225</v>
      </c>
      <c r="M407" s="15"/>
      <c r="N407" s="86">
        <f t="shared" si="68"/>
        <v>964714.3596386225</v>
      </c>
    </row>
    <row r="408" spans="1:14" x14ac:dyDescent="0.25">
      <c r="A408" s="81"/>
      <c r="B408" s="65" t="s">
        <v>782</v>
      </c>
      <c r="C408" s="47">
        <v>4</v>
      </c>
      <c r="D408" s="69">
        <v>31.3569</v>
      </c>
      <c r="E408" s="98">
        <v>1461</v>
      </c>
      <c r="F408" s="124">
        <v>295840</v>
      </c>
      <c r="G408" s="55">
        <v>75</v>
      </c>
      <c r="H408" s="64">
        <f t="shared" si="74"/>
        <v>221880</v>
      </c>
      <c r="I408" s="15">
        <f t="shared" si="73"/>
        <v>73960</v>
      </c>
      <c r="J408" s="15">
        <f t="shared" si="75"/>
        <v>202.4914442162902</v>
      </c>
      <c r="K408" s="15">
        <f t="shared" si="76"/>
        <v>520.08759465776075</v>
      </c>
      <c r="L408" s="15">
        <f t="shared" si="77"/>
        <v>1022416.2175185587</v>
      </c>
      <c r="M408" s="15"/>
      <c r="N408" s="86">
        <f t="shared" si="68"/>
        <v>1022416.2175185587</v>
      </c>
    </row>
    <row r="409" spans="1:14" x14ac:dyDescent="0.25">
      <c r="A409" s="81"/>
      <c r="B409" s="65" t="s">
        <v>278</v>
      </c>
      <c r="C409" s="47">
        <v>4</v>
      </c>
      <c r="D409" s="69">
        <v>29.774799999999999</v>
      </c>
      <c r="E409" s="98">
        <v>1703</v>
      </c>
      <c r="F409" s="124">
        <v>324920</v>
      </c>
      <c r="G409" s="55">
        <v>75</v>
      </c>
      <c r="H409" s="64">
        <f t="shared" si="74"/>
        <v>243690</v>
      </c>
      <c r="I409" s="15">
        <f t="shared" si="73"/>
        <v>81230</v>
      </c>
      <c r="J409" s="15">
        <f t="shared" si="75"/>
        <v>190.79271873165004</v>
      </c>
      <c r="K409" s="15">
        <f t="shared" si="76"/>
        <v>531.78632014240088</v>
      </c>
      <c r="L409" s="15">
        <f t="shared" si="77"/>
        <v>1062523.2609319775</v>
      </c>
      <c r="M409" s="15"/>
      <c r="N409" s="86">
        <f t="shared" si="68"/>
        <v>1062523.2609319775</v>
      </c>
    </row>
    <row r="410" spans="1:14" x14ac:dyDescent="0.25">
      <c r="A410" s="81"/>
      <c r="B410" s="65" t="s">
        <v>279</v>
      </c>
      <c r="C410" s="47">
        <v>4</v>
      </c>
      <c r="D410" s="69">
        <v>17.8398</v>
      </c>
      <c r="E410" s="98">
        <v>1239</v>
      </c>
      <c r="F410" s="124">
        <v>228080</v>
      </c>
      <c r="G410" s="55">
        <v>75</v>
      </c>
      <c r="H410" s="64">
        <f t="shared" si="74"/>
        <v>171060</v>
      </c>
      <c r="I410" s="15">
        <f t="shared" si="73"/>
        <v>57020</v>
      </c>
      <c r="J410" s="15">
        <f t="shared" si="75"/>
        <v>184.08393866020984</v>
      </c>
      <c r="K410" s="15">
        <f t="shared" si="76"/>
        <v>538.49510021384117</v>
      </c>
      <c r="L410" s="15">
        <f t="shared" si="77"/>
        <v>979155.54342679959</v>
      </c>
      <c r="M410" s="15"/>
      <c r="N410" s="86">
        <f t="shared" si="68"/>
        <v>979155.54342679959</v>
      </c>
    </row>
    <row r="411" spans="1:14" x14ac:dyDescent="0.25">
      <c r="A411" s="81"/>
      <c r="B411" s="65" t="s">
        <v>280</v>
      </c>
      <c r="C411" s="47">
        <v>4</v>
      </c>
      <c r="D411" s="69">
        <v>43.423200000000001</v>
      </c>
      <c r="E411" s="98">
        <v>2145</v>
      </c>
      <c r="F411" s="124">
        <v>1094000</v>
      </c>
      <c r="G411" s="55">
        <v>75</v>
      </c>
      <c r="H411" s="64">
        <f t="shared" si="74"/>
        <v>820500</v>
      </c>
      <c r="I411" s="15">
        <f t="shared" si="73"/>
        <v>273500</v>
      </c>
      <c r="J411" s="15">
        <f t="shared" si="75"/>
        <v>510.02331002331005</v>
      </c>
      <c r="K411" s="15">
        <f t="shared" si="76"/>
        <v>212.55572885074093</v>
      </c>
      <c r="L411" s="15">
        <f t="shared" si="77"/>
        <v>698412.39190301974</v>
      </c>
      <c r="M411" s="15"/>
      <c r="N411" s="86">
        <f t="shared" si="68"/>
        <v>698412.39190301974</v>
      </c>
    </row>
    <row r="412" spans="1:14" x14ac:dyDescent="0.25">
      <c r="A412" s="81"/>
      <c r="B412" s="65" t="s">
        <v>281</v>
      </c>
      <c r="C412" s="47">
        <v>4</v>
      </c>
      <c r="D412" s="69">
        <v>23.677600000000002</v>
      </c>
      <c r="E412" s="98">
        <v>1186</v>
      </c>
      <c r="F412" s="124">
        <v>197413.3</v>
      </c>
      <c r="G412" s="55">
        <v>75</v>
      </c>
      <c r="H412" s="64">
        <f t="shared" si="74"/>
        <v>148059.97500000001</v>
      </c>
      <c r="I412" s="15">
        <f t="shared" si="73"/>
        <v>49353.324999999983</v>
      </c>
      <c r="J412" s="15">
        <f t="shared" si="75"/>
        <v>166.45303541315346</v>
      </c>
      <c r="K412" s="15">
        <f t="shared" si="76"/>
        <v>556.12600346089755</v>
      </c>
      <c r="L412" s="15">
        <f t="shared" si="77"/>
        <v>1017257.4537984926</v>
      </c>
      <c r="M412" s="15"/>
      <c r="N412" s="86">
        <f t="shared" si="68"/>
        <v>1017257.4537984926</v>
      </c>
    </row>
    <row r="413" spans="1:14" x14ac:dyDescent="0.25">
      <c r="A413" s="81"/>
      <c r="B413" s="65" t="s">
        <v>783</v>
      </c>
      <c r="C413" s="47">
        <v>4</v>
      </c>
      <c r="D413" s="69">
        <v>35.131500000000003</v>
      </c>
      <c r="E413" s="98">
        <v>2036</v>
      </c>
      <c r="F413" s="124">
        <v>332360</v>
      </c>
      <c r="G413" s="55">
        <v>75</v>
      </c>
      <c r="H413" s="64">
        <f t="shared" si="74"/>
        <v>249270</v>
      </c>
      <c r="I413" s="15">
        <f t="shared" si="73"/>
        <v>83090</v>
      </c>
      <c r="J413" s="15">
        <f t="shared" si="75"/>
        <v>163.24165029469549</v>
      </c>
      <c r="K413" s="15">
        <f t="shared" si="76"/>
        <v>559.33738857935555</v>
      </c>
      <c r="L413" s="15">
        <f t="shared" si="77"/>
        <v>1158613.966266847</v>
      </c>
      <c r="M413" s="15"/>
      <c r="N413" s="86">
        <f t="shared" si="68"/>
        <v>1158613.966266847</v>
      </c>
    </row>
    <row r="414" spans="1:14" x14ac:dyDescent="0.25">
      <c r="A414" s="81"/>
      <c r="B414" s="65" t="s">
        <v>282</v>
      </c>
      <c r="C414" s="47">
        <v>4</v>
      </c>
      <c r="D414" s="69">
        <v>21.135199999999998</v>
      </c>
      <c r="E414" s="98">
        <v>1216</v>
      </c>
      <c r="F414" s="124">
        <v>285293.3</v>
      </c>
      <c r="G414" s="55">
        <v>75</v>
      </c>
      <c r="H414" s="64">
        <f t="shared" si="74"/>
        <v>213969.97500000001</v>
      </c>
      <c r="I414" s="15">
        <f t="shared" si="73"/>
        <v>71323.324999999983</v>
      </c>
      <c r="J414" s="15">
        <f t="shared" si="75"/>
        <v>234.61620065789472</v>
      </c>
      <c r="K414" s="15">
        <f t="shared" si="76"/>
        <v>487.96283821615623</v>
      </c>
      <c r="L414" s="15">
        <f t="shared" si="77"/>
        <v>914296.13586235046</v>
      </c>
      <c r="M414" s="15"/>
      <c r="N414" s="86">
        <f t="shared" si="68"/>
        <v>914296.13586235046</v>
      </c>
    </row>
    <row r="415" spans="1:14" x14ac:dyDescent="0.25">
      <c r="A415" s="81"/>
      <c r="B415" s="65" t="s">
        <v>784</v>
      </c>
      <c r="C415" s="47">
        <v>4</v>
      </c>
      <c r="D415" s="69">
        <v>33.507600000000004</v>
      </c>
      <c r="E415" s="98">
        <v>1839</v>
      </c>
      <c r="F415" s="124">
        <v>373880</v>
      </c>
      <c r="G415" s="55">
        <v>75</v>
      </c>
      <c r="H415" s="64">
        <f t="shared" si="74"/>
        <v>280410</v>
      </c>
      <c r="I415" s="15">
        <f t="shared" si="73"/>
        <v>93470</v>
      </c>
      <c r="J415" s="15">
        <f t="shared" si="75"/>
        <v>203.30614464382816</v>
      </c>
      <c r="K415" s="15">
        <f t="shared" si="76"/>
        <v>519.27289423022285</v>
      </c>
      <c r="L415" s="15">
        <f t="shared" si="77"/>
        <v>1072516.4812733724</v>
      </c>
      <c r="M415" s="15"/>
      <c r="N415" s="86">
        <f t="shared" si="68"/>
        <v>1072516.4812733724</v>
      </c>
    </row>
    <row r="416" spans="1:14" x14ac:dyDescent="0.25">
      <c r="A416" s="81"/>
      <c r="B416" s="65" t="s">
        <v>283</v>
      </c>
      <c r="C416" s="47">
        <v>4</v>
      </c>
      <c r="D416" s="69">
        <v>26.096699999999998</v>
      </c>
      <c r="E416" s="98">
        <v>1288</v>
      </c>
      <c r="F416" s="124">
        <v>290293.3</v>
      </c>
      <c r="G416" s="55">
        <v>75</v>
      </c>
      <c r="H416" s="64">
        <f t="shared" si="74"/>
        <v>217719.97500000001</v>
      </c>
      <c r="I416" s="15">
        <f t="shared" si="73"/>
        <v>72573.324999999983</v>
      </c>
      <c r="J416" s="15">
        <f t="shared" si="75"/>
        <v>225.38299689440993</v>
      </c>
      <c r="K416" s="15">
        <f t="shared" si="76"/>
        <v>497.19604197964105</v>
      </c>
      <c r="L416" s="15">
        <f t="shared" si="77"/>
        <v>952109.67838183884</v>
      </c>
      <c r="M416" s="15"/>
      <c r="N416" s="86">
        <f t="shared" si="68"/>
        <v>952109.67838183884</v>
      </c>
    </row>
    <row r="417" spans="1:14" x14ac:dyDescent="0.25">
      <c r="A417" s="81"/>
      <c r="B417" s="65" t="s">
        <v>230</v>
      </c>
      <c r="C417" s="47">
        <v>4</v>
      </c>
      <c r="D417" s="68">
        <v>24.5121</v>
      </c>
      <c r="E417" s="98">
        <v>1954</v>
      </c>
      <c r="F417" s="124">
        <v>252013.3</v>
      </c>
      <c r="G417" s="55">
        <v>75</v>
      </c>
      <c r="H417" s="64">
        <f t="shared" si="74"/>
        <v>189009.97500000001</v>
      </c>
      <c r="I417" s="15">
        <f t="shared" si="73"/>
        <v>63003.324999999983</v>
      </c>
      <c r="J417" s="15">
        <f t="shared" si="75"/>
        <v>128.97302968270213</v>
      </c>
      <c r="K417" s="15">
        <f t="shared" si="76"/>
        <v>593.6060091913489</v>
      </c>
      <c r="L417" s="15">
        <f t="shared" si="77"/>
        <v>1164008.4859473996</v>
      </c>
      <c r="M417" s="15"/>
      <c r="N417" s="86">
        <f t="shared" si="68"/>
        <v>1164008.4859473996</v>
      </c>
    </row>
    <row r="418" spans="1:14" x14ac:dyDescent="0.25">
      <c r="A418" s="81"/>
      <c r="B418" s="65" t="s">
        <v>284</v>
      </c>
      <c r="C418" s="47">
        <v>4</v>
      </c>
      <c r="D418" s="69">
        <v>32.277900000000002</v>
      </c>
      <c r="E418" s="98">
        <v>2816</v>
      </c>
      <c r="F418" s="124">
        <v>402133.3</v>
      </c>
      <c r="G418" s="55">
        <v>75</v>
      </c>
      <c r="H418" s="64">
        <f t="shared" si="74"/>
        <v>301599.97499999998</v>
      </c>
      <c r="I418" s="15">
        <f t="shared" si="73"/>
        <v>100533.32500000001</v>
      </c>
      <c r="J418" s="15">
        <f t="shared" si="75"/>
        <v>142.80301846590908</v>
      </c>
      <c r="K418" s="15">
        <f t="shared" si="76"/>
        <v>579.7760204081419</v>
      </c>
      <c r="L418" s="15">
        <f t="shared" si="77"/>
        <v>1270267.3477962115</v>
      </c>
      <c r="M418" s="15"/>
      <c r="N418" s="86">
        <f t="shared" si="68"/>
        <v>1270267.3477962115</v>
      </c>
    </row>
    <row r="419" spans="1:14" x14ac:dyDescent="0.25">
      <c r="A419" s="81"/>
      <c r="B419" s="65" t="s">
        <v>285</v>
      </c>
      <c r="C419" s="47">
        <v>4</v>
      </c>
      <c r="D419" s="69">
        <v>17.488699999999998</v>
      </c>
      <c r="E419" s="98">
        <v>1311</v>
      </c>
      <c r="F419" s="124">
        <v>247640</v>
      </c>
      <c r="G419" s="55">
        <v>75</v>
      </c>
      <c r="H419" s="64">
        <f t="shared" si="74"/>
        <v>185730</v>
      </c>
      <c r="I419" s="15">
        <f t="shared" si="73"/>
        <v>61910</v>
      </c>
      <c r="J419" s="15">
        <f t="shared" si="75"/>
        <v>188.89397406559877</v>
      </c>
      <c r="K419" s="15">
        <f t="shared" si="76"/>
        <v>533.68506480845224</v>
      </c>
      <c r="L419" s="15">
        <f t="shared" si="77"/>
        <v>979525.93089760398</v>
      </c>
      <c r="M419" s="15"/>
      <c r="N419" s="86">
        <f t="shared" si="68"/>
        <v>979525.93089760398</v>
      </c>
    </row>
    <row r="420" spans="1:14" x14ac:dyDescent="0.25">
      <c r="A420" s="81"/>
      <c r="B420" s="65" t="s">
        <v>286</v>
      </c>
      <c r="C420" s="47">
        <v>4</v>
      </c>
      <c r="D420" s="69">
        <v>45.682399999999994</v>
      </c>
      <c r="E420" s="98">
        <v>2101</v>
      </c>
      <c r="F420" s="124">
        <v>447426.7</v>
      </c>
      <c r="G420" s="55">
        <v>75</v>
      </c>
      <c r="H420" s="64">
        <f t="shared" si="74"/>
        <v>335570.02500000002</v>
      </c>
      <c r="I420" s="15">
        <f t="shared" si="73"/>
        <v>111856.67499999999</v>
      </c>
      <c r="J420" s="15">
        <f t="shared" si="75"/>
        <v>212.95892432175154</v>
      </c>
      <c r="K420" s="15">
        <f t="shared" si="76"/>
        <v>509.62011455229947</v>
      </c>
      <c r="L420" s="15">
        <f t="shared" si="77"/>
        <v>1128738.2042561222</v>
      </c>
      <c r="M420" s="15"/>
      <c r="N420" s="86">
        <f t="shared" si="68"/>
        <v>1128738.2042561222</v>
      </c>
    </row>
    <row r="421" spans="1:14" x14ac:dyDescent="0.25">
      <c r="A421" s="81"/>
      <c r="B421" s="65"/>
      <c r="C421" s="47"/>
      <c r="D421" s="69">
        <v>0</v>
      </c>
      <c r="E421" s="100"/>
      <c r="F421" s="87"/>
      <c r="G421" s="55"/>
      <c r="H421" s="87"/>
      <c r="I421" s="88"/>
      <c r="J421" s="88"/>
      <c r="K421" s="15"/>
      <c r="L421" s="15"/>
      <c r="M421" s="15"/>
      <c r="N421" s="86"/>
    </row>
    <row r="422" spans="1:14" x14ac:dyDescent="0.25">
      <c r="A422" s="84" t="s">
        <v>287</v>
      </c>
      <c r="B422" s="57" t="s">
        <v>2</v>
      </c>
      <c r="C422" s="58"/>
      <c r="D422" s="7">
        <v>1072.5956999999999</v>
      </c>
      <c r="E422" s="101">
        <f>E423</f>
        <v>82881</v>
      </c>
      <c r="F422" s="49">
        <v>0</v>
      </c>
      <c r="G422" s="55"/>
      <c r="H422" s="49">
        <f>H424</f>
        <v>9609789.9749999996</v>
      </c>
      <c r="I422" s="12">
        <f>I424</f>
        <v>-9609789.9749999996</v>
      </c>
      <c r="J422" s="12"/>
      <c r="K422" s="15"/>
      <c r="L422" s="15"/>
      <c r="M422" s="14">
        <f>M424</f>
        <v>42564778.889913775</v>
      </c>
      <c r="N422" s="82">
        <f t="shared" si="68"/>
        <v>42564778.889913775</v>
      </c>
    </row>
    <row r="423" spans="1:14" x14ac:dyDescent="0.25">
      <c r="A423" s="84" t="s">
        <v>287</v>
      </c>
      <c r="B423" s="57" t="s">
        <v>3</v>
      </c>
      <c r="C423" s="58"/>
      <c r="D423" s="7">
        <v>1072.5956999999999</v>
      </c>
      <c r="E423" s="101">
        <f>SUM(E425:E457)</f>
        <v>82881</v>
      </c>
      <c r="F423" s="49">
        <f>SUM(F425:F457)</f>
        <v>38439159.899999999</v>
      </c>
      <c r="G423" s="55"/>
      <c r="H423" s="49">
        <f>SUM(H425:H457)</f>
        <v>16833429.925000001</v>
      </c>
      <c r="I423" s="12">
        <f>SUM(I425:I457)</f>
        <v>21605729.975000001</v>
      </c>
      <c r="J423" s="12"/>
      <c r="K423" s="15"/>
      <c r="L423" s="12">
        <f>SUM(L425:L457)</f>
        <v>35670754.085984536</v>
      </c>
      <c r="M423" s="15"/>
      <c r="N423" s="82">
        <f t="shared" si="68"/>
        <v>35670754.085984536</v>
      </c>
    </row>
    <row r="424" spans="1:14" x14ac:dyDescent="0.25">
      <c r="A424" s="81"/>
      <c r="B424" s="65" t="s">
        <v>26</v>
      </c>
      <c r="C424" s="47">
        <v>2</v>
      </c>
      <c r="D424" s="69">
        <v>0</v>
      </c>
      <c r="E424" s="103"/>
      <c r="F424" s="64">
        <v>0</v>
      </c>
      <c r="G424" s="55">
        <v>25</v>
      </c>
      <c r="H424" s="64">
        <f>F423*G424/100</f>
        <v>9609789.9749999996</v>
      </c>
      <c r="I424" s="15">
        <f t="shared" ref="I424:I457" si="78">F424-H424</f>
        <v>-9609789.9749999996</v>
      </c>
      <c r="J424" s="15"/>
      <c r="K424" s="15"/>
      <c r="L424" s="15"/>
      <c r="M424" s="15">
        <f>($L$7*$L$8*E422/$L$10)+($L$7*$L$9*D422/$L$11)</f>
        <v>42564778.889913775</v>
      </c>
      <c r="N424" s="86">
        <f t="shared" si="68"/>
        <v>42564778.889913775</v>
      </c>
    </row>
    <row r="425" spans="1:14" x14ac:dyDescent="0.25">
      <c r="A425" s="81"/>
      <c r="B425" s="65" t="s">
        <v>288</v>
      </c>
      <c r="C425" s="47">
        <v>4</v>
      </c>
      <c r="D425" s="69">
        <v>34.587399999999995</v>
      </c>
      <c r="E425" s="98">
        <v>2453</v>
      </c>
      <c r="F425" s="124">
        <v>2050933.3</v>
      </c>
      <c r="G425" s="55">
        <v>75</v>
      </c>
      <c r="H425" s="64">
        <f t="shared" ref="H425:H457" si="79">F425*G425/100</f>
        <v>1538199.9750000001</v>
      </c>
      <c r="I425" s="15">
        <f t="shared" si="78"/>
        <v>512733.32499999995</v>
      </c>
      <c r="J425" s="15">
        <f t="shared" ref="J425:J457" si="80">F425/E425</f>
        <v>836.09184671830417</v>
      </c>
      <c r="K425" s="15">
        <f t="shared" ref="K425:K457" si="81">$J$11*$J$19-J425</f>
        <v>-113.51280784425319</v>
      </c>
      <c r="L425" s="15">
        <f t="shared" ref="L425:L457" si="82">IF(K425&gt;0,$J$7*$J$8*(K425/$K$19),0)+$J$7*$J$9*(E425/$E$19)+$J$7*$J$10*(D425/$D$19)</f>
        <v>399543.64004268317</v>
      </c>
      <c r="M425" s="15"/>
      <c r="N425" s="86">
        <f t="shared" si="68"/>
        <v>399543.64004268317</v>
      </c>
    </row>
    <row r="426" spans="1:14" x14ac:dyDescent="0.25">
      <c r="A426" s="81"/>
      <c r="B426" s="65" t="s">
        <v>289</v>
      </c>
      <c r="C426" s="47">
        <v>4</v>
      </c>
      <c r="D426" s="69">
        <v>23.7818</v>
      </c>
      <c r="E426" s="98">
        <v>1179</v>
      </c>
      <c r="F426" s="124">
        <v>190613.3</v>
      </c>
      <c r="G426" s="55">
        <v>75</v>
      </c>
      <c r="H426" s="64">
        <f t="shared" si="79"/>
        <v>142959.97500000001</v>
      </c>
      <c r="I426" s="15">
        <f t="shared" si="78"/>
        <v>47653.324999999983</v>
      </c>
      <c r="J426" s="15">
        <f t="shared" si="80"/>
        <v>161.67370653095844</v>
      </c>
      <c r="K426" s="15">
        <f t="shared" si="81"/>
        <v>560.9053323430926</v>
      </c>
      <c r="L426" s="15">
        <f t="shared" si="82"/>
        <v>1023662.8864102649</v>
      </c>
      <c r="M426" s="15"/>
      <c r="N426" s="86">
        <f t="shared" si="68"/>
        <v>1023662.8864102649</v>
      </c>
    </row>
    <row r="427" spans="1:14" x14ac:dyDescent="0.25">
      <c r="A427" s="81"/>
      <c r="B427" s="65" t="s">
        <v>785</v>
      </c>
      <c r="C427" s="47">
        <v>4</v>
      </c>
      <c r="D427" s="69">
        <v>19.7803</v>
      </c>
      <c r="E427" s="98">
        <v>1222</v>
      </c>
      <c r="F427" s="124">
        <v>294120</v>
      </c>
      <c r="G427" s="55">
        <v>75</v>
      </c>
      <c r="H427" s="64">
        <f t="shared" si="79"/>
        <v>220590</v>
      </c>
      <c r="I427" s="15">
        <f t="shared" si="78"/>
        <v>73530</v>
      </c>
      <c r="J427" s="15">
        <f t="shared" si="80"/>
        <v>240.6873977086743</v>
      </c>
      <c r="K427" s="15">
        <f t="shared" si="81"/>
        <v>481.89164116537665</v>
      </c>
      <c r="L427" s="15">
        <f t="shared" si="82"/>
        <v>901861.70502778876</v>
      </c>
      <c r="M427" s="15"/>
      <c r="N427" s="86">
        <f t="shared" si="68"/>
        <v>901861.70502778876</v>
      </c>
    </row>
    <row r="428" spans="1:14" x14ac:dyDescent="0.25">
      <c r="A428" s="81"/>
      <c r="B428" s="65" t="s">
        <v>290</v>
      </c>
      <c r="C428" s="47">
        <v>4</v>
      </c>
      <c r="D428" s="69">
        <v>46.573199999999993</v>
      </c>
      <c r="E428" s="98">
        <v>2524</v>
      </c>
      <c r="F428" s="124">
        <v>410373.3</v>
      </c>
      <c r="G428" s="55">
        <v>75</v>
      </c>
      <c r="H428" s="64">
        <f t="shared" si="79"/>
        <v>307779.97499999998</v>
      </c>
      <c r="I428" s="15">
        <f t="shared" si="78"/>
        <v>102593.32500000001</v>
      </c>
      <c r="J428" s="15">
        <f t="shared" si="80"/>
        <v>162.58847068145801</v>
      </c>
      <c r="K428" s="15">
        <f t="shared" si="81"/>
        <v>559.99056819259295</v>
      </c>
      <c r="L428" s="15">
        <f t="shared" si="82"/>
        <v>1253808.7753290907</v>
      </c>
      <c r="M428" s="15"/>
      <c r="N428" s="86">
        <f t="shared" si="68"/>
        <v>1253808.7753290907</v>
      </c>
    </row>
    <row r="429" spans="1:14" x14ac:dyDescent="0.25">
      <c r="A429" s="81"/>
      <c r="B429" s="65" t="s">
        <v>291</v>
      </c>
      <c r="C429" s="47">
        <v>4</v>
      </c>
      <c r="D429" s="69">
        <v>31.337299999999999</v>
      </c>
      <c r="E429" s="98">
        <v>2651</v>
      </c>
      <c r="F429" s="124">
        <v>828693.3</v>
      </c>
      <c r="G429" s="55">
        <v>75</v>
      </c>
      <c r="H429" s="64">
        <f t="shared" si="79"/>
        <v>621519.97499999998</v>
      </c>
      <c r="I429" s="15">
        <f t="shared" si="78"/>
        <v>207173.32500000007</v>
      </c>
      <c r="J429" s="15">
        <f t="shared" si="80"/>
        <v>312.59649188985293</v>
      </c>
      <c r="K429" s="15">
        <f t="shared" si="81"/>
        <v>409.98254698419805</v>
      </c>
      <c r="L429" s="15">
        <f t="shared" si="82"/>
        <v>1003151.031135816</v>
      </c>
      <c r="M429" s="15"/>
      <c r="N429" s="86">
        <f t="shared" si="68"/>
        <v>1003151.031135816</v>
      </c>
    </row>
    <row r="430" spans="1:14" x14ac:dyDescent="0.25">
      <c r="A430" s="81"/>
      <c r="B430" s="65" t="s">
        <v>292</v>
      </c>
      <c r="C430" s="47">
        <v>4</v>
      </c>
      <c r="D430" s="69">
        <v>18.4437</v>
      </c>
      <c r="E430" s="98">
        <v>1502</v>
      </c>
      <c r="F430" s="124">
        <v>291426.7</v>
      </c>
      <c r="G430" s="55">
        <v>75</v>
      </c>
      <c r="H430" s="64">
        <f t="shared" si="79"/>
        <v>218570.02499999999</v>
      </c>
      <c r="I430" s="15">
        <f t="shared" si="78"/>
        <v>72856.675000000017</v>
      </c>
      <c r="J430" s="15">
        <f t="shared" si="80"/>
        <v>194.02576564580559</v>
      </c>
      <c r="K430" s="15">
        <f t="shared" si="81"/>
        <v>528.55327322824542</v>
      </c>
      <c r="L430" s="15">
        <f t="shared" si="82"/>
        <v>997611.32916408347</v>
      </c>
      <c r="M430" s="15"/>
      <c r="N430" s="86">
        <f t="shared" si="68"/>
        <v>997611.32916408347</v>
      </c>
    </row>
    <row r="431" spans="1:14" x14ac:dyDescent="0.25">
      <c r="A431" s="81"/>
      <c r="B431" s="65" t="s">
        <v>293</v>
      </c>
      <c r="C431" s="47">
        <v>4</v>
      </c>
      <c r="D431" s="69">
        <v>52.673500000000004</v>
      </c>
      <c r="E431" s="98">
        <v>2919</v>
      </c>
      <c r="F431" s="124">
        <v>522760</v>
      </c>
      <c r="G431" s="55">
        <v>75</v>
      </c>
      <c r="H431" s="64">
        <f t="shared" si="79"/>
        <v>392070</v>
      </c>
      <c r="I431" s="15">
        <f t="shared" si="78"/>
        <v>130690</v>
      </c>
      <c r="J431" s="15">
        <f t="shared" si="80"/>
        <v>179.08872901678657</v>
      </c>
      <c r="K431" s="15">
        <f t="shared" si="81"/>
        <v>543.49030985726438</v>
      </c>
      <c r="L431" s="15">
        <f t="shared" si="82"/>
        <v>1296082.5429448304</v>
      </c>
      <c r="M431" s="15"/>
      <c r="N431" s="86">
        <f t="shared" si="68"/>
        <v>1296082.5429448304</v>
      </c>
    </row>
    <row r="432" spans="1:14" x14ac:dyDescent="0.25">
      <c r="A432" s="81"/>
      <c r="B432" s="65" t="s">
        <v>294</v>
      </c>
      <c r="C432" s="47">
        <v>4</v>
      </c>
      <c r="D432" s="69">
        <v>25.634499999999999</v>
      </c>
      <c r="E432" s="98">
        <v>1662</v>
      </c>
      <c r="F432" s="124">
        <v>276400</v>
      </c>
      <c r="G432" s="55">
        <v>75</v>
      </c>
      <c r="H432" s="64">
        <f t="shared" si="79"/>
        <v>207300</v>
      </c>
      <c r="I432" s="15">
        <f t="shared" si="78"/>
        <v>69100</v>
      </c>
      <c r="J432" s="15">
        <f t="shared" si="80"/>
        <v>166.30565583634177</v>
      </c>
      <c r="K432" s="15">
        <f t="shared" si="81"/>
        <v>556.27338303770921</v>
      </c>
      <c r="L432" s="15">
        <f t="shared" si="82"/>
        <v>1079604.7920416237</v>
      </c>
      <c r="M432" s="15"/>
      <c r="N432" s="86">
        <f t="shared" si="68"/>
        <v>1079604.7920416237</v>
      </c>
    </row>
    <row r="433" spans="1:14" x14ac:dyDescent="0.25">
      <c r="A433" s="81"/>
      <c r="B433" s="65" t="s">
        <v>892</v>
      </c>
      <c r="C433" s="47">
        <v>3</v>
      </c>
      <c r="D433" s="69">
        <v>21.541399999999999</v>
      </c>
      <c r="E433" s="98">
        <v>16228</v>
      </c>
      <c r="F433" s="124">
        <v>21810800</v>
      </c>
      <c r="G433" s="55">
        <v>20</v>
      </c>
      <c r="H433" s="64">
        <f t="shared" si="79"/>
        <v>4362160</v>
      </c>
      <c r="I433" s="15">
        <f t="shared" si="78"/>
        <v>17448640</v>
      </c>
      <c r="J433" s="15">
        <f t="shared" si="80"/>
        <v>1344.0226768548189</v>
      </c>
      <c r="K433" s="15">
        <f t="shared" si="81"/>
        <v>-621.4436379807679</v>
      </c>
      <c r="L433" s="15">
        <f t="shared" si="82"/>
        <v>1972057.0856245696</v>
      </c>
      <c r="M433" s="15"/>
      <c r="N433" s="86">
        <f t="shared" si="68"/>
        <v>1972057.0856245696</v>
      </c>
    </row>
    <row r="434" spans="1:14" x14ac:dyDescent="0.25">
      <c r="A434" s="81"/>
      <c r="B434" s="65" t="s">
        <v>295</v>
      </c>
      <c r="C434" s="47">
        <v>4</v>
      </c>
      <c r="D434" s="69">
        <v>22.109099999999998</v>
      </c>
      <c r="E434" s="98">
        <v>2108</v>
      </c>
      <c r="F434" s="124">
        <v>917853.3</v>
      </c>
      <c r="G434" s="55">
        <v>75</v>
      </c>
      <c r="H434" s="64">
        <f t="shared" si="79"/>
        <v>688389.97499999998</v>
      </c>
      <c r="I434" s="15">
        <f t="shared" si="78"/>
        <v>229463.32500000007</v>
      </c>
      <c r="J434" s="15">
        <f t="shared" si="80"/>
        <v>435.41427893738143</v>
      </c>
      <c r="K434" s="15">
        <f t="shared" si="81"/>
        <v>287.16475993666955</v>
      </c>
      <c r="L434" s="15">
        <f t="shared" si="82"/>
        <v>732596.4832941012</v>
      </c>
      <c r="M434" s="15"/>
      <c r="N434" s="86">
        <f t="shared" si="68"/>
        <v>732596.4832941012</v>
      </c>
    </row>
    <row r="435" spans="1:14" x14ac:dyDescent="0.25">
      <c r="A435" s="81"/>
      <c r="B435" s="65" t="s">
        <v>296</v>
      </c>
      <c r="C435" s="47">
        <v>4</v>
      </c>
      <c r="D435" s="69">
        <v>62.467600000000004</v>
      </c>
      <c r="E435" s="98">
        <v>3198</v>
      </c>
      <c r="F435" s="124">
        <v>1061386.7</v>
      </c>
      <c r="G435" s="55">
        <v>75</v>
      </c>
      <c r="H435" s="64">
        <f t="shared" si="79"/>
        <v>796040.02500000002</v>
      </c>
      <c r="I435" s="15">
        <f t="shared" si="78"/>
        <v>265346.67499999993</v>
      </c>
      <c r="J435" s="15">
        <f t="shared" si="80"/>
        <v>331.89077548467793</v>
      </c>
      <c r="K435" s="15">
        <f t="shared" si="81"/>
        <v>390.68826338937305</v>
      </c>
      <c r="L435" s="15">
        <f t="shared" si="82"/>
        <v>1140262.7652935004</v>
      </c>
      <c r="M435" s="15"/>
      <c r="N435" s="86">
        <f t="shared" si="68"/>
        <v>1140262.7652935004</v>
      </c>
    </row>
    <row r="436" spans="1:14" x14ac:dyDescent="0.25">
      <c r="A436" s="81"/>
      <c r="B436" s="65" t="s">
        <v>297</v>
      </c>
      <c r="C436" s="47">
        <v>4</v>
      </c>
      <c r="D436" s="69">
        <v>27.094299999999997</v>
      </c>
      <c r="E436" s="98">
        <v>1975</v>
      </c>
      <c r="F436" s="124">
        <v>361400</v>
      </c>
      <c r="G436" s="55">
        <v>75</v>
      </c>
      <c r="H436" s="64">
        <f t="shared" si="79"/>
        <v>271050</v>
      </c>
      <c r="I436" s="15">
        <f t="shared" si="78"/>
        <v>90350</v>
      </c>
      <c r="J436" s="15">
        <f t="shared" si="80"/>
        <v>182.98734177215189</v>
      </c>
      <c r="K436" s="15">
        <f t="shared" si="81"/>
        <v>539.59169710189906</v>
      </c>
      <c r="L436" s="15">
        <f t="shared" si="82"/>
        <v>1096978.7910618794</v>
      </c>
      <c r="M436" s="15"/>
      <c r="N436" s="86">
        <f t="shared" si="68"/>
        <v>1096978.7910618794</v>
      </c>
    </row>
    <row r="437" spans="1:14" x14ac:dyDescent="0.25">
      <c r="A437" s="81"/>
      <c r="B437" s="65" t="s">
        <v>298</v>
      </c>
      <c r="C437" s="47">
        <v>4</v>
      </c>
      <c r="D437" s="69">
        <v>30.487299999999998</v>
      </c>
      <c r="E437" s="98">
        <v>1010</v>
      </c>
      <c r="F437" s="124">
        <v>80426.7</v>
      </c>
      <c r="G437" s="55">
        <v>75</v>
      </c>
      <c r="H437" s="64">
        <f t="shared" si="79"/>
        <v>60320.025000000001</v>
      </c>
      <c r="I437" s="15">
        <f t="shared" si="78"/>
        <v>20106.674999999996</v>
      </c>
      <c r="J437" s="15">
        <f t="shared" si="80"/>
        <v>79.630396039603951</v>
      </c>
      <c r="K437" s="15">
        <f t="shared" si="81"/>
        <v>642.94864283444701</v>
      </c>
      <c r="L437" s="15">
        <f t="shared" si="82"/>
        <v>1143816.115289788</v>
      </c>
      <c r="M437" s="15"/>
      <c r="N437" s="86">
        <f t="shared" ref="N437:N500" si="83">L437+M437</f>
        <v>1143816.115289788</v>
      </c>
    </row>
    <row r="438" spans="1:14" x14ac:dyDescent="0.25">
      <c r="A438" s="81"/>
      <c r="B438" s="65" t="s">
        <v>299</v>
      </c>
      <c r="C438" s="47">
        <v>4</v>
      </c>
      <c r="D438" s="69">
        <v>25.811999999999998</v>
      </c>
      <c r="E438" s="98">
        <v>1074</v>
      </c>
      <c r="F438" s="124">
        <v>211666.7</v>
      </c>
      <c r="G438" s="55">
        <v>75</v>
      </c>
      <c r="H438" s="64">
        <f t="shared" si="79"/>
        <v>158750.02499999999</v>
      </c>
      <c r="I438" s="15">
        <f t="shared" si="78"/>
        <v>52916.675000000017</v>
      </c>
      <c r="J438" s="15">
        <f t="shared" si="80"/>
        <v>197.08258845437618</v>
      </c>
      <c r="K438" s="15">
        <f t="shared" si="81"/>
        <v>525.49645041967483</v>
      </c>
      <c r="L438" s="15">
        <f t="shared" si="82"/>
        <v>966892.23122272221</v>
      </c>
      <c r="M438" s="15"/>
      <c r="N438" s="86">
        <f t="shared" si="83"/>
        <v>966892.23122272221</v>
      </c>
    </row>
    <row r="439" spans="1:14" x14ac:dyDescent="0.25">
      <c r="A439" s="81"/>
      <c r="B439" s="65" t="s">
        <v>300</v>
      </c>
      <c r="C439" s="47">
        <v>4</v>
      </c>
      <c r="D439" s="69">
        <v>18.983499999999999</v>
      </c>
      <c r="E439" s="98">
        <v>1431</v>
      </c>
      <c r="F439" s="124">
        <v>441466.7</v>
      </c>
      <c r="G439" s="55">
        <v>75</v>
      </c>
      <c r="H439" s="64">
        <f t="shared" si="79"/>
        <v>331100.02500000002</v>
      </c>
      <c r="I439" s="15">
        <f t="shared" si="78"/>
        <v>110366.67499999999</v>
      </c>
      <c r="J439" s="15">
        <f t="shared" si="80"/>
        <v>308.50223619846264</v>
      </c>
      <c r="K439" s="15">
        <f t="shared" si="81"/>
        <v>414.07680267558834</v>
      </c>
      <c r="L439" s="15">
        <f t="shared" si="82"/>
        <v>826037.73132539564</v>
      </c>
      <c r="M439" s="15"/>
      <c r="N439" s="86">
        <f t="shared" si="83"/>
        <v>826037.73132539564</v>
      </c>
    </row>
    <row r="440" spans="1:14" x14ac:dyDescent="0.25">
      <c r="A440" s="81"/>
      <c r="B440" s="65" t="s">
        <v>786</v>
      </c>
      <c r="C440" s="47">
        <v>4</v>
      </c>
      <c r="D440" s="69">
        <v>35.002099999999999</v>
      </c>
      <c r="E440" s="98">
        <v>2397</v>
      </c>
      <c r="F440" s="124">
        <v>244280</v>
      </c>
      <c r="G440" s="55">
        <v>75</v>
      </c>
      <c r="H440" s="64">
        <f t="shared" si="79"/>
        <v>183210</v>
      </c>
      <c r="I440" s="15">
        <f t="shared" si="78"/>
        <v>61070</v>
      </c>
      <c r="J440" s="15">
        <f t="shared" si="80"/>
        <v>101.9107217355027</v>
      </c>
      <c r="K440" s="15">
        <f t="shared" si="81"/>
        <v>620.66831713854822</v>
      </c>
      <c r="L440" s="15">
        <f t="shared" si="82"/>
        <v>1288910.9450823665</v>
      </c>
      <c r="M440" s="15"/>
      <c r="N440" s="86">
        <f t="shared" si="83"/>
        <v>1288910.9450823665</v>
      </c>
    </row>
    <row r="441" spans="1:14" x14ac:dyDescent="0.25">
      <c r="A441" s="81"/>
      <c r="B441" s="65" t="s">
        <v>301</v>
      </c>
      <c r="C441" s="47">
        <v>4</v>
      </c>
      <c r="D441" s="69">
        <v>22.695900000000002</v>
      </c>
      <c r="E441" s="98">
        <v>1893</v>
      </c>
      <c r="F441" s="124">
        <v>333053.3</v>
      </c>
      <c r="G441" s="55">
        <v>75</v>
      </c>
      <c r="H441" s="64">
        <f t="shared" si="79"/>
        <v>249789.97500000001</v>
      </c>
      <c r="I441" s="15">
        <f t="shared" si="78"/>
        <v>83263.324999999983</v>
      </c>
      <c r="J441" s="15">
        <f t="shared" si="80"/>
        <v>175.93940834653986</v>
      </c>
      <c r="K441" s="15">
        <f t="shared" si="81"/>
        <v>546.63963052751114</v>
      </c>
      <c r="L441" s="15">
        <f t="shared" si="82"/>
        <v>1083282.8502543145</v>
      </c>
      <c r="M441" s="15"/>
      <c r="N441" s="86">
        <f t="shared" si="83"/>
        <v>1083282.8502543145</v>
      </c>
    </row>
    <row r="442" spans="1:14" x14ac:dyDescent="0.25">
      <c r="A442" s="81"/>
      <c r="B442" s="65" t="s">
        <v>302</v>
      </c>
      <c r="C442" s="47">
        <v>4</v>
      </c>
      <c r="D442" s="69">
        <v>29.061799999999998</v>
      </c>
      <c r="E442" s="98">
        <v>1179</v>
      </c>
      <c r="F442" s="124">
        <v>285640</v>
      </c>
      <c r="G442" s="55">
        <v>75</v>
      </c>
      <c r="H442" s="64">
        <f t="shared" si="79"/>
        <v>214230</v>
      </c>
      <c r="I442" s="15">
        <f t="shared" si="78"/>
        <v>71410</v>
      </c>
      <c r="J442" s="15">
        <f t="shared" si="80"/>
        <v>242.27311280746395</v>
      </c>
      <c r="K442" s="15">
        <f t="shared" si="81"/>
        <v>480.30592606658706</v>
      </c>
      <c r="L442" s="15">
        <f t="shared" si="82"/>
        <v>924589.02037605911</v>
      </c>
      <c r="M442" s="15"/>
      <c r="N442" s="86">
        <f t="shared" si="83"/>
        <v>924589.02037605911</v>
      </c>
    </row>
    <row r="443" spans="1:14" x14ac:dyDescent="0.25">
      <c r="A443" s="81"/>
      <c r="B443" s="65" t="s">
        <v>303</v>
      </c>
      <c r="C443" s="47">
        <v>4</v>
      </c>
      <c r="D443" s="69">
        <v>43.259</v>
      </c>
      <c r="E443" s="98">
        <v>2451</v>
      </c>
      <c r="F443" s="124">
        <v>841960</v>
      </c>
      <c r="G443" s="55">
        <v>75</v>
      </c>
      <c r="H443" s="64">
        <f t="shared" si="79"/>
        <v>631470</v>
      </c>
      <c r="I443" s="15">
        <f t="shared" si="78"/>
        <v>210490</v>
      </c>
      <c r="J443" s="15">
        <f t="shared" si="80"/>
        <v>343.51693186454509</v>
      </c>
      <c r="K443" s="15">
        <f t="shared" si="81"/>
        <v>379.06210700950589</v>
      </c>
      <c r="L443" s="15">
        <f t="shared" si="82"/>
        <v>973742.11411199439</v>
      </c>
      <c r="M443" s="15"/>
      <c r="N443" s="86">
        <f t="shared" si="83"/>
        <v>973742.11411199439</v>
      </c>
    </row>
    <row r="444" spans="1:14" x14ac:dyDescent="0.25">
      <c r="A444" s="81"/>
      <c r="B444" s="65" t="s">
        <v>304</v>
      </c>
      <c r="C444" s="47">
        <v>4</v>
      </c>
      <c r="D444" s="69">
        <v>19.787700000000001</v>
      </c>
      <c r="E444" s="98">
        <v>1445</v>
      </c>
      <c r="F444" s="124">
        <v>229773.3</v>
      </c>
      <c r="G444" s="55">
        <v>75</v>
      </c>
      <c r="H444" s="64">
        <f t="shared" si="79"/>
        <v>172329.97500000001</v>
      </c>
      <c r="I444" s="15">
        <f t="shared" si="78"/>
        <v>57443.324999999983</v>
      </c>
      <c r="J444" s="15">
        <f t="shared" si="80"/>
        <v>159.01266435986159</v>
      </c>
      <c r="K444" s="15">
        <f t="shared" si="81"/>
        <v>563.56637451418942</v>
      </c>
      <c r="L444" s="15">
        <f t="shared" si="82"/>
        <v>1045746.9468315674</v>
      </c>
      <c r="M444" s="15"/>
      <c r="N444" s="86">
        <f t="shared" si="83"/>
        <v>1045746.9468315674</v>
      </c>
    </row>
    <row r="445" spans="1:14" x14ac:dyDescent="0.25">
      <c r="A445" s="81"/>
      <c r="B445" s="65" t="s">
        <v>305</v>
      </c>
      <c r="C445" s="47">
        <v>4</v>
      </c>
      <c r="D445" s="69">
        <v>50.122700000000002</v>
      </c>
      <c r="E445" s="98">
        <v>1936</v>
      </c>
      <c r="F445" s="124">
        <v>665333.30000000005</v>
      </c>
      <c r="G445" s="55">
        <v>75</v>
      </c>
      <c r="H445" s="64">
        <f t="shared" si="79"/>
        <v>498999.97499999998</v>
      </c>
      <c r="I445" s="15">
        <f t="shared" si="78"/>
        <v>166333.32500000007</v>
      </c>
      <c r="J445" s="15">
        <f t="shared" si="80"/>
        <v>343.66389462809917</v>
      </c>
      <c r="K445" s="15">
        <f t="shared" si="81"/>
        <v>378.91514424595181</v>
      </c>
      <c r="L445" s="15">
        <f t="shared" si="82"/>
        <v>935384.73533234815</v>
      </c>
      <c r="M445" s="15"/>
      <c r="N445" s="86">
        <f t="shared" si="83"/>
        <v>935384.73533234815</v>
      </c>
    </row>
    <row r="446" spans="1:14" x14ac:dyDescent="0.25">
      <c r="A446" s="81"/>
      <c r="B446" s="65" t="s">
        <v>787</v>
      </c>
      <c r="C446" s="47">
        <v>4</v>
      </c>
      <c r="D446" s="69">
        <v>36.563299999999998</v>
      </c>
      <c r="E446" s="98">
        <v>2461</v>
      </c>
      <c r="F446" s="124">
        <v>400786.7</v>
      </c>
      <c r="G446" s="55">
        <v>75</v>
      </c>
      <c r="H446" s="64">
        <f t="shared" si="79"/>
        <v>300590.02500000002</v>
      </c>
      <c r="I446" s="15">
        <f t="shared" si="78"/>
        <v>100196.67499999999</v>
      </c>
      <c r="J446" s="15">
        <f t="shared" si="80"/>
        <v>162.85522145469321</v>
      </c>
      <c r="K446" s="15">
        <f t="shared" si="81"/>
        <v>559.72381741935783</v>
      </c>
      <c r="L446" s="15">
        <f t="shared" si="82"/>
        <v>1213627.1729146498</v>
      </c>
      <c r="M446" s="15"/>
      <c r="N446" s="86">
        <f t="shared" si="83"/>
        <v>1213627.1729146498</v>
      </c>
    </row>
    <row r="447" spans="1:14" x14ac:dyDescent="0.25">
      <c r="A447" s="81"/>
      <c r="B447" s="65" t="s">
        <v>306</v>
      </c>
      <c r="C447" s="47">
        <v>4</v>
      </c>
      <c r="D447" s="69">
        <v>44.360399999999998</v>
      </c>
      <c r="E447" s="98">
        <v>2424</v>
      </c>
      <c r="F447" s="124">
        <v>414546.7</v>
      </c>
      <c r="G447" s="55">
        <v>75</v>
      </c>
      <c r="H447" s="64">
        <f t="shared" si="79"/>
        <v>310910.02500000002</v>
      </c>
      <c r="I447" s="15">
        <f t="shared" si="78"/>
        <v>103636.67499999999</v>
      </c>
      <c r="J447" s="15">
        <f t="shared" si="80"/>
        <v>171.01761551155116</v>
      </c>
      <c r="K447" s="15">
        <f t="shared" si="81"/>
        <v>551.5614233624998</v>
      </c>
      <c r="L447" s="15">
        <f t="shared" si="82"/>
        <v>1222772.169534225</v>
      </c>
      <c r="M447" s="15"/>
      <c r="N447" s="86">
        <f t="shared" si="83"/>
        <v>1222772.169534225</v>
      </c>
    </row>
    <row r="448" spans="1:14" x14ac:dyDescent="0.25">
      <c r="A448" s="81"/>
      <c r="B448" s="65" t="s">
        <v>307</v>
      </c>
      <c r="C448" s="47">
        <v>4</v>
      </c>
      <c r="D448" s="69">
        <v>21.852300000000003</v>
      </c>
      <c r="E448" s="98">
        <v>789</v>
      </c>
      <c r="F448" s="124">
        <v>56293.3</v>
      </c>
      <c r="G448" s="55">
        <v>75</v>
      </c>
      <c r="H448" s="64">
        <f t="shared" si="79"/>
        <v>42219.974999999999</v>
      </c>
      <c r="I448" s="15">
        <f t="shared" si="78"/>
        <v>14073.325000000004</v>
      </c>
      <c r="J448" s="15">
        <f t="shared" si="80"/>
        <v>71.34765525982256</v>
      </c>
      <c r="K448" s="15">
        <f t="shared" si="81"/>
        <v>651.23138361422843</v>
      </c>
      <c r="L448" s="15">
        <f t="shared" si="82"/>
        <v>1101887.7472891207</v>
      </c>
      <c r="M448" s="15"/>
      <c r="N448" s="86">
        <f t="shared" si="83"/>
        <v>1101887.7472891207</v>
      </c>
    </row>
    <row r="449" spans="1:14" x14ac:dyDescent="0.25">
      <c r="A449" s="81"/>
      <c r="B449" s="65" t="s">
        <v>308</v>
      </c>
      <c r="C449" s="47">
        <v>4</v>
      </c>
      <c r="D449" s="69">
        <v>22.801199999999998</v>
      </c>
      <c r="E449" s="98">
        <v>1282</v>
      </c>
      <c r="F449" s="124">
        <v>200333.3</v>
      </c>
      <c r="G449" s="55">
        <v>75</v>
      </c>
      <c r="H449" s="64">
        <f t="shared" si="79"/>
        <v>150249.97500000001</v>
      </c>
      <c r="I449" s="15">
        <f t="shared" si="78"/>
        <v>50083.324999999983</v>
      </c>
      <c r="J449" s="15">
        <f t="shared" si="80"/>
        <v>156.26622464898594</v>
      </c>
      <c r="K449" s="15">
        <f t="shared" si="81"/>
        <v>566.31281422506504</v>
      </c>
      <c r="L449" s="15">
        <f t="shared" si="82"/>
        <v>1040355.7222118224</v>
      </c>
      <c r="M449" s="15"/>
      <c r="N449" s="86">
        <f t="shared" si="83"/>
        <v>1040355.7222118224</v>
      </c>
    </row>
    <row r="450" spans="1:14" x14ac:dyDescent="0.25">
      <c r="A450" s="81"/>
      <c r="B450" s="65" t="s">
        <v>309</v>
      </c>
      <c r="C450" s="47">
        <v>4</v>
      </c>
      <c r="D450" s="69">
        <v>31.886900000000004</v>
      </c>
      <c r="E450" s="98">
        <v>3281</v>
      </c>
      <c r="F450" s="124">
        <v>385560</v>
      </c>
      <c r="G450" s="55">
        <v>75</v>
      </c>
      <c r="H450" s="64">
        <f t="shared" si="79"/>
        <v>289170</v>
      </c>
      <c r="I450" s="15">
        <f t="shared" si="78"/>
        <v>96390</v>
      </c>
      <c r="J450" s="15">
        <f t="shared" si="80"/>
        <v>117.51295336787565</v>
      </c>
      <c r="K450" s="15">
        <f t="shared" si="81"/>
        <v>605.06608550617534</v>
      </c>
      <c r="L450" s="15">
        <f t="shared" si="82"/>
        <v>1359961.6848334488</v>
      </c>
      <c r="M450" s="15"/>
      <c r="N450" s="86">
        <f t="shared" si="83"/>
        <v>1359961.6848334488</v>
      </c>
    </row>
    <row r="451" spans="1:14" x14ac:dyDescent="0.25">
      <c r="A451" s="81"/>
      <c r="B451" s="65" t="s">
        <v>310</v>
      </c>
      <c r="C451" s="47">
        <v>4</v>
      </c>
      <c r="D451" s="69">
        <v>28.262299999999996</v>
      </c>
      <c r="E451" s="98">
        <v>1016</v>
      </c>
      <c r="F451" s="124">
        <v>471213.3</v>
      </c>
      <c r="G451" s="55">
        <v>75</v>
      </c>
      <c r="H451" s="64">
        <f t="shared" si="79"/>
        <v>353409.97499999998</v>
      </c>
      <c r="I451" s="15">
        <f t="shared" si="78"/>
        <v>117803.32500000001</v>
      </c>
      <c r="J451" s="15">
        <f t="shared" si="80"/>
        <v>463.79261811023622</v>
      </c>
      <c r="K451" s="15">
        <f t="shared" si="81"/>
        <v>258.78642076381476</v>
      </c>
      <c r="L451" s="15">
        <f t="shared" si="82"/>
        <v>583609.65365916293</v>
      </c>
      <c r="M451" s="15"/>
      <c r="N451" s="86">
        <f t="shared" si="83"/>
        <v>583609.65365916293</v>
      </c>
    </row>
    <row r="452" spans="1:14" x14ac:dyDescent="0.25">
      <c r="A452" s="81"/>
      <c r="B452" s="65" t="s">
        <v>311</v>
      </c>
      <c r="C452" s="47">
        <v>4</v>
      </c>
      <c r="D452" s="69">
        <v>58.896599999999999</v>
      </c>
      <c r="E452" s="98">
        <v>2263</v>
      </c>
      <c r="F452" s="124">
        <v>320440</v>
      </c>
      <c r="G452" s="55">
        <v>75</v>
      </c>
      <c r="H452" s="64">
        <f t="shared" si="79"/>
        <v>240330</v>
      </c>
      <c r="I452" s="15">
        <f t="shared" si="78"/>
        <v>80110</v>
      </c>
      <c r="J452" s="15">
        <f t="shared" si="80"/>
        <v>141.59964648696422</v>
      </c>
      <c r="K452" s="15">
        <f t="shared" si="81"/>
        <v>580.97939238708682</v>
      </c>
      <c r="L452" s="15">
        <f t="shared" si="82"/>
        <v>1293368.3942110615</v>
      </c>
      <c r="M452" s="15"/>
      <c r="N452" s="86">
        <f t="shared" si="83"/>
        <v>1293368.3942110615</v>
      </c>
    </row>
    <row r="453" spans="1:14" x14ac:dyDescent="0.25">
      <c r="A453" s="81"/>
      <c r="B453" s="65" t="s">
        <v>312</v>
      </c>
      <c r="C453" s="47">
        <v>4</v>
      </c>
      <c r="D453" s="69">
        <v>18.635300000000001</v>
      </c>
      <c r="E453" s="98">
        <v>3925</v>
      </c>
      <c r="F453" s="124">
        <v>2033120</v>
      </c>
      <c r="G453" s="55">
        <v>75</v>
      </c>
      <c r="H453" s="64">
        <f t="shared" si="79"/>
        <v>1524840</v>
      </c>
      <c r="I453" s="15">
        <f t="shared" si="78"/>
        <v>508280</v>
      </c>
      <c r="J453" s="15">
        <f t="shared" si="80"/>
        <v>517.99235668789811</v>
      </c>
      <c r="K453" s="15">
        <f t="shared" si="81"/>
        <v>204.58668218615287</v>
      </c>
      <c r="L453" s="15">
        <f t="shared" si="82"/>
        <v>815321.35975187144</v>
      </c>
      <c r="M453" s="15"/>
      <c r="N453" s="86">
        <f t="shared" si="83"/>
        <v>815321.35975187144</v>
      </c>
    </row>
    <row r="454" spans="1:14" x14ac:dyDescent="0.25">
      <c r="A454" s="81"/>
      <c r="B454" s="65" t="s">
        <v>313</v>
      </c>
      <c r="C454" s="47">
        <v>4</v>
      </c>
      <c r="D454" s="69">
        <v>32.360300000000002</v>
      </c>
      <c r="E454" s="98">
        <v>1888</v>
      </c>
      <c r="F454" s="124">
        <v>419000</v>
      </c>
      <c r="G454" s="55">
        <v>75</v>
      </c>
      <c r="H454" s="64">
        <f t="shared" si="79"/>
        <v>314250</v>
      </c>
      <c r="I454" s="15">
        <f t="shared" si="78"/>
        <v>104750</v>
      </c>
      <c r="J454" s="15">
        <f t="shared" si="80"/>
        <v>221.92796610169492</v>
      </c>
      <c r="K454" s="15">
        <f t="shared" si="81"/>
        <v>500.65107277235609</v>
      </c>
      <c r="L454" s="15">
        <f t="shared" si="82"/>
        <v>1047705.2624347651</v>
      </c>
      <c r="M454" s="15"/>
      <c r="N454" s="86">
        <f t="shared" si="83"/>
        <v>1047705.2624347651</v>
      </c>
    </row>
    <row r="455" spans="1:14" x14ac:dyDescent="0.25">
      <c r="A455" s="81"/>
      <c r="B455" s="65" t="s">
        <v>314</v>
      </c>
      <c r="C455" s="47">
        <v>4</v>
      </c>
      <c r="D455" s="69">
        <v>50.483599999999996</v>
      </c>
      <c r="E455" s="98">
        <v>4339</v>
      </c>
      <c r="F455" s="124">
        <v>716266.7</v>
      </c>
      <c r="G455" s="55">
        <v>75</v>
      </c>
      <c r="H455" s="64">
        <f t="shared" si="79"/>
        <v>537200.02500000002</v>
      </c>
      <c r="I455" s="15">
        <f t="shared" si="78"/>
        <v>179066.67499999993</v>
      </c>
      <c r="J455" s="15">
        <f t="shared" si="80"/>
        <v>165.07644618575708</v>
      </c>
      <c r="K455" s="15">
        <f t="shared" si="81"/>
        <v>557.50259268829393</v>
      </c>
      <c r="L455" s="15">
        <f t="shared" si="82"/>
        <v>1475645.6450460511</v>
      </c>
      <c r="M455" s="15"/>
      <c r="N455" s="86">
        <f t="shared" si="83"/>
        <v>1475645.6450460511</v>
      </c>
    </row>
    <row r="456" spans="1:14" x14ac:dyDescent="0.25">
      <c r="A456" s="81"/>
      <c r="B456" s="65" t="s">
        <v>315</v>
      </c>
      <c r="C456" s="47">
        <v>4</v>
      </c>
      <c r="D456" s="69">
        <v>42.430799999999998</v>
      </c>
      <c r="E456" s="98">
        <v>3311</v>
      </c>
      <c r="F456" s="124">
        <v>432346.7</v>
      </c>
      <c r="G456" s="55">
        <v>75</v>
      </c>
      <c r="H456" s="64">
        <f t="shared" si="79"/>
        <v>324260.02500000002</v>
      </c>
      <c r="I456" s="15">
        <f t="shared" si="78"/>
        <v>108086.67499999999</v>
      </c>
      <c r="J456" s="15">
        <f t="shared" si="80"/>
        <v>130.57888855330717</v>
      </c>
      <c r="K456" s="15">
        <f t="shared" si="81"/>
        <v>592.00015032074384</v>
      </c>
      <c r="L456" s="15">
        <f t="shared" si="82"/>
        <v>1378787.1708233741</v>
      </c>
      <c r="M456" s="15"/>
      <c r="N456" s="86">
        <f t="shared" si="83"/>
        <v>1378787.1708233741</v>
      </c>
    </row>
    <row r="457" spans="1:14" x14ac:dyDescent="0.25">
      <c r="A457" s="81"/>
      <c r="B457" s="65" t="s">
        <v>316</v>
      </c>
      <c r="C457" s="47">
        <v>4</v>
      </c>
      <c r="D457" s="69">
        <v>22.826599999999999</v>
      </c>
      <c r="E457" s="98">
        <v>1465</v>
      </c>
      <c r="F457" s="124">
        <v>238893.3</v>
      </c>
      <c r="G457" s="55">
        <v>75</v>
      </c>
      <c r="H457" s="64">
        <f t="shared" si="79"/>
        <v>179169.97500000001</v>
      </c>
      <c r="I457" s="15">
        <f t="shared" si="78"/>
        <v>59723.324999999983</v>
      </c>
      <c r="J457" s="15">
        <f t="shared" si="80"/>
        <v>163.06709897610921</v>
      </c>
      <c r="K457" s="15">
        <f t="shared" si="81"/>
        <v>559.51193989794183</v>
      </c>
      <c r="L457" s="15">
        <f t="shared" si="82"/>
        <v>1052087.5860781865</v>
      </c>
      <c r="M457" s="15"/>
      <c r="N457" s="86">
        <f t="shared" si="83"/>
        <v>1052087.5860781865</v>
      </c>
    </row>
    <row r="458" spans="1:14" x14ac:dyDescent="0.25">
      <c r="A458" s="81"/>
      <c r="B458" s="65"/>
      <c r="C458" s="47"/>
      <c r="D458" s="69">
        <v>0</v>
      </c>
      <c r="E458" s="100"/>
      <c r="F458" s="87"/>
      <c r="G458" s="55"/>
      <c r="H458" s="87"/>
      <c r="I458" s="88"/>
      <c r="J458" s="88"/>
      <c r="K458" s="15"/>
      <c r="L458" s="15"/>
      <c r="M458" s="15"/>
      <c r="N458" s="86"/>
    </row>
    <row r="459" spans="1:14" x14ac:dyDescent="0.25">
      <c r="A459" s="84" t="s">
        <v>317</v>
      </c>
      <c r="B459" s="57" t="s">
        <v>2</v>
      </c>
      <c r="C459" s="58"/>
      <c r="D459" s="7">
        <v>1108.1904</v>
      </c>
      <c r="E459" s="101">
        <f>E460</f>
        <v>78766</v>
      </c>
      <c r="F459" s="49">
        <v>0</v>
      </c>
      <c r="G459" s="55"/>
      <c r="H459" s="49">
        <f>H461</f>
        <v>10571338.249999998</v>
      </c>
      <c r="I459" s="12">
        <f>I461</f>
        <v>-10571338.249999998</v>
      </c>
      <c r="J459" s="12"/>
      <c r="K459" s="15"/>
      <c r="L459" s="15"/>
      <c r="M459" s="14">
        <f>M461</f>
        <v>41882462.771694109</v>
      </c>
      <c r="N459" s="82">
        <f t="shared" si="83"/>
        <v>41882462.771694109</v>
      </c>
    </row>
    <row r="460" spans="1:14" x14ac:dyDescent="0.25">
      <c r="A460" s="84" t="s">
        <v>317</v>
      </c>
      <c r="B460" s="57" t="s">
        <v>3</v>
      </c>
      <c r="C460" s="58"/>
      <c r="D460" s="7">
        <v>1108.1904</v>
      </c>
      <c r="E460" s="101">
        <f>SUM(E462:E501)</f>
        <v>78766</v>
      </c>
      <c r="F460" s="49">
        <f>SUM(F462:F501)</f>
        <v>42285352.999999993</v>
      </c>
      <c r="G460" s="55"/>
      <c r="H460" s="49">
        <f>SUM(H462:H501)</f>
        <v>21257909.750000004</v>
      </c>
      <c r="I460" s="12">
        <f>SUM(I462:I501)</f>
        <v>21027443.249999996</v>
      </c>
      <c r="J460" s="12"/>
      <c r="K460" s="15"/>
      <c r="L460" s="12">
        <f>SUM(L462:L501)</f>
        <v>36721403.045003846</v>
      </c>
      <c r="M460" s="14"/>
      <c r="N460" s="82">
        <f t="shared" si="83"/>
        <v>36721403.045003846</v>
      </c>
    </row>
    <row r="461" spans="1:14" x14ac:dyDescent="0.25">
      <c r="A461" s="81"/>
      <c r="B461" s="65" t="s">
        <v>26</v>
      </c>
      <c r="C461" s="47">
        <v>2</v>
      </c>
      <c r="D461" s="69">
        <v>0</v>
      </c>
      <c r="E461" s="102"/>
      <c r="F461" s="64">
        <v>0</v>
      </c>
      <c r="G461" s="55">
        <v>25</v>
      </c>
      <c r="H461" s="64">
        <f>F460*G461/100</f>
        <v>10571338.249999998</v>
      </c>
      <c r="I461" s="15">
        <f t="shared" ref="I461:I501" si="84">F461-H461</f>
        <v>-10571338.249999998</v>
      </c>
      <c r="J461" s="15"/>
      <c r="K461" s="15"/>
      <c r="L461" s="15"/>
      <c r="M461" s="15">
        <f>($L$7*$L$8*E459/$L$10)+($L$7*$L$9*D459/$L$11)</f>
        <v>41882462.771694109</v>
      </c>
      <c r="N461" s="86">
        <f t="shared" si="83"/>
        <v>41882462.771694109</v>
      </c>
    </row>
    <row r="462" spans="1:14" x14ac:dyDescent="0.25">
      <c r="A462" s="81"/>
      <c r="B462" s="65" t="s">
        <v>262</v>
      </c>
      <c r="C462" s="47">
        <v>4</v>
      </c>
      <c r="D462" s="69">
        <v>45.602799999999995</v>
      </c>
      <c r="E462" s="98">
        <v>1214</v>
      </c>
      <c r="F462" s="124">
        <v>248426.7</v>
      </c>
      <c r="G462" s="55">
        <v>75</v>
      </c>
      <c r="H462" s="64">
        <f t="shared" ref="H462:H501" si="85">F462*G462/100</f>
        <v>186320.02499999999</v>
      </c>
      <c r="I462" s="15">
        <f t="shared" si="84"/>
        <v>62106.675000000017</v>
      </c>
      <c r="J462" s="15">
        <f t="shared" ref="J462:J501" si="86">F462/E462</f>
        <v>204.6348434925865</v>
      </c>
      <c r="K462" s="15">
        <f t="shared" ref="K462:K501" si="87">$J$11*$J$19-J462</f>
        <v>517.94419538146451</v>
      </c>
      <c r="L462" s="15">
        <f t="shared" ref="L462:L501" si="88">IF(K462&gt;0,$J$7*$J$8*(K462/$K$19),0)+$J$7*$J$9*(E462/$E$19)+$J$7*$J$10*(D462/$D$19)</f>
        <v>1036500.807505587</v>
      </c>
      <c r="M462" s="15"/>
      <c r="N462" s="86">
        <f t="shared" si="83"/>
        <v>1036500.807505587</v>
      </c>
    </row>
    <row r="463" spans="1:14" x14ac:dyDescent="0.25">
      <c r="A463" s="81"/>
      <c r="B463" s="65" t="s">
        <v>318</v>
      </c>
      <c r="C463" s="47">
        <v>4</v>
      </c>
      <c r="D463" s="69">
        <v>27.1677</v>
      </c>
      <c r="E463" s="98">
        <v>2046</v>
      </c>
      <c r="F463" s="124">
        <v>449453.3</v>
      </c>
      <c r="G463" s="55">
        <v>75</v>
      </c>
      <c r="H463" s="64">
        <f t="shared" si="85"/>
        <v>337089.97499999998</v>
      </c>
      <c r="I463" s="15">
        <f t="shared" si="84"/>
        <v>112363.32500000001</v>
      </c>
      <c r="J463" s="15">
        <f t="shared" si="86"/>
        <v>219.67414467253175</v>
      </c>
      <c r="K463" s="15">
        <f t="shared" si="87"/>
        <v>502.90489420151926</v>
      </c>
      <c r="L463" s="15">
        <f t="shared" si="88"/>
        <v>1052661.4835605109</v>
      </c>
      <c r="M463" s="15"/>
      <c r="N463" s="86">
        <f t="shared" si="83"/>
        <v>1052661.4835605109</v>
      </c>
    </row>
    <row r="464" spans="1:14" x14ac:dyDescent="0.25">
      <c r="A464" s="81"/>
      <c r="B464" s="65" t="s">
        <v>788</v>
      </c>
      <c r="C464" s="47">
        <v>4</v>
      </c>
      <c r="D464" s="69">
        <v>26.518599999999999</v>
      </c>
      <c r="E464" s="98">
        <v>1770</v>
      </c>
      <c r="F464" s="124">
        <v>436573.3</v>
      </c>
      <c r="G464" s="55">
        <v>75</v>
      </c>
      <c r="H464" s="64">
        <f t="shared" si="85"/>
        <v>327429.97499999998</v>
      </c>
      <c r="I464" s="15">
        <f t="shared" si="84"/>
        <v>109143.32500000001</v>
      </c>
      <c r="J464" s="15">
        <f t="shared" si="86"/>
        <v>246.65158192090394</v>
      </c>
      <c r="K464" s="15">
        <f t="shared" si="87"/>
        <v>475.92745695314704</v>
      </c>
      <c r="L464" s="15">
        <f t="shared" si="88"/>
        <v>979322.51969244215</v>
      </c>
      <c r="M464" s="15"/>
      <c r="N464" s="86">
        <f t="shared" si="83"/>
        <v>979322.51969244215</v>
      </c>
    </row>
    <row r="465" spans="1:14" x14ac:dyDescent="0.25">
      <c r="A465" s="81"/>
      <c r="B465" s="65" t="s">
        <v>319</v>
      </c>
      <c r="C465" s="47">
        <v>4</v>
      </c>
      <c r="D465" s="69">
        <v>22.964099999999998</v>
      </c>
      <c r="E465" s="98">
        <v>922</v>
      </c>
      <c r="F465" s="124">
        <v>216440</v>
      </c>
      <c r="G465" s="55">
        <v>75</v>
      </c>
      <c r="H465" s="64">
        <f t="shared" si="85"/>
        <v>162330</v>
      </c>
      <c r="I465" s="15">
        <f t="shared" si="84"/>
        <v>54110</v>
      </c>
      <c r="J465" s="15">
        <f t="shared" si="86"/>
        <v>234.75054229934923</v>
      </c>
      <c r="K465" s="15">
        <f t="shared" si="87"/>
        <v>487.82849657470172</v>
      </c>
      <c r="L465" s="15">
        <f t="shared" si="88"/>
        <v>885560.71341651573</v>
      </c>
      <c r="M465" s="15"/>
      <c r="N465" s="86">
        <f t="shared" si="83"/>
        <v>885560.71341651573</v>
      </c>
    </row>
    <row r="466" spans="1:14" x14ac:dyDescent="0.25">
      <c r="A466" s="81"/>
      <c r="B466" s="65" t="s">
        <v>320</v>
      </c>
      <c r="C466" s="47">
        <v>4</v>
      </c>
      <c r="D466" s="69">
        <v>23.157800000000002</v>
      </c>
      <c r="E466" s="98">
        <v>1087</v>
      </c>
      <c r="F466" s="124">
        <v>313733.3</v>
      </c>
      <c r="G466" s="55">
        <v>75</v>
      </c>
      <c r="H466" s="64">
        <f t="shared" si="85"/>
        <v>235299.97500000001</v>
      </c>
      <c r="I466" s="15">
        <f t="shared" si="84"/>
        <v>78433.324999999983</v>
      </c>
      <c r="J466" s="15">
        <f t="shared" si="86"/>
        <v>288.62309107635696</v>
      </c>
      <c r="K466" s="15">
        <f t="shared" si="87"/>
        <v>433.95594779769402</v>
      </c>
      <c r="L466" s="15">
        <f t="shared" si="88"/>
        <v>827881.60067137703</v>
      </c>
      <c r="M466" s="15"/>
      <c r="N466" s="86">
        <f t="shared" si="83"/>
        <v>827881.60067137703</v>
      </c>
    </row>
    <row r="467" spans="1:14" x14ac:dyDescent="0.25">
      <c r="A467" s="81"/>
      <c r="B467" s="65" t="s">
        <v>321</v>
      </c>
      <c r="C467" s="47">
        <v>4</v>
      </c>
      <c r="D467" s="69">
        <v>52.364100000000001</v>
      </c>
      <c r="E467" s="98">
        <v>2938</v>
      </c>
      <c r="F467" s="124">
        <v>521040</v>
      </c>
      <c r="G467" s="55">
        <v>75</v>
      </c>
      <c r="H467" s="64">
        <f t="shared" si="85"/>
        <v>390780</v>
      </c>
      <c r="I467" s="15">
        <f t="shared" si="84"/>
        <v>130260</v>
      </c>
      <c r="J467" s="15">
        <f t="shared" si="86"/>
        <v>177.34513274336283</v>
      </c>
      <c r="K467" s="15">
        <f t="shared" si="87"/>
        <v>545.23390613068818</v>
      </c>
      <c r="L467" s="15">
        <f t="shared" si="88"/>
        <v>1299821.0575064851</v>
      </c>
      <c r="M467" s="15"/>
      <c r="N467" s="86">
        <f t="shared" si="83"/>
        <v>1299821.0575064851</v>
      </c>
    </row>
    <row r="468" spans="1:14" x14ac:dyDescent="0.25">
      <c r="A468" s="81"/>
      <c r="B468" s="65" t="s">
        <v>197</v>
      </c>
      <c r="C468" s="47">
        <v>4</v>
      </c>
      <c r="D468" s="69">
        <v>28.741099999999999</v>
      </c>
      <c r="E468" s="98">
        <v>1532</v>
      </c>
      <c r="F468" s="124">
        <v>242560</v>
      </c>
      <c r="G468" s="55">
        <v>75</v>
      </c>
      <c r="H468" s="64">
        <f t="shared" si="85"/>
        <v>181920</v>
      </c>
      <c r="I468" s="15">
        <f t="shared" si="84"/>
        <v>60640</v>
      </c>
      <c r="J468" s="15">
        <f t="shared" si="86"/>
        <v>158.3289817232376</v>
      </c>
      <c r="K468" s="15">
        <f t="shared" si="87"/>
        <v>564.2500571508134</v>
      </c>
      <c r="L468" s="15">
        <f t="shared" si="88"/>
        <v>1085921.9104601608</v>
      </c>
      <c r="M468" s="15"/>
      <c r="N468" s="86">
        <f t="shared" si="83"/>
        <v>1085921.9104601608</v>
      </c>
    </row>
    <row r="469" spans="1:14" x14ac:dyDescent="0.25">
      <c r="A469" s="81"/>
      <c r="B469" s="65" t="s">
        <v>322</v>
      </c>
      <c r="C469" s="47">
        <v>4</v>
      </c>
      <c r="D469" s="69">
        <v>30.527899999999999</v>
      </c>
      <c r="E469" s="98">
        <v>1956</v>
      </c>
      <c r="F469" s="124">
        <v>276120</v>
      </c>
      <c r="G469" s="55">
        <v>75</v>
      </c>
      <c r="H469" s="64">
        <f t="shared" si="85"/>
        <v>207090</v>
      </c>
      <c r="I469" s="15">
        <f t="shared" si="84"/>
        <v>69030</v>
      </c>
      <c r="J469" s="15">
        <f t="shared" si="86"/>
        <v>141.16564417177915</v>
      </c>
      <c r="K469" s="15">
        <f t="shared" si="87"/>
        <v>581.41339470227183</v>
      </c>
      <c r="L469" s="15">
        <f t="shared" si="88"/>
        <v>1166148.4760280743</v>
      </c>
      <c r="M469" s="15"/>
      <c r="N469" s="86">
        <f t="shared" si="83"/>
        <v>1166148.4760280743</v>
      </c>
    </row>
    <row r="470" spans="1:14" x14ac:dyDescent="0.25">
      <c r="A470" s="81"/>
      <c r="B470" s="65" t="s">
        <v>323</v>
      </c>
      <c r="C470" s="47">
        <v>4</v>
      </c>
      <c r="D470" s="69">
        <v>35.814700000000002</v>
      </c>
      <c r="E470" s="98">
        <v>2168</v>
      </c>
      <c r="F470" s="124">
        <v>1091173.3</v>
      </c>
      <c r="G470" s="55">
        <v>75</v>
      </c>
      <c r="H470" s="64">
        <f t="shared" si="85"/>
        <v>818379.97499999998</v>
      </c>
      <c r="I470" s="15">
        <f t="shared" si="84"/>
        <v>272793.32500000007</v>
      </c>
      <c r="J470" s="15">
        <f t="shared" si="86"/>
        <v>503.30871771217716</v>
      </c>
      <c r="K470" s="15">
        <f t="shared" si="87"/>
        <v>219.27032116187382</v>
      </c>
      <c r="L470" s="15">
        <f t="shared" si="88"/>
        <v>686150.18714293523</v>
      </c>
      <c r="M470" s="15"/>
      <c r="N470" s="86">
        <f t="shared" si="83"/>
        <v>686150.18714293523</v>
      </c>
    </row>
    <row r="471" spans="1:14" x14ac:dyDescent="0.25">
      <c r="A471" s="81"/>
      <c r="B471" s="65" t="s">
        <v>324</v>
      </c>
      <c r="C471" s="47">
        <v>4</v>
      </c>
      <c r="D471" s="69">
        <v>50.043500000000009</v>
      </c>
      <c r="E471" s="98">
        <v>3091</v>
      </c>
      <c r="F471" s="124">
        <v>316200</v>
      </c>
      <c r="G471" s="55">
        <v>75</v>
      </c>
      <c r="H471" s="64">
        <f t="shared" si="85"/>
        <v>237150</v>
      </c>
      <c r="I471" s="15">
        <f t="shared" si="84"/>
        <v>79050</v>
      </c>
      <c r="J471" s="15">
        <f t="shared" si="86"/>
        <v>102.2969912649628</v>
      </c>
      <c r="K471" s="15">
        <f t="shared" si="87"/>
        <v>620.28204760908818</v>
      </c>
      <c r="L471" s="15">
        <f t="shared" si="88"/>
        <v>1418411.4640034484</v>
      </c>
      <c r="M471" s="15"/>
      <c r="N471" s="86">
        <f t="shared" si="83"/>
        <v>1418411.4640034484</v>
      </c>
    </row>
    <row r="472" spans="1:14" x14ac:dyDescent="0.25">
      <c r="A472" s="81"/>
      <c r="B472" s="65" t="s">
        <v>325</v>
      </c>
      <c r="C472" s="47">
        <v>4</v>
      </c>
      <c r="D472" s="69">
        <v>22.613199999999999</v>
      </c>
      <c r="E472" s="98">
        <v>1345</v>
      </c>
      <c r="F472" s="124">
        <v>689680</v>
      </c>
      <c r="G472" s="55">
        <v>75</v>
      </c>
      <c r="H472" s="64">
        <f t="shared" si="85"/>
        <v>517260</v>
      </c>
      <c r="I472" s="15">
        <f t="shared" si="84"/>
        <v>172420</v>
      </c>
      <c r="J472" s="15">
        <f t="shared" si="86"/>
        <v>512.77323420074345</v>
      </c>
      <c r="K472" s="15">
        <f t="shared" si="87"/>
        <v>209.80580467330753</v>
      </c>
      <c r="L472" s="15">
        <f t="shared" si="88"/>
        <v>533287.15194168361</v>
      </c>
      <c r="M472" s="15"/>
      <c r="N472" s="86">
        <f t="shared" si="83"/>
        <v>533287.15194168361</v>
      </c>
    </row>
    <row r="473" spans="1:14" x14ac:dyDescent="0.25">
      <c r="A473" s="81"/>
      <c r="B473" s="65" t="s">
        <v>893</v>
      </c>
      <c r="C473" s="47">
        <v>3</v>
      </c>
      <c r="D473" s="69">
        <v>15.1205</v>
      </c>
      <c r="E473" s="98">
        <v>12718</v>
      </c>
      <c r="F473" s="124">
        <v>19011100</v>
      </c>
      <c r="G473" s="55">
        <v>20</v>
      </c>
      <c r="H473" s="64">
        <f t="shared" si="85"/>
        <v>3802220</v>
      </c>
      <c r="I473" s="15">
        <f t="shared" si="84"/>
        <v>15208880</v>
      </c>
      <c r="J473" s="15">
        <f t="shared" si="86"/>
        <v>1494.8183676678723</v>
      </c>
      <c r="K473" s="15">
        <f t="shared" si="87"/>
        <v>-772.2393287938213</v>
      </c>
      <c r="L473" s="15">
        <f t="shared" si="88"/>
        <v>1539811.0654621958</v>
      </c>
      <c r="M473" s="15"/>
      <c r="N473" s="86">
        <f t="shared" si="83"/>
        <v>1539811.0654621958</v>
      </c>
    </row>
    <row r="474" spans="1:14" x14ac:dyDescent="0.25">
      <c r="A474" s="81"/>
      <c r="B474" s="65" t="s">
        <v>326</v>
      </c>
      <c r="C474" s="47">
        <v>4</v>
      </c>
      <c r="D474" s="69">
        <v>24.532899999999998</v>
      </c>
      <c r="E474" s="98">
        <v>1502</v>
      </c>
      <c r="F474" s="124">
        <v>233053.3</v>
      </c>
      <c r="G474" s="55">
        <v>75</v>
      </c>
      <c r="H474" s="64">
        <f t="shared" si="85"/>
        <v>174789.97500000001</v>
      </c>
      <c r="I474" s="15">
        <f t="shared" si="84"/>
        <v>58263.324999999983</v>
      </c>
      <c r="J474" s="15">
        <f t="shared" si="86"/>
        <v>155.16198402130493</v>
      </c>
      <c r="K474" s="15">
        <f t="shared" si="87"/>
        <v>567.41705485274611</v>
      </c>
      <c r="L474" s="15">
        <f t="shared" si="88"/>
        <v>1073343.7524342095</v>
      </c>
      <c r="M474" s="15"/>
      <c r="N474" s="86">
        <f t="shared" si="83"/>
        <v>1073343.7524342095</v>
      </c>
    </row>
    <row r="475" spans="1:14" x14ac:dyDescent="0.25">
      <c r="A475" s="81"/>
      <c r="B475" s="65" t="s">
        <v>327</v>
      </c>
      <c r="C475" s="47">
        <v>4</v>
      </c>
      <c r="D475" s="69">
        <v>34.783699999999996</v>
      </c>
      <c r="E475" s="98">
        <v>2172</v>
      </c>
      <c r="F475" s="124">
        <v>712213.3</v>
      </c>
      <c r="G475" s="55">
        <v>75</v>
      </c>
      <c r="H475" s="64">
        <f t="shared" si="85"/>
        <v>534159.97499999998</v>
      </c>
      <c r="I475" s="15">
        <f t="shared" si="84"/>
        <v>178053.32500000007</v>
      </c>
      <c r="J475" s="15">
        <f t="shared" si="86"/>
        <v>327.9066758747698</v>
      </c>
      <c r="K475" s="15">
        <f t="shared" si="87"/>
        <v>394.67236299928118</v>
      </c>
      <c r="L475" s="15">
        <f t="shared" si="88"/>
        <v>936093.26147805376</v>
      </c>
      <c r="M475" s="15"/>
      <c r="N475" s="86">
        <f t="shared" si="83"/>
        <v>936093.26147805376</v>
      </c>
    </row>
    <row r="476" spans="1:14" x14ac:dyDescent="0.25">
      <c r="A476" s="81"/>
      <c r="B476" s="65" t="s">
        <v>328</v>
      </c>
      <c r="C476" s="47">
        <v>4</v>
      </c>
      <c r="D476" s="69">
        <v>42.847299999999997</v>
      </c>
      <c r="E476" s="98">
        <v>3063</v>
      </c>
      <c r="F476" s="124">
        <v>1326653.3</v>
      </c>
      <c r="G476" s="55">
        <v>75</v>
      </c>
      <c r="H476" s="64">
        <f t="shared" si="85"/>
        <v>994989.97499999998</v>
      </c>
      <c r="I476" s="15">
        <f t="shared" si="84"/>
        <v>331663.32500000007</v>
      </c>
      <c r="J476" s="15">
        <f t="shared" si="86"/>
        <v>433.12220045706823</v>
      </c>
      <c r="K476" s="15">
        <f t="shared" si="87"/>
        <v>289.45683841698275</v>
      </c>
      <c r="L476" s="15">
        <f t="shared" si="88"/>
        <v>914998.99975214049</v>
      </c>
      <c r="M476" s="15"/>
      <c r="N476" s="86">
        <f t="shared" si="83"/>
        <v>914998.99975214049</v>
      </c>
    </row>
    <row r="477" spans="1:14" x14ac:dyDescent="0.25">
      <c r="A477" s="81"/>
      <c r="B477" s="65" t="s">
        <v>329</v>
      </c>
      <c r="C477" s="47">
        <v>4</v>
      </c>
      <c r="D477" s="69">
        <v>27.030799999999999</v>
      </c>
      <c r="E477" s="98">
        <v>1713</v>
      </c>
      <c r="F477" s="124">
        <v>2534693.2999999998</v>
      </c>
      <c r="G477" s="55">
        <v>75</v>
      </c>
      <c r="H477" s="64">
        <f t="shared" si="85"/>
        <v>1901019.9750000001</v>
      </c>
      <c r="I477" s="15">
        <f t="shared" si="84"/>
        <v>633673.32499999972</v>
      </c>
      <c r="J477" s="15">
        <f t="shared" si="86"/>
        <v>1479.680852305896</v>
      </c>
      <c r="K477" s="15">
        <f t="shared" si="87"/>
        <v>-757.10181343184502</v>
      </c>
      <c r="L477" s="15">
        <f t="shared" si="88"/>
        <v>288329.85402671871</v>
      </c>
      <c r="M477" s="15"/>
      <c r="N477" s="86">
        <f t="shared" si="83"/>
        <v>288329.85402671871</v>
      </c>
    </row>
    <row r="478" spans="1:14" x14ac:dyDescent="0.25">
      <c r="A478" s="81"/>
      <c r="B478" s="65" t="s">
        <v>330</v>
      </c>
      <c r="C478" s="47">
        <v>4</v>
      </c>
      <c r="D478" s="69">
        <v>20.4026</v>
      </c>
      <c r="E478" s="98">
        <v>1367</v>
      </c>
      <c r="F478" s="124">
        <v>346026.7</v>
      </c>
      <c r="G478" s="55">
        <v>75</v>
      </c>
      <c r="H478" s="64">
        <f t="shared" si="85"/>
        <v>259520.02499999999</v>
      </c>
      <c r="I478" s="15">
        <f t="shared" si="84"/>
        <v>86506.675000000017</v>
      </c>
      <c r="J478" s="15">
        <f t="shared" si="86"/>
        <v>253.12852962692028</v>
      </c>
      <c r="K478" s="15">
        <f t="shared" si="87"/>
        <v>469.4505092471307</v>
      </c>
      <c r="L478" s="15">
        <f t="shared" si="88"/>
        <v>902942.34632658772</v>
      </c>
      <c r="M478" s="15"/>
      <c r="N478" s="86">
        <f t="shared" si="83"/>
        <v>902942.34632658772</v>
      </c>
    </row>
    <row r="479" spans="1:14" x14ac:dyDescent="0.25">
      <c r="A479" s="81"/>
      <c r="B479" s="65" t="s">
        <v>301</v>
      </c>
      <c r="C479" s="47">
        <v>4</v>
      </c>
      <c r="D479" s="69">
        <v>38.792499999999997</v>
      </c>
      <c r="E479" s="98">
        <v>1561</v>
      </c>
      <c r="F479" s="124">
        <v>584960</v>
      </c>
      <c r="G479" s="55">
        <v>75</v>
      </c>
      <c r="H479" s="64">
        <f t="shared" si="85"/>
        <v>438720</v>
      </c>
      <c r="I479" s="15">
        <f t="shared" si="84"/>
        <v>146240</v>
      </c>
      <c r="J479" s="15">
        <f t="shared" si="86"/>
        <v>374.73414477898785</v>
      </c>
      <c r="K479" s="15">
        <f t="shared" si="87"/>
        <v>347.84489409506313</v>
      </c>
      <c r="L479" s="15">
        <f t="shared" si="88"/>
        <v>809956.14671723172</v>
      </c>
      <c r="M479" s="15"/>
      <c r="N479" s="86">
        <f t="shared" si="83"/>
        <v>809956.14671723172</v>
      </c>
    </row>
    <row r="480" spans="1:14" x14ac:dyDescent="0.25">
      <c r="A480" s="81"/>
      <c r="B480" s="65" t="s">
        <v>331</v>
      </c>
      <c r="C480" s="47">
        <v>4</v>
      </c>
      <c r="D480" s="69">
        <v>27.402800000000003</v>
      </c>
      <c r="E480" s="98">
        <v>1471</v>
      </c>
      <c r="F480" s="124">
        <v>203693.3</v>
      </c>
      <c r="G480" s="55">
        <v>75</v>
      </c>
      <c r="H480" s="64">
        <f t="shared" si="85"/>
        <v>152769.97500000001</v>
      </c>
      <c r="I480" s="15">
        <f t="shared" si="84"/>
        <v>50923.324999999983</v>
      </c>
      <c r="J480" s="15">
        <f t="shared" si="86"/>
        <v>138.47267165193745</v>
      </c>
      <c r="K480" s="15">
        <f t="shared" si="87"/>
        <v>584.10636722211348</v>
      </c>
      <c r="L480" s="15">
        <f t="shared" si="88"/>
        <v>1103057.3856496061</v>
      </c>
      <c r="M480" s="15"/>
      <c r="N480" s="86">
        <f t="shared" si="83"/>
        <v>1103057.3856496061</v>
      </c>
    </row>
    <row r="481" spans="1:14" x14ac:dyDescent="0.25">
      <c r="A481" s="81"/>
      <c r="B481" s="65" t="s">
        <v>332</v>
      </c>
      <c r="C481" s="47">
        <v>4</v>
      </c>
      <c r="D481" s="69">
        <v>19.755499999999998</v>
      </c>
      <c r="E481" s="98">
        <v>1633</v>
      </c>
      <c r="F481" s="124">
        <v>2375266.7000000002</v>
      </c>
      <c r="G481" s="55">
        <v>75</v>
      </c>
      <c r="H481" s="64">
        <f t="shared" si="85"/>
        <v>1781450.0249999999</v>
      </c>
      <c r="I481" s="15">
        <f t="shared" si="84"/>
        <v>593816.67500000028</v>
      </c>
      <c r="J481" s="15">
        <f t="shared" si="86"/>
        <v>1454.5417636252298</v>
      </c>
      <c r="K481" s="15">
        <f t="shared" si="87"/>
        <v>-731.96272475117883</v>
      </c>
      <c r="L481" s="15">
        <f t="shared" si="88"/>
        <v>255394.55380411632</v>
      </c>
      <c r="M481" s="15"/>
      <c r="N481" s="86">
        <f t="shared" si="83"/>
        <v>255394.55380411632</v>
      </c>
    </row>
    <row r="482" spans="1:14" x14ac:dyDescent="0.25">
      <c r="A482" s="81"/>
      <c r="B482" s="65" t="s">
        <v>333</v>
      </c>
      <c r="C482" s="47">
        <v>4</v>
      </c>
      <c r="D482" s="69">
        <v>31.557099999999998</v>
      </c>
      <c r="E482" s="98">
        <v>816</v>
      </c>
      <c r="F482" s="124">
        <v>196533.3</v>
      </c>
      <c r="G482" s="55">
        <v>75</v>
      </c>
      <c r="H482" s="64">
        <f t="shared" si="85"/>
        <v>147399.97500000001</v>
      </c>
      <c r="I482" s="15">
        <f t="shared" si="84"/>
        <v>49133.324999999983</v>
      </c>
      <c r="J482" s="15">
        <f t="shared" si="86"/>
        <v>240.84963235294117</v>
      </c>
      <c r="K482" s="15">
        <f t="shared" si="87"/>
        <v>481.72940652110981</v>
      </c>
      <c r="L482" s="15">
        <f t="shared" si="88"/>
        <v>892168.30348582705</v>
      </c>
      <c r="M482" s="15"/>
      <c r="N482" s="86">
        <f t="shared" si="83"/>
        <v>892168.30348582705</v>
      </c>
    </row>
    <row r="483" spans="1:14" x14ac:dyDescent="0.25">
      <c r="A483" s="81"/>
      <c r="B483" s="65" t="s">
        <v>334</v>
      </c>
      <c r="C483" s="47">
        <v>4</v>
      </c>
      <c r="D483" s="69">
        <v>3.6592000000000002</v>
      </c>
      <c r="E483" s="98">
        <v>1822</v>
      </c>
      <c r="F483" s="124">
        <v>1759733.3</v>
      </c>
      <c r="G483" s="55">
        <v>75</v>
      </c>
      <c r="H483" s="64">
        <f t="shared" si="85"/>
        <v>1319799.9750000001</v>
      </c>
      <c r="I483" s="15">
        <f t="shared" si="84"/>
        <v>439933.32499999995</v>
      </c>
      <c r="J483" s="15">
        <f t="shared" si="86"/>
        <v>965.82508232711314</v>
      </c>
      <c r="K483" s="15">
        <f t="shared" si="87"/>
        <v>-243.24604345306216</v>
      </c>
      <c r="L483" s="15">
        <f t="shared" si="88"/>
        <v>225430.04895469069</v>
      </c>
      <c r="M483" s="15"/>
      <c r="N483" s="86">
        <f t="shared" si="83"/>
        <v>225430.04895469069</v>
      </c>
    </row>
    <row r="484" spans="1:14" x14ac:dyDescent="0.25">
      <c r="A484" s="81"/>
      <c r="B484" s="65" t="s">
        <v>335</v>
      </c>
      <c r="C484" s="47">
        <v>4</v>
      </c>
      <c r="D484" s="69">
        <v>3.3653</v>
      </c>
      <c r="E484" s="98">
        <v>1867</v>
      </c>
      <c r="F484" s="124">
        <v>566280</v>
      </c>
      <c r="G484" s="55">
        <v>75</v>
      </c>
      <c r="H484" s="64">
        <f t="shared" si="85"/>
        <v>424710</v>
      </c>
      <c r="I484" s="15">
        <f t="shared" si="84"/>
        <v>141570</v>
      </c>
      <c r="J484" s="15">
        <f t="shared" si="86"/>
        <v>303.31012319228711</v>
      </c>
      <c r="K484" s="15">
        <f t="shared" si="87"/>
        <v>419.26891568176387</v>
      </c>
      <c r="L484" s="15">
        <f t="shared" si="88"/>
        <v>834059.1232434425</v>
      </c>
      <c r="M484" s="15"/>
      <c r="N484" s="86">
        <f t="shared" si="83"/>
        <v>834059.1232434425</v>
      </c>
    </row>
    <row r="485" spans="1:14" x14ac:dyDescent="0.25">
      <c r="A485" s="81"/>
      <c r="B485" s="65" t="s">
        <v>336</v>
      </c>
      <c r="C485" s="47">
        <v>4</v>
      </c>
      <c r="D485" s="69">
        <v>13.880999999999998</v>
      </c>
      <c r="E485" s="98">
        <v>954</v>
      </c>
      <c r="F485" s="124">
        <v>151213.29999999999</v>
      </c>
      <c r="G485" s="55">
        <v>75</v>
      </c>
      <c r="H485" s="64">
        <f t="shared" si="85"/>
        <v>113409.97500000001</v>
      </c>
      <c r="I485" s="15">
        <f t="shared" si="84"/>
        <v>37803.324999999983</v>
      </c>
      <c r="J485" s="15">
        <f t="shared" si="86"/>
        <v>158.50450733752621</v>
      </c>
      <c r="K485" s="15">
        <f t="shared" si="87"/>
        <v>564.07453153652477</v>
      </c>
      <c r="L485" s="15">
        <f t="shared" si="88"/>
        <v>969796.65560093953</v>
      </c>
      <c r="M485" s="15"/>
      <c r="N485" s="86">
        <f t="shared" si="83"/>
        <v>969796.65560093953</v>
      </c>
    </row>
    <row r="486" spans="1:14" x14ac:dyDescent="0.25">
      <c r="A486" s="81"/>
      <c r="B486" s="65" t="s">
        <v>337</v>
      </c>
      <c r="C486" s="47">
        <v>4</v>
      </c>
      <c r="D486" s="69">
        <v>30.09</v>
      </c>
      <c r="E486" s="98">
        <v>964</v>
      </c>
      <c r="F486" s="124">
        <v>230386.7</v>
      </c>
      <c r="G486" s="55">
        <v>75</v>
      </c>
      <c r="H486" s="64">
        <f t="shared" si="85"/>
        <v>172790.02499999999</v>
      </c>
      <c r="I486" s="15">
        <f t="shared" si="84"/>
        <v>57596.675000000017</v>
      </c>
      <c r="J486" s="15">
        <f t="shared" si="86"/>
        <v>238.99035269709546</v>
      </c>
      <c r="K486" s="15">
        <f t="shared" si="87"/>
        <v>483.58868617695555</v>
      </c>
      <c r="L486" s="15">
        <f t="shared" si="88"/>
        <v>907446.78256191954</v>
      </c>
      <c r="M486" s="15"/>
      <c r="N486" s="86">
        <f t="shared" si="83"/>
        <v>907446.78256191954</v>
      </c>
    </row>
    <row r="487" spans="1:14" x14ac:dyDescent="0.25">
      <c r="A487" s="81"/>
      <c r="B487" s="65" t="s">
        <v>338</v>
      </c>
      <c r="C487" s="47">
        <v>4</v>
      </c>
      <c r="D487" s="69">
        <v>55.488399999999999</v>
      </c>
      <c r="E487" s="98">
        <v>2786</v>
      </c>
      <c r="F487" s="124">
        <v>386786.7</v>
      </c>
      <c r="G487" s="55">
        <v>75</v>
      </c>
      <c r="H487" s="64">
        <f t="shared" si="85"/>
        <v>290090.02500000002</v>
      </c>
      <c r="I487" s="15">
        <f t="shared" si="84"/>
        <v>96696.674999999988</v>
      </c>
      <c r="J487" s="15">
        <f t="shared" si="86"/>
        <v>138.83226848528358</v>
      </c>
      <c r="K487" s="15">
        <f t="shared" si="87"/>
        <v>583.74677038876735</v>
      </c>
      <c r="L487" s="15">
        <f t="shared" si="88"/>
        <v>1347629.3516867722</v>
      </c>
      <c r="M487" s="15"/>
      <c r="N487" s="86">
        <f t="shared" si="83"/>
        <v>1347629.3516867722</v>
      </c>
    </row>
    <row r="488" spans="1:14" x14ac:dyDescent="0.25">
      <c r="A488" s="81"/>
      <c r="B488" s="65" t="s">
        <v>339</v>
      </c>
      <c r="C488" s="47">
        <v>4</v>
      </c>
      <c r="D488" s="69">
        <v>30.717099999999999</v>
      </c>
      <c r="E488" s="98">
        <v>1790</v>
      </c>
      <c r="F488" s="124">
        <v>1021440</v>
      </c>
      <c r="G488" s="55">
        <v>75</v>
      </c>
      <c r="H488" s="64">
        <f t="shared" si="85"/>
        <v>766080</v>
      </c>
      <c r="I488" s="15">
        <f t="shared" si="84"/>
        <v>255360</v>
      </c>
      <c r="J488" s="15">
        <f t="shared" si="86"/>
        <v>570.63687150837984</v>
      </c>
      <c r="K488" s="15">
        <f t="shared" si="87"/>
        <v>151.94216736567114</v>
      </c>
      <c r="L488" s="15">
        <f t="shared" si="88"/>
        <v>528291.39952141827</v>
      </c>
      <c r="M488" s="15"/>
      <c r="N488" s="86">
        <f t="shared" si="83"/>
        <v>528291.39952141827</v>
      </c>
    </row>
    <row r="489" spans="1:14" x14ac:dyDescent="0.25">
      <c r="A489" s="81"/>
      <c r="B489" s="65" t="s">
        <v>340</v>
      </c>
      <c r="C489" s="47">
        <v>4</v>
      </c>
      <c r="D489" s="69">
        <v>26.287699999999997</v>
      </c>
      <c r="E489" s="98">
        <v>1608</v>
      </c>
      <c r="F489" s="124">
        <v>640666.69999999995</v>
      </c>
      <c r="G489" s="55">
        <v>75</v>
      </c>
      <c r="H489" s="64">
        <f t="shared" si="85"/>
        <v>480500.02500000002</v>
      </c>
      <c r="I489" s="15">
        <f t="shared" si="84"/>
        <v>160166.67499999993</v>
      </c>
      <c r="J489" s="15">
        <f t="shared" si="86"/>
        <v>398.42456467661691</v>
      </c>
      <c r="K489" s="15">
        <f t="shared" si="87"/>
        <v>324.15447419743407</v>
      </c>
      <c r="L489" s="15">
        <f t="shared" si="88"/>
        <v>740829.38883716974</v>
      </c>
      <c r="M489" s="15"/>
      <c r="N489" s="86">
        <f t="shared" si="83"/>
        <v>740829.38883716974</v>
      </c>
    </row>
    <row r="490" spans="1:14" x14ac:dyDescent="0.25">
      <c r="A490" s="81"/>
      <c r="B490" s="65" t="s">
        <v>341</v>
      </c>
      <c r="C490" s="47">
        <v>4</v>
      </c>
      <c r="D490" s="69">
        <v>25.453600000000002</v>
      </c>
      <c r="E490" s="98">
        <v>1312</v>
      </c>
      <c r="F490" s="124">
        <v>170053.3</v>
      </c>
      <c r="G490" s="55">
        <v>75</v>
      </c>
      <c r="H490" s="64">
        <f t="shared" si="85"/>
        <v>127539.97500000001</v>
      </c>
      <c r="I490" s="15">
        <f t="shared" si="84"/>
        <v>42513.324999999983</v>
      </c>
      <c r="J490" s="15">
        <f t="shared" si="86"/>
        <v>129.61379573170731</v>
      </c>
      <c r="K490" s="15">
        <f t="shared" si="87"/>
        <v>592.96524314234364</v>
      </c>
      <c r="L490" s="15">
        <f t="shared" si="88"/>
        <v>1090875.8936967982</v>
      </c>
      <c r="M490" s="15"/>
      <c r="N490" s="86">
        <f t="shared" si="83"/>
        <v>1090875.8936967982</v>
      </c>
    </row>
    <row r="491" spans="1:14" x14ac:dyDescent="0.25">
      <c r="A491" s="81"/>
      <c r="B491" s="65" t="s">
        <v>342</v>
      </c>
      <c r="C491" s="47">
        <v>4</v>
      </c>
      <c r="D491" s="69">
        <v>29.825800000000001</v>
      </c>
      <c r="E491" s="98">
        <v>2127</v>
      </c>
      <c r="F491" s="124">
        <v>454133.3</v>
      </c>
      <c r="G491" s="55">
        <v>75</v>
      </c>
      <c r="H491" s="64">
        <f t="shared" si="85"/>
        <v>340599.97499999998</v>
      </c>
      <c r="I491" s="15">
        <f t="shared" si="84"/>
        <v>113533.32500000001</v>
      </c>
      <c r="J491" s="15">
        <f t="shared" si="86"/>
        <v>213.50883874000939</v>
      </c>
      <c r="K491" s="15">
        <f t="shared" si="87"/>
        <v>509.07020013404156</v>
      </c>
      <c r="L491" s="15">
        <f t="shared" si="88"/>
        <v>1079649.7764031</v>
      </c>
      <c r="M491" s="15"/>
      <c r="N491" s="86">
        <f t="shared" si="83"/>
        <v>1079649.7764031</v>
      </c>
    </row>
    <row r="492" spans="1:14" x14ac:dyDescent="0.25">
      <c r="A492" s="81"/>
      <c r="B492" s="65" t="s">
        <v>789</v>
      </c>
      <c r="C492" s="47">
        <v>4</v>
      </c>
      <c r="D492" s="69">
        <v>33.023499999999999</v>
      </c>
      <c r="E492" s="98">
        <v>2534</v>
      </c>
      <c r="F492" s="124">
        <v>737226.7</v>
      </c>
      <c r="G492" s="55">
        <v>75</v>
      </c>
      <c r="H492" s="64">
        <f t="shared" si="85"/>
        <v>552920.02500000002</v>
      </c>
      <c r="I492" s="15">
        <f t="shared" si="84"/>
        <v>184306.67499999993</v>
      </c>
      <c r="J492" s="15">
        <f t="shared" si="86"/>
        <v>290.93397790055246</v>
      </c>
      <c r="K492" s="15">
        <f t="shared" si="87"/>
        <v>431.64506097349852</v>
      </c>
      <c r="L492" s="15">
        <f t="shared" si="88"/>
        <v>1026118.6429497394</v>
      </c>
      <c r="M492" s="15"/>
      <c r="N492" s="86">
        <f t="shared" si="83"/>
        <v>1026118.6429497394</v>
      </c>
    </row>
    <row r="493" spans="1:14" x14ac:dyDescent="0.25">
      <c r="A493" s="81"/>
      <c r="B493" s="65" t="s">
        <v>343</v>
      </c>
      <c r="C493" s="47">
        <v>4</v>
      </c>
      <c r="D493" s="69">
        <v>30.994699999999998</v>
      </c>
      <c r="E493" s="98">
        <v>1166</v>
      </c>
      <c r="F493" s="124">
        <v>213880</v>
      </c>
      <c r="G493" s="55">
        <v>75</v>
      </c>
      <c r="H493" s="64">
        <f t="shared" si="85"/>
        <v>160410</v>
      </c>
      <c r="I493" s="15">
        <f t="shared" si="84"/>
        <v>53470</v>
      </c>
      <c r="J493" s="15">
        <f t="shared" si="86"/>
        <v>183.43053173241853</v>
      </c>
      <c r="K493" s="15">
        <f t="shared" si="87"/>
        <v>539.14850714163242</v>
      </c>
      <c r="L493" s="15">
        <f t="shared" si="88"/>
        <v>1014135.5263424163</v>
      </c>
      <c r="M493" s="15"/>
      <c r="N493" s="86">
        <f t="shared" si="83"/>
        <v>1014135.5263424163</v>
      </c>
    </row>
    <row r="494" spans="1:14" x14ac:dyDescent="0.25">
      <c r="A494" s="81"/>
      <c r="B494" s="65" t="s">
        <v>344</v>
      </c>
      <c r="C494" s="47">
        <v>4</v>
      </c>
      <c r="D494" s="69">
        <v>35.313499999999998</v>
      </c>
      <c r="E494" s="98">
        <v>2293</v>
      </c>
      <c r="F494" s="124">
        <v>408426.7</v>
      </c>
      <c r="G494" s="55">
        <v>75</v>
      </c>
      <c r="H494" s="64">
        <f t="shared" si="85"/>
        <v>306320.02500000002</v>
      </c>
      <c r="I494" s="15">
        <f t="shared" si="84"/>
        <v>102106.67499999999</v>
      </c>
      <c r="J494" s="15">
        <f t="shared" si="86"/>
        <v>178.11892716964675</v>
      </c>
      <c r="K494" s="15">
        <f t="shared" si="87"/>
        <v>544.4601117044042</v>
      </c>
      <c r="L494" s="15">
        <f t="shared" si="88"/>
        <v>1167886.6773287898</v>
      </c>
      <c r="M494" s="15"/>
      <c r="N494" s="86">
        <f t="shared" si="83"/>
        <v>1167886.6773287898</v>
      </c>
    </row>
    <row r="495" spans="1:14" x14ac:dyDescent="0.25">
      <c r="A495" s="81"/>
      <c r="B495" s="65" t="s">
        <v>143</v>
      </c>
      <c r="C495" s="47">
        <v>4</v>
      </c>
      <c r="D495" s="69">
        <v>21.177500000000002</v>
      </c>
      <c r="E495" s="98">
        <v>1082</v>
      </c>
      <c r="F495" s="124">
        <v>151133.29999999999</v>
      </c>
      <c r="G495" s="55">
        <v>75</v>
      </c>
      <c r="H495" s="64">
        <f t="shared" si="85"/>
        <v>113349.97500000001</v>
      </c>
      <c r="I495" s="15">
        <f t="shared" si="84"/>
        <v>37783.324999999983</v>
      </c>
      <c r="J495" s="15">
        <f t="shared" si="86"/>
        <v>139.67957486136783</v>
      </c>
      <c r="K495" s="15">
        <f t="shared" si="87"/>
        <v>582.89946401268321</v>
      </c>
      <c r="L495" s="15">
        <f t="shared" si="88"/>
        <v>1035560.3139843765</v>
      </c>
      <c r="M495" s="15"/>
      <c r="N495" s="86">
        <f t="shared" si="83"/>
        <v>1035560.3139843765</v>
      </c>
    </row>
    <row r="496" spans="1:14" x14ac:dyDescent="0.25">
      <c r="A496" s="81"/>
      <c r="B496" s="65" t="s">
        <v>790</v>
      </c>
      <c r="C496" s="47">
        <v>4</v>
      </c>
      <c r="D496" s="69">
        <v>3.9474999999999998</v>
      </c>
      <c r="E496" s="98">
        <v>893</v>
      </c>
      <c r="F496" s="124">
        <v>465533.3</v>
      </c>
      <c r="G496" s="55">
        <v>75</v>
      </c>
      <c r="H496" s="64">
        <f t="shared" si="85"/>
        <v>349149.97499999998</v>
      </c>
      <c r="I496" s="15">
        <f t="shared" si="84"/>
        <v>116383.32500000001</v>
      </c>
      <c r="J496" s="15">
        <f t="shared" si="86"/>
        <v>521.31388577827545</v>
      </c>
      <c r="K496" s="15">
        <f t="shared" si="87"/>
        <v>201.26515309577553</v>
      </c>
      <c r="L496" s="15">
        <f t="shared" si="88"/>
        <v>407552.6354500131</v>
      </c>
      <c r="M496" s="15"/>
      <c r="N496" s="86">
        <f t="shared" si="83"/>
        <v>407552.6354500131</v>
      </c>
    </row>
    <row r="497" spans="1:14" x14ac:dyDescent="0.25">
      <c r="A497" s="81"/>
      <c r="B497" s="65" t="s">
        <v>345</v>
      </c>
      <c r="C497" s="47">
        <v>4</v>
      </c>
      <c r="D497" s="69">
        <v>27.792899999999999</v>
      </c>
      <c r="E497" s="98">
        <v>1179</v>
      </c>
      <c r="F497" s="124">
        <v>206493.3</v>
      </c>
      <c r="G497" s="55">
        <v>75</v>
      </c>
      <c r="H497" s="64">
        <f t="shared" si="85"/>
        <v>154869.97500000001</v>
      </c>
      <c r="I497" s="15">
        <f t="shared" si="84"/>
        <v>51623.324999999983</v>
      </c>
      <c r="J497" s="15">
        <f t="shared" si="86"/>
        <v>175.14274809160304</v>
      </c>
      <c r="K497" s="15">
        <f t="shared" si="87"/>
        <v>547.43629078244794</v>
      </c>
      <c r="L497" s="15">
        <f t="shared" si="88"/>
        <v>1017237.460038967</v>
      </c>
      <c r="M497" s="15"/>
      <c r="N497" s="86">
        <f t="shared" si="83"/>
        <v>1017237.460038967</v>
      </c>
    </row>
    <row r="498" spans="1:14" x14ac:dyDescent="0.25">
      <c r="A498" s="81"/>
      <c r="B498" s="65" t="s">
        <v>791</v>
      </c>
      <c r="C498" s="47">
        <v>4</v>
      </c>
      <c r="D498" s="69">
        <v>28.8416</v>
      </c>
      <c r="E498" s="98">
        <v>2897</v>
      </c>
      <c r="F498" s="124">
        <v>1941800</v>
      </c>
      <c r="G498" s="55">
        <v>75</v>
      </c>
      <c r="H498" s="64">
        <f t="shared" si="85"/>
        <v>1456350</v>
      </c>
      <c r="I498" s="15">
        <f t="shared" si="84"/>
        <v>485450</v>
      </c>
      <c r="J498" s="15">
        <f t="shared" si="86"/>
        <v>670.27959958577844</v>
      </c>
      <c r="K498" s="15">
        <f t="shared" si="87"/>
        <v>52.299439288272538</v>
      </c>
      <c r="L498" s="15">
        <f t="shared" si="88"/>
        <v>508366.92149395589</v>
      </c>
      <c r="M498" s="15"/>
      <c r="N498" s="86">
        <f t="shared" si="83"/>
        <v>508366.92149395589</v>
      </c>
    </row>
    <row r="499" spans="1:14" x14ac:dyDescent="0.25">
      <c r="A499" s="81"/>
      <c r="B499" s="65" t="s">
        <v>792</v>
      </c>
      <c r="C499" s="47">
        <v>4</v>
      </c>
      <c r="D499" s="69">
        <v>24.596599999999999</v>
      </c>
      <c r="E499" s="98">
        <v>980</v>
      </c>
      <c r="F499" s="124">
        <v>139720</v>
      </c>
      <c r="G499" s="55">
        <v>75</v>
      </c>
      <c r="H499" s="64">
        <f t="shared" si="85"/>
        <v>104790</v>
      </c>
      <c r="I499" s="15">
        <f t="shared" si="84"/>
        <v>34930</v>
      </c>
      <c r="J499" s="15">
        <f t="shared" si="86"/>
        <v>142.57142857142858</v>
      </c>
      <c r="K499" s="15">
        <f t="shared" si="87"/>
        <v>580.00761030262242</v>
      </c>
      <c r="L499" s="15">
        <f t="shared" si="88"/>
        <v>1030506.4144091606</v>
      </c>
      <c r="M499" s="15"/>
      <c r="N499" s="86">
        <f t="shared" si="83"/>
        <v>1030506.4144091606</v>
      </c>
    </row>
    <row r="500" spans="1:14" x14ac:dyDescent="0.25">
      <c r="A500" s="81"/>
      <c r="B500" s="65" t="s">
        <v>346</v>
      </c>
      <c r="C500" s="47">
        <v>4</v>
      </c>
      <c r="D500" s="69">
        <v>21.978000000000002</v>
      </c>
      <c r="E500" s="98">
        <v>1633</v>
      </c>
      <c r="F500" s="124">
        <v>203520</v>
      </c>
      <c r="G500" s="55">
        <v>75</v>
      </c>
      <c r="H500" s="64">
        <f t="shared" si="85"/>
        <v>152640</v>
      </c>
      <c r="I500" s="15">
        <f t="shared" si="84"/>
        <v>50880</v>
      </c>
      <c r="J500" s="15">
        <f t="shared" si="86"/>
        <v>124.62951622780159</v>
      </c>
      <c r="K500" s="15">
        <f t="shared" si="87"/>
        <v>597.94952264624942</v>
      </c>
      <c r="L500" s="15">
        <f t="shared" si="88"/>
        <v>1124434.7150621696</v>
      </c>
      <c r="M500" s="15"/>
      <c r="N500" s="86">
        <f t="shared" si="83"/>
        <v>1124434.7150621696</v>
      </c>
    </row>
    <row r="501" spans="1:14" x14ac:dyDescent="0.25">
      <c r="A501" s="81"/>
      <c r="B501" s="65" t="s">
        <v>347</v>
      </c>
      <c r="C501" s="47">
        <v>4</v>
      </c>
      <c r="D501" s="69">
        <v>14.0153</v>
      </c>
      <c r="E501" s="98">
        <v>794</v>
      </c>
      <c r="F501" s="124">
        <v>111333.3</v>
      </c>
      <c r="G501" s="55">
        <v>75</v>
      </c>
      <c r="H501" s="64">
        <f t="shared" si="85"/>
        <v>83499.975000000006</v>
      </c>
      <c r="I501" s="15">
        <f t="shared" si="84"/>
        <v>27833.324999999997</v>
      </c>
      <c r="J501" s="15">
        <f t="shared" si="86"/>
        <v>140.21826196473552</v>
      </c>
      <c r="K501" s="15">
        <f t="shared" si="87"/>
        <v>582.36077690931552</v>
      </c>
      <c r="L501" s="15">
        <f t="shared" si="88"/>
        <v>977832.27637209685</v>
      </c>
      <c r="M501" s="15"/>
      <c r="N501" s="86">
        <f t="shared" ref="N501:N564" si="89">L501+M501</f>
        <v>977832.27637209685</v>
      </c>
    </row>
    <row r="502" spans="1:14" x14ac:dyDescent="0.25">
      <c r="A502" s="81"/>
      <c r="B502" s="8"/>
      <c r="C502" s="8"/>
      <c r="D502" s="69">
        <v>0</v>
      </c>
      <c r="E502" s="100"/>
      <c r="F502" s="87"/>
      <c r="G502" s="55"/>
      <c r="H502" s="87"/>
      <c r="I502" s="88"/>
      <c r="J502" s="88"/>
      <c r="K502" s="15"/>
      <c r="L502" s="15"/>
      <c r="M502" s="15"/>
      <c r="N502" s="86"/>
    </row>
    <row r="503" spans="1:14" x14ac:dyDescent="0.25">
      <c r="A503" s="84" t="s">
        <v>348</v>
      </c>
      <c r="B503" s="57" t="s">
        <v>2</v>
      </c>
      <c r="C503" s="58"/>
      <c r="D503" s="7">
        <v>754.17770000000007</v>
      </c>
      <c r="E503" s="101">
        <f>E504</f>
        <v>53472</v>
      </c>
      <c r="F503" s="49">
        <v>0</v>
      </c>
      <c r="G503" s="55"/>
      <c r="H503" s="49">
        <f>H505</f>
        <v>5552853.3749999991</v>
      </c>
      <c r="I503" s="12">
        <f>I505</f>
        <v>-5552853.3749999991</v>
      </c>
      <c r="J503" s="12"/>
      <c r="K503" s="15"/>
      <c r="L503" s="15"/>
      <c r="M503" s="14">
        <f>M505</f>
        <v>28462750.954674087</v>
      </c>
      <c r="N503" s="82">
        <f t="shared" si="89"/>
        <v>28462750.954674087</v>
      </c>
    </row>
    <row r="504" spans="1:14" x14ac:dyDescent="0.25">
      <c r="A504" s="84" t="s">
        <v>348</v>
      </c>
      <c r="B504" s="57" t="s">
        <v>3</v>
      </c>
      <c r="C504" s="58"/>
      <c r="D504" s="7">
        <v>754.17770000000007</v>
      </c>
      <c r="E504" s="101">
        <f>SUM(E506:E524)</f>
        <v>53472</v>
      </c>
      <c r="F504" s="49">
        <f>SUM(F506:F524)</f>
        <v>22211413.499999996</v>
      </c>
      <c r="G504" s="55"/>
      <c r="H504" s="49">
        <f>SUM(H506:H524)</f>
        <v>9969130.1250000019</v>
      </c>
      <c r="I504" s="12">
        <f>SUM(I506:I524)</f>
        <v>12242283.375000004</v>
      </c>
      <c r="J504" s="12"/>
      <c r="K504" s="15"/>
      <c r="L504" s="12">
        <f>SUM(L506:L524)</f>
        <v>21539773.36910158</v>
      </c>
      <c r="M504" s="15"/>
      <c r="N504" s="82">
        <f t="shared" si="89"/>
        <v>21539773.36910158</v>
      </c>
    </row>
    <row r="505" spans="1:14" x14ac:dyDescent="0.25">
      <c r="A505" s="81"/>
      <c r="B505" s="65" t="s">
        <v>26</v>
      </c>
      <c r="C505" s="47">
        <v>2</v>
      </c>
      <c r="D505" s="69">
        <v>0</v>
      </c>
      <c r="E505" s="104"/>
      <c r="F505" s="64">
        <v>0</v>
      </c>
      <c r="G505" s="55">
        <v>25</v>
      </c>
      <c r="H505" s="64">
        <f>F504*G505/100</f>
        <v>5552853.3749999991</v>
      </c>
      <c r="I505" s="15">
        <f t="shared" ref="I505:I524" si="90">F505-H505</f>
        <v>-5552853.3749999991</v>
      </c>
      <c r="J505" s="15"/>
      <c r="K505" s="15"/>
      <c r="L505" s="15"/>
      <c r="M505" s="15">
        <f>($L$7*$L$8*E503/$L$10)+($L$7*$L$9*D503/$L$11)</f>
        <v>28462750.954674087</v>
      </c>
      <c r="N505" s="86">
        <f t="shared" si="89"/>
        <v>28462750.954674087</v>
      </c>
    </row>
    <row r="506" spans="1:14" x14ac:dyDescent="0.25">
      <c r="A506" s="81"/>
      <c r="B506" s="65" t="s">
        <v>349</v>
      </c>
      <c r="C506" s="47">
        <v>4</v>
      </c>
      <c r="D506" s="69">
        <v>77.823599999999999</v>
      </c>
      <c r="E506" s="98">
        <v>5001</v>
      </c>
      <c r="F506" s="124">
        <v>1285320</v>
      </c>
      <c r="G506" s="55">
        <v>75</v>
      </c>
      <c r="H506" s="64">
        <f t="shared" ref="H506:H524" si="91">F506*G506/100</f>
        <v>963990</v>
      </c>
      <c r="I506" s="15">
        <f t="shared" si="90"/>
        <v>321330</v>
      </c>
      <c r="J506" s="15">
        <f t="shared" ref="J506:J524" si="92">F506/E506</f>
        <v>257.01259748050387</v>
      </c>
      <c r="K506" s="15">
        <f t="shared" ref="K506:K524" si="93">$J$11*$J$19-J506</f>
        <v>465.56644139354711</v>
      </c>
      <c r="L506" s="15">
        <f t="shared" ref="L506:L524" si="94">IF(K506&gt;0,$J$7*$J$8*(K506/$K$19),0)+$J$7*$J$9*(E506/$E$19)+$J$7*$J$10*(D506/$D$19)</f>
        <v>1509264.0811287609</v>
      </c>
      <c r="M506" s="15"/>
      <c r="N506" s="86">
        <f t="shared" si="89"/>
        <v>1509264.0811287609</v>
      </c>
    </row>
    <row r="507" spans="1:14" x14ac:dyDescent="0.25">
      <c r="A507" s="81"/>
      <c r="B507" s="65" t="s">
        <v>350</v>
      </c>
      <c r="C507" s="47">
        <v>4</v>
      </c>
      <c r="D507" s="69">
        <v>26.140100000000004</v>
      </c>
      <c r="E507" s="98">
        <v>1501</v>
      </c>
      <c r="F507" s="124">
        <v>341400</v>
      </c>
      <c r="G507" s="55">
        <v>75</v>
      </c>
      <c r="H507" s="64">
        <f t="shared" si="91"/>
        <v>256050</v>
      </c>
      <c r="I507" s="15">
        <f t="shared" si="90"/>
        <v>85350</v>
      </c>
      <c r="J507" s="15">
        <f t="shared" si="92"/>
        <v>227.44836775483012</v>
      </c>
      <c r="K507" s="15">
        <f t="shared" si="93"/>
        <v>495.13067111922089</v>
      </c>
      <c r="L507" s="15">
        <f t="shared" si="94"/>
        <v>974241.96910935675</v>
      </c>
      <c r="M507" s="15"/>
      <c r="N507" s="86">
        <f t="shared" si="89"/>
        <v>974241.96910935675</v>
      </c>
    </row>
    <row r="508" spans="1:14" x14ac:dyDescent="0.25">
      <c r="A508" s="81"/>
      <c r="B508" s="65" t="s">
        <v>351</v>
      </c>
      <c r="C508" s="47">
        <v>4</v>
      </c>
      <c r="D508" s="69">
        <v>36.946100000000001</v>
      </c>
      <c r="E508" s="98">
        <v>1855</v>
      </c>
      <c r="F508" s="124">
        <v>375706.7</v>
      </c>
      <c r="G508" s="55">
        <v>75</v>
      </c>
      <c r="H508" s="64">
        <f t="shared" si="91"/>
        <v>281780.02500000002</v>
      </c>
      <c r="I508" s="15">
        <f t="shared" si="90"/>
        <v>93926.674999999988</v>
      </c>
      <c r="J508" s="15">
        <f t="shared" si="92"/>
        <v>202.53730458221025</v>
      </c>
      <c r="K508" s="15">
        <f t="shared" si="93"/>
        <v>520.04173429184073</v>
      </c>
      <c r="L508" s="15">
        <f t="shared" si="94"/>
        <v>1086634.0692125924</v>
      </c>
      <c r="M508" s="15"/>
      <c r="N508" s="86">
        <f t="shared" si="89"/>
        <v>1086634.0692125924</v>
      </c>
    </row>
    <row r="509" spans="1:14" x14ac:dyDescent="0.25">
      <c r="A509" s="81"/>
      <c r="B509" s="65" t="s">
        <v>352</v>
      </c>
      <c r="C509" s="47">
        <v>4</v>
      </c>
      <c r="D509" s="69">
        <v>50.619700000000009</v>
      </c>
      <c r="E509" s="98">
        <v>3150</v>
      </c>
      <c r="F509" s="124">
        <v>827800</v>
      </c>
      <c r="G509" s="55">
        <v>75</v>
      </c>
      <c r="H509" s="64">
        <f t="shared" si="91"/>
        <v>620850</v>
      </c>
      <c r="I509" s="15">
        <f t="shared" si="90"/>
        <v>206950</v>
      </c>
      <c r="J509" s="15">
        <f t="shared" si="92"/>
        <v>262.79365079365078</v>
      </c>
      <c r="K509" s="15">
        <f t="shared" si="93"/>
        <v>459.7853880804002</v>
      </c>
      <c r="L509" s="15">
        <f t="shared" si="94"/>
        <v>1195864.4436780503</v>
      </c>
      <c r="M509" s="15"/>
      <c r="N509" s="86">
        <f t="shared" si="89"/>
        <v>1195864.4436780503</v>
      </c>
    </row>
    <row r="510" spans="1:14" x14ac:dyDescent="0.25">
      <c r="A510" s="81"/>
      <c r="B510" s="65" t="s">
        <v>353</v>
      </c>
      <c r="C510" s="47">
        <v>4</v>
      </c>
      <c r="D510" s="69">
        <v>35.986699999999999</v>
      </c>
      <c r="E510" s="98">
        <v>2306</v>
      </c>
      <c r="F510" s="124">
        <v>893840</v>
      </c>
      <c r="G510" s="55">
        <v>75</v>
      </c>
      <c r="H510" s="64">
        <f t="shared" si="91"/>
        <v>670380</v>
      </c>
      <c r="I510" s="15">
        <f t="shared" si="90"/>
        <v>223460</v>
      </c>
      <c r="J510" s="15">
        <f t="shared" si="92"/>
        <v>387.6149176062446</v>
      </c>
      <c r="K510" s="15">
        <f t="shared" si="93"/>
        <v>334.96412126780638</v>
      </c>
      <c r="L510" s="15">
        <f t="shared" si="94"/>
        <v>869637.15505287854</v>
      </c>
      <c r="M510" s="15"/>
      <c r="N510" s="86">
        <f t="shared" si="89"/>
        <v>869637.15505287854</v>
      </c>
    </row>
    <row r="511" spans="1:14" x14ac:dyDescent="0.25">
      <c r="A511" s="81"/>
      <c r="B511" s="65" t="s">
        <v>354</v>
      </c>
      <c r="C511" s="47">
        <v>4</v>
      </c>
      <c r="D511" s="69">
        <v>52.303999999999995</v>
      </c>
      <c r="E511" s="98">
        <v>2623</v>
      </c>
      <c r="F511" s="124">
        <v>474080</v>
      </c>
      <c r="G511" s="55">
        <v>75</v>
      </c>
      <c r="H511" s="64">
        <f t="shared" si="91"/>
        <v>355560</v>
      </c>
      <c r="I511" s="15">
        <f t="shared" si="90"/>
        <v>118520</v>
      </c>
      <c r="J511" s="15">
        <f t="shared" si="92"/>
        <v>180.73961113229126</v>
      </c>
      <c r="K511" s="15">
        <f t="shared" si="93"/>
        <v>541.83942774175966</v>
      </c>
      <c r="L511" s="15">
        <f t="shared" si="94"/>
        <v>1257808.4207858383</v>
      </c>
      <c r="M511" s="15"/>
      <c r="N511" s="86">
        <f t="shared" si="89"/>
        <v>1257808.4207858383</v>
      </c>
    </row>
    <row r="512" spans="1:14" x14ac:dyDescent="0.25">
      <c r="A512" s="81"/>
      <c r="B512" s="65" t="s">
        <v>355</v>
      </c>
      <c r="C512" s="47">
        <v>4</v>
      </c>
      <c r="D512" s="69">
        <v>49.512799999999999</v>
      </c>
      <c r="E512" s="98">
        <v>3027</v>
      </c>
      <c r="F512" s="124">
        <v>555920</v>
      </c>
      <c r="G512" s="55">
        <v>75</v>
      </c>
      <c r="H512" s="64">
        <f t="shared" si="91"/>
        <v>416940</v>
      </c>
      <c r="I512" s="15">
        <f t="shared" si="90"/>
        <v>138980</v>
      </c>
      <c r="J512" s="15">
        <f t="shared" si="92"/>
        <v>183.65378262305913</v>
      </c>
      <c r="K512" s="15">
        <f t="shared" si="93"/>
        <v>538.92525625099188</v>
      </c>
      <c r="L512" s="15">
        <f t="shared" si="94"/>
        <v>1291928.6050237378</v>
      </c>
      <c r="M512" s="15"/>
      <c r="N512" s="86">
        <f t="shared" si="89"/>
        <v>1291928.6050237378</v>
      </c>
    </row>
    <row r="513" spans="1:14" x14ac:dyDescent="0.25">
      <c r="A513" s="81"/>
      <c r="B513" s="65" t="s">
        <v>356</v>
      </c>
      <c r="C513" s="47">
        <v>4</v>
      </c>
      <c r="D513" s="69">
        <v>29.011799999999997</v>
      </c>
      <c r="E513" s="98">
        <v>1776</v>
      </c>
      <c r="F513" s="124">
        <v>397480</v>
      </c>
      <c r="G513" s="55">
        <v>75</v>
      </c>
      <c r="H513" s="64">
        <f t="shared" si="91"/>
        <v>298110</v>
      </c>
      <c r="I513" s="15">
        <f t="shared" si="90"/>
        <v>99370</v>
      </c>
      <c r="J513" s="15">
        <f t="shared" si="92"/>
        <v>223.80630630630631</v>
      </c>
      <c r="K513" s="15">
        <f t="shared" si="93"/>
        <v>498.7727325677447</v>
      </c>
      <c r="L513" s="15">
        <f t="shared" si="94"/>
        <v>1021026.4618826694</v>
      </c>
      <c r="M513" s="15"/>
      <c r="N513" s="86">
        <f t="shared" si="89"/>
        <v>1021026.4618826694</v>
      </c>
    </row>
    <row r="514" spans="1:14" x14ac:dyDescent="0.25">
      <c r="A514" s="81"/>
      <c r="B514" s="65" t="s">
        <v>357</v>
      </c>
      <c r="C514" s="47">
        <v>4</v>
      </c>
      <c r="D514" s="69">
        <v>18.760599999999997</v>
      </c>
      <c r="E514" s="98">
        <v>722</v>
      </c>
      <c r="F514" s="124">
        <v>238480</v>
      </c>
      <c r="G514" s="55">
        <v>75</v>
      </c>
      <c r="H514" s="64">
        <f t="shared" si="91"/>
        <v>178860</v>
      </c>
      <c r="I514" s="15">
        <f t="shared" si="90"/>
        <v>59620</v>
      </c>
      <c r="J514" s="15">
        <f t="shared" si="92"/>
        <v>330.30470914127426</v>
      </c>
      <c r="K514" s="15">
        <f t="shared" si="93"/>
        <v>392.27432973277672</v>
      </c>
      <c r="L514" s="15">
        <f t="shared" si="94"/>
        <v>710779.78429032175</v>
      </c>
      <c r="M514" s="15"/>
      <c r="N514" s="86">
        <f t="shared" si="89"/>
        <v>710779.78429032175</v>
      </c>
    </row>
    <row r="515" spans="1:14" x14ac:dyDescent="0.25">
      <c r="A515" s="81"/>
      <c r="B515" s="65" t="s">
        <v>358</v>
      </c>
      <c r="C515" s="47">
        <v>4</v>
      </c>
      <c r="D515" s="69">
        <v>35.272599999999997</v>
      </c>
      <c r="E515" s="98">
        <v>2897</v>
      </c>
      <c r="F515" s="124">
        <v>474320</v>
      </c>
      <c r="G515" s="55">
        <v>75</v>
      </c>
      <c r="H515" s="64">
        <f t="shared" si="91"/>
        <v>355740</v>
      </c>
      <c r="I515" s="15">
        <f t="shared" si="90"/>
        <v>118580</v>
      </c>
      <c r="J515" s="15">
        <f t="shared" si="92"/>
        <v>163.72799447704523</v>
      </c>
      <c r="K515" s="15">
        <f t="shared" si="93"/>
        <v>558.85104439700581</v>
      </c>
      <c r="L515" s="15">
        <f t="shared" si="94"/>
        <v>1259299.4635912783</v>
      </c>
      <c r="M515" s="15"/>
      <c r="N515" s="86">
        <f t="shared" si="89"/>
        <v>1259299.4635912783</v>
      </c>
    </row>
    <row r="516" spans="1:14" x14ac:dyDescent="0.25">
      <c r="A516" s="81"/>
      <c r="B516" s="65" t="s">
        <v>894</v>
      </c>
      <c r="C516" s="47">
        <v>3</v>
      </c>
      <c r="D516" s="69">
        <v>31.216999999999999</v>
      </c>
      <c r="E516" s="98">
        <v>9821</v>
      </c>
      <c r="F516" s="124">
        <v>12162600</v>
      </c>
      <c r="G516" s="55">
        <v>20</v>
      </c>
      <c r="H516" s="64">
        <f t="shared" si="91"/>
        <v>2432520</v>
      </c>
      <c r="I516" s="15">
        <f t="shared" si="90"/>
        <v>9730080</v>
      </c>
      <c r="J516" s="15">
        <f t="shared" si="92"/>
        <v>1238.4278586701964</v>
      </c>
      <c r="K516" s="15">
        <f t="shared" si="93"/>
        <v>-515.84881979614545</v>
      </c>
      <c r="L516" s="15">
        <f t="shared" si="94"/>
        <v>1252334.4586857697</v>
      </c>
      <c r="M516" s="15"/>
      <c r="N516" s="86">
        <f t="shared" si="89"/>
        <v>1252334.4586857697</v>
      </c>
    </row>
    <row r="517" spans="1:14" x14ac:dyDescent="0.25">
      <c r="A517" s="81"/>
      <c r="B517" s="65" t="s">
        <v>793</v>
      </c>
      <c r="C517" s="47">
        <v>4</v>
      </c>
      <c r="D517" s="69">
        <v>42.3553</v>
      </c>
      <c r="E517" s="98">
        <v>3425</v>
      </c>
      <c r="F517" s="124">
        <v>886386.7</v>
      </c>
      <c r="G517" s="55">
        <v>75</v>
      </c>
      <c r="H517" s="64">
        <f t="shared" si="91"/>
        <v>664790.02500000002</v>
      </c>
      <c r="I517" s="15">
        <f t="shared" si="90"/>
        <v>221596.67499999993</v>
      </c>
      <c r="J517" s="15">
        <f t="shared" si="92"/>
        <v>258.79903649635037</v>
      </c>
      <c r="K517" s="15">
        <f t="shared" si="93"/>
        <v>463.78000237770061</v>
      </c>
      <c r="L517" s="15">
        <f t="shared" si="94"/>
        <v>1207098.415684334</v>
      </c>
      <c r="M517" s="15"/>
      <c r="N517" s="86">
        <f t="shared" si="89"/>
        <v>1207098.415684334</v>
      </c>
    </row>
    <row r="518" spans="1:14" x14ac:dyDescent="0.25">
      <c r="A518" s="81"/>
      <c r="B518" s="65" t="s">
        <v>359</v>
      </c>
      <c r="C518" s="47">
        <v>4</v>
      </c>
      <c r="D518" s="69">
        <v>58.2791</v>
      </c>
      <c r="E518" s="98">
        <v>2411</v>
      </c>
      <c r="F518" s="124">
        <v>611720</v>
      </c>
      <c r="G518" s="55">
        <v>75</v>
      </c>
      <c r="H518" s="64">
        <f t="shared" si="91"/>
        <v>458790</v>
      </c>
      <c r="I518" s="15">
        <f t="shared" si="90"/>
        <v>152930</v>
      </c>
      <c r="J518" s="15">
        <f t="shared" si="92"/>
        <v>253.72044794690999</v>
      </c>
      <c r="K518" s="15">
        <f t="shared" si="93"/>
        <v>468.85859092714099</v>
      </c>
      <c r="L518" s="15">
        <f t="shared" si="94"/>
        <v>1147114.751230109</v>
      </c>
      <c r="M518" s="15"/>
      <c r="N518" s="86">
        <f t="shared" si="89"/>
        <v>1147114.751230109</v>
      </c>
    </row>
    <row r="519" spans="1:14" x14ac:dyDescent="0.25">
      <c r="A519" s="81"/>
      <c r="B519" s="65" t="s">
        <v>360</v>
      </c>
      <c r="C519" s="47">
        <v>4</v>
      </c>
      <c r="D519" s="69">
        <v>21.251799999999999</v>
      </c>
      <c r="E519" s="98">
        <v>1536</v>
      </c>
      <c r="F519" s="124">
        <v>259786.7</v>
      </c>
      <c r="G519" s="55">
        <v>75</v>
      </c>
      <c r="H519" s="64">
        <f t="shared" si="91"/>
        <v>194840.02499999999</v>
      </c>
      <c r="I519" s="15">
        <f t="shared" si="90"/>
        <v>64946.675000000017</v>
      </c>
      <c r="J519" s="15">
        <f t="shared" si="92"/>
        <v>169.13196614583333</v>
      </c>
      <c r="K519" s="15">
        <f t="shared" si="93"/>
        <v>553.44707272821768</v>
      </c>
      <c r="L519" s="15">
        <f t="shared" si="94"/>
        <v>1046569.7830149573</v>
      </c>
      <c r="M519" s="15"/>
      <c r="N519" s="86">
        <f t="shared" si="89"/>
        <v>1046569.7830149573</v>
      </c>
    </row>
    <row r="520" spans="1:14" x14ac:dyDescent="0.25">
      <c r="A520" s="81"/>
      <c r="B520" s="65" t="s">
        <v>361</v>
      </c>
      <c r="C520" s="47">
        <v>4</v>
      </c>
      <c r="D520" s="69">
        <v>24.685799999999997</v>
      </c>
      <c r="E520" s="98">
        <v>1634</v>
      </c>
      <c r="F520" s="124">
        <v>332186.7</v>
      </c>
      <c r="G520" s="55">
        <v>75</v>
      </c>
      <c r="H520" s="64">
        <f t="shared" si="91"/>
        <v>249140.02499999999</v>
      </c>
      <c r="I520" s="15">
        <f t="shared" si="90"/>
        <v>83046.675000000017</v>
      </c>
      <c r="J520" s="15">
        <f t="shared" si="92"/>
        <v>203.29663402692779</v>
      </c>
      <c r="K520" s="15">
        <f t="shared" si="93"/>
        <v>519.28240484712319</v>
      </c>
      <c r="L520" s="15">
        <f t="shared" si="94"/>
        <v>1019934.3639700441</v>
      </c>
      <c r="M520" s="15"/>
      <c r="N520" s="86">
        <f t="shared" si="89"/>
        <v>1019934.3639700441</v>
      </c>
    </row>
    <row r="521" spans="1:14" x14ac:dyDescent="0.25">
      <c r="A521" s="81"/>
      <c r="B521" s="65" t="s">
        <v>362</v>
      </c>
      <c r="C521" s="47">
        <v>4</v>
      </c>
      <c r="D521" s="69">
        <v>25.828000000000003</v>
      </c>
      <c r="E521" s="98">
        <v>2014</v>
      </c>
      <c r="F521" s="124">
        <v>425960</v>
      </c>
      <c r="G521" s="55">
        <v>75</v>
      </c>
      <c r="H521" s="64">
        <f t="shared" si="91"/>
        <v>319470</v>
      </c>
      <c r="I521" s="15">
        <f t="shared" si="90"/>
        <v>106490</v>
      </c>
      <c r="J521" s="15">
        <f t="shared" si="92"/>
        <v>211.49950347567031</v>
      </c>
      <c r="K521" s="15">
        <f t="shared" si="93"/>
        <v>511.0795353983807</v>
      </c>
      <c r="L521" s="15">
        <f t="shared" si="94"/>
        <v>1056354.7508413943</v>
      </c>
      <c r="M521" s="15"/>
      <c r="N521" s="86">
        <f t="shared" si="89"/>
        <v>1056354.7508413943</v>
      </c>
    </row>
    <row r="522" spans="1:14" x14ac:dyDescent="0.25">
      <c r="A522" s="81"/>
      <c r="B522" s="65" t="s">
        <v>363</v>
      </c>
      <c r="C522" s="47">
        <v>4</v>
      </c>
      <c r="D522" s="69">
        <v>71.106899999999996</v>
      </c>
      <c r="E522" s="98">
        <v>4195</v>
      </c>
      <c r="F522" s="124">
        <v>1072946.7</v>
      </c>
      <c r="G522" s="55">
        <v>75</v>
      </c>
      <c r="H522" s="64">
        <f t="shared" si="91"/>
        <v>804710.02500000002</v>
      </c>
      <c r="I522" s="15">
        <f t="shared" si="90"/>
        <v>268236.67499999993</v>
      </c>
      <c r="J522" s="15">
        <f t="shared" si="92"/>
        <v>255.76798569725864</v>
      </c>
      <c r="K522" s="15">
        <f t="shared" si="93"/>
        <v>466.81105317679237</v>
      </c>
      <c r="L522" s="15">
        <f t="shared" si="94"/>
        <v>1394827.0243407618</v>
      </c>
      <c r="M522" s="15"/>
      <c r="N522" s="86">
        <f t="shared" si="89"/>
        <v>1394827.0243407618</v>
      </c>
    </row>
    <row r="523" spans="1:14" x14ac:dyDescent="0.25">
      <c r="A523" s="81"/>
      <c r="B523" s="65" t="s">
        <v>260</v>
      </c>
      <c r="C523" s="47">
        <v>4</v>
      </c>
      <c r="D523" s="69">
        <v>30.144199999999998</v>
      </c>
      <c r="E523" s="98">
        <v>1744</v>
      </c>
      <c r="F523" s="124">
        <v>308946.7</v>
      </c>
      <c r="G523" s="55">
        <v>75</v>
      </c>
      <c r="H523" s="64">
        <f t="shared" si="91"/>
        <v>231710.02499999999</v>
      </c>
      <c r="I523" s="15">
        <f t="shared" si="90"/>
        <v>77236.675000000017</v>
      </c>
      <c r="J523" s="15">
        <f t="shared" si="92"/>
        <v>177.1483371559633</v>
      </c>
      <c r="K523" s="15">
        <f t="shared" si="93"/>
        <v>545.43070171808768</v>
      </c>
      <c r="L523" s="15">
        <f t="shared" si="94"/>
        <v>1088191.6308686188</v>
      </c>
      <c r="M523" s="15"/>
      <c r="N523" s="86">
        <f t="shared" si="89"/>
        <v>1088191.6308686188</v>
      </c>
    </row>
    <row r="524" spans="1:14" x14ac:dyDescent="0.25">
      <c r="A524" s="81"/>
      <c r="B524" s="65" t="s">
        <v>285</v>
      </c>
      <c r="C524" s="47">
        <v>4</v>
      </c>
      <c r="D524" s="69">
        <v>36.931599999999996</v>
      </c>
      <c r="E524" s="98">
        <v>1834</v>
      </c>
      <c r="F524" s="124">
        <v>286533.3</v>
      </c>
      <c r="G524" s="55">
        <v>75</v>
      </c>
      <c r="H524" s="64">
        <f t="shared" si="91"/>
        <v>214899.97500000001</v>
      </c>
      <c r="I524" s="15">
        <f t="shared" si="90"/>
        <v>71633.324999999983</v>
      </c>
      <c r="J524" s="15">
        <f t="shared" si="92"/>
        <v>156.23407851690294</v>
      </c>
      <c r="K524" s="15">
        <f t="shared" si="93"/>
        <v>566.34496035714801</v>
      </c>
      <c r="L524" s="15">
        <f t="shared" si="94"/>
        <v>1150863.7367101081</v>
      </c>
      <c r="M524" s="15"/>
      <c r="N524" s="86">
        <f t="shared" si="89"/>
        <v>1150863.7367101081</v>
      </c>
    </row>
    <row r="525" spans="1:14" x14ac:dyDescent="0.25">
      <c r="A525" s="81"/>
      <c r="B525" s="8"/>
      <c r="C525" s="8"/>
      <c r="D525" s="69">
        <v>0</v>
      </c>
      <c r="E525" s="100"/>
      <c r="F525" s="87"/>
      <c r="G525" s="55"/>
      <c r="H525" s="87"/>
      <c r="I525" s="88"/>
      <c r="J525" s="88"/>
      <c r="K525" s="15"/>
      <c r="L525" s="15"/>
      <c r="M525" s="15"/>
      <c r="N525" s="86"/>
    </row>
    <row r="526" spans="1:14" x14ac:dyDescent="0.25">
      <c r="A526" s="84" t="s">
        <v>298</v>
      </c>
      <c r="B526" s="57" t="s">
        <v>2</v>
      </c>
      <c r="C526" s="58"/>
      <c r="D526" s="7">
        <v>1472.1347000000003</v>
      </c>
      <c r="E526" s="101">
        <f>E527</f>
        <v>109298</v>
      </c>
      <c r="F526" s="49">
        <v>0</v>
      </c>
      <c r="G526" s="55"/>
      <c r="H526" s="49">
        <f>H528</f>
        <v>12109093.850000001</v>
      </c>
      <c r="I526" s="12">
        <f>I528</f>
        <v>-12109093.850000001</v>
      </c>
      <c r="J526" s="12"/>
      <c r="K526" s="15"/>
      <c r="L526" s="15"/>
      <c r="M526" s="14">
        <f>M528</f>
        <v>57060402.489856713</v>
      </c>
      <c r="N526" s="82">
        <f t="shared" si="89"/>
        <v>57060402.489856713</v>
      </c>
    </row>
    <row r="527" spans="1:14" x14ac:dyDescent="0.25">
      <c r="A527" s="84" t="s">
        <v>298</v>
      </c>
      <c r="B527" s="57" t="s">
        <v>3</v>
      </c>
      <c r="C527" s="58"/>
      <c r="D527" s="7">
        <v>1472.1347000000003</v>
      </c>
      <c r="E527" s="101">
        <f>SUM(E529:E567)</f>
        <v>109298</v>
      </c>
      <c r="F527" s="49">
        <f>SUM(F529:F567)</f>
        <v>48436375.400000013</v>
      </c>
      <c r="G527" s="55"/>
      <c r="H527" s="49">
        <f>SUM(H529:H567)</f>
        <v>26827590.109999992</v>
      </c>
      <c r="I527" s="12">
        <f>SUM(I529:I567)</f>
        <v>21608785.290000007</v>
      </c>
      <c r="J527" s="12"/>
      <c r="K527" s="15"/>
      <c r="L527" s="12">
        <f>SUM(L529:L567)</f>
        <v>43890133.425516389</v>
      </c>
      <c r="M527" s="15"/>
      <c r="N527" s="82">
        <f t="shared" si="89"/>
        <v>43890133.425516389</v>
      </c>
    </row>
    <row r="528" spans="1:14" x14ac:dyDescent="0.25">
      <c r="A528" s="81"/>
      <c r="B528" s="65" t="s">
        <v>26</v>
      </c>
      <c r="C528" s="47">
        <v>2</v>
      </c>
      <c r="D528" s="69">
        <v>0</v>
      </c>
      <c r="E528" s="104"/>
      <c r="F528" s="64">
        <v>0</v>
      </c>
      <c r="G528" s="55">
        <v>25</v>
      </c>
      <c r="H528" s="64">
        <f>F527*G528/100</f>
        <v>12109093.850000001</v>
      </c>
      <c r="I528" s="15">
        <f t="shared" ref="I528:I567" si="95">F528-H528</f>
        <v>-12109093.850000001</v>
      </c>
      <c r="J528" s="15"/>
      <c r="K528" s="15"/>
      <c r="L528" s="15"/>
      <c r="M528" s="15">
        <f>($L$7*$L$8*E526/$L$10)+($L$7*$L$9*D526/$L$11)</f>
        <v>57060402.489856713</v>
      </c>
      <c r="N528" s="86">
        <f t="shared" si="89"/>
        <v>57060402.489856713</v>
      </c>
    </row>
    <row r="529" spans="1:14" x14ac:dyDescent="0.25">
      <c r="A529" s="81"/>
      <c r="B529" s="65" t="s">
        <v>364</v>
      </c>
      <c r="C529" s="47">
        <v>4</v>
      </c>
      <c r="D529" s="69">
        <v>29.834200000000003</v>
      </c>
      <c r="E529" s="98">
        <v>1580</v>
      </c>
      <c r="F529" s="124">
        <v>186066.7</v>
      </c>
      <c r="G529" s="55">
        <v>75</v>
      </c>
      <c r="H529" s="64">
        <f t="shared" ref="H529:H567" si="96">F529*G529/100</f>
        <v>139550.02499999999</v>
      </c>
      <c r="I529" s="15">
        <f t="shared" si="95"/>
        <v>46516.675000000017</v>
      </c>
      <c r="J529" s="15">
        <f t="shared" ref="J529:J567" si="97">F529/E529</f>
        <v>117.7637341772152</v>
      </c>
      <c r="K529" s="15">
        <f t="shared" ref="K529:K567" si="98">$J$11*$J$19-J529</f>
        <v>604.81530469683582</v>
      </c>
      <c r="L529" s="15">
        <f t="shared" ref="L529:L567" si="99">IF(K529&gt;0,$J$7*$J$8*(K529/$K$19),0)+$J$7*$J$9*(E529/$E$19)+$J$7*$J$10*(D529/$D$19)</f>
        <v>1153556.0876321378</v>
      </c>
      <c r="M529" s="15"/>
      <c r="N529" s="86">
        <f t="shared" si="89"/>
        <v>1153556.0876321378</v>
      </c>
    </row>
    <row r="530" spans="1:14" x14ac:dyDescent="0.25">
      <c r="A530" s="81"/>
      <c r="B530" s="65" t="s">
        <v>365</v>
      </c>
      <c r="C530" s="47">
        <v>4</v>
      </c>
      <c r="D530" s="69">
        <v>53.624000000000002</v>
      </c>
      <c r="E530" s="98">
        <v>2615</v>
      </c>
      <c r="F530" s="124">
        <v>519666.7</v>
      </c>
      <c r="G530" s="55">
        <v>75</v>
      </c>
      <c r="H530" s="64">
        <f t="shared" si="96"/>
        <v>389750.02500000002</v>
      </c>
      <c r="I530" s="15">
        <f t="shared" si="95"/>
        <v>129916.67499999999</v>
      </c>
      <c r="J530" s="15">
        <f t="shared" si="97"/>
        <v>198.72531548757172</v>
      </c>
      <c r="K530" s="15">
        <f t="shared" si="98"/>
        <v>523.85372338647926</v>
      </c>
      <c r="L530" s="15">
        <f t="shared" si="99"/>
        <v>1235221.4191159627</v>
      </c>
      <c r="M530" s="15"/>
      <c r="N530" s="86">
        <f t="shared" si="89"/>
        <v>1235221.4191159627</v>
      </c>
    </row>
    <row r="531" spans="1:14" x14ac:dyDescent="0.25">
      <c r="A531" s="81"/>
      <c r="B531" s="65" t="s">
        <v>366</v>
      </c>
      <c r="C531" s="47">
        <v>4</v>
      </c>
      <c r="D531" s="69">
        <v>39.252299999999998</v>
      </c>
      <c r="E531" s="98">
        <v>2505</v>
      </c>
      <c r="F531" s="124">
        <v>341946.7</v>
      </c>
      <c r="G531" s="55">
        <v>75</v>
      </c>
      <c r="H531" s="64">
        <f t="shared" si="96"/>
        <v>256460.02499999999</v>
      </c>
      <c r="I531" s="15">
        <f t="shared" si="95"/>
        <v>85486.675000000017</v>
      </c>
      <c r="J531" s="15">
        <f t="shared" si="97"/>
        <v>136.50566866267465</v>
      </c>
      <c r="K531" s="15">
        <f t="shared" si="98"/>
        <v>586.0733702113763</v>
      </c>
      <c r="L531" s="15">
        <f t="shared" si="99"/>
        <v>1265470.441795015</v>
      </c>
      <c r="M531" s="15"/>
      <c r="N531" s="86">
        <f t="shared" si="89"/>
        <v>1265470.441795015</v>
      </c>
    </row>
    <row r="532" spans="1:14" x14ac:dyDescent="0.25">
      <c r="A532" s="81"/>
      <c r="B532" s="65" t="s">
        <v>367</v>
      </c>
      <c r="C532" s="47">
        <v>4</v>
      </c>
      <c r="D532" s="69">
        <v>36.294200000000004</v>
      </c>
      <c r="E532" s="98">
        <v>2417</v>
      </c>
      <c r="F532" s="124">
        <v>533533.30000000005</v>
      </c>
      <c r="G532" s="55">
        <v>75</v>
      </c>
      <c r="H532" s="64">
        <f t="shared" si="96"/>
        <v>400149.97499999998</v>
      </c>
      <c r="I532" s="15">
        <f t="shared" si="95"/>
        <v>133383.32500000007</v>
      </c>
      <c r="J532" s="15">
        <f t="shared" si="97"/>
        <v>220.74195283409188</v>
      </c>
      <c r="K532" s="15">
        <f t="shared" si="98"/>
        <v>501.8370860399591</v>
      </c>
      <c r="L532" s="15">
        <f t="shared" si="99"/>
        <v>1124163.9937280198</v>
      </c>
      <c r="M532" s="15"/>
      <c r="N532" s="86">
        <f t="shared" si="89"/>
        <v>1124163.9937280198</v>
      </c>
    </row>
    <row r="533" spans="1:14" x14ac:dyDescent="0.25">
      <c r="A533" s="81"/>
      <c r="B533" s="65" t="s">
        <v>368</v>
      </c>
      <c r="C533" s="47">
        <v>4</v>
      </c>
      <c r="D533" s="69">
        <v>37.5411</v>
      </c>
      <c r="E533" s="98">
        <v>3502</v>
      </c>
      <c r="F533" s="124">
        <v>613813.30000000005</v>
      </c>
      <c r="G533" s="55">
        <v>75</v>
      </c>
      <c r="H533" s="64">
        <f t="shared" si="96"/>
        <v>460359.97499999998</v>
      </c>
      <c r="I533" s="15">
        <f t="shared" si="95"/>
        <v>153453.32500000007</v>
      </c>
      <c r="J533" s="15">
        <f t="shared" si="97"/>
        <v>175.27507138777844</v>
      </c>
      <c r="K533" s="15">
        <f t="shared" si="98"/>
        <v>547.30396748627254</v>
      </c>
      <c r="L533" s="15">
        <f t="shared" si="99"/>
        <v>1320922.0252658711</v>
      </c>
      <c r="M533" s="15"/>
      <c r="N533" s="86">
        <f t="shared" si="89"/>
        <v>1320922.0252658711</v>
      </c>
    </row>
    <row r="534" spans="1:14" x14ac:dyDescent="0.25">
      <c r="A534" s="81"/>
      <c r="B534" s="65" t="s">
        <v>794</v>
      </c>
      <c r="C534" s="47">
        <v>4</v>
      </c>
      <c r="D534" s="69">
        <v>49.182700000000004</v>
      </c>
      <c r="E534" s="98">
        <v>3367</v>
      </c>
      <c r="F534" s="124">
        <v>578000</v>
      </c>
      <c r="G534" s="55">
        <v>75</v>
      </c>
      <c r="H534" s="64">
        <f t="shared" si="96"/>
        <v>433500</v>
      </c>
      <c r="I534" s="15">
        <f t="shared" si="95"/>
        <v>144500</v>
      </c>
      <c r="J534" s="15">
        <f t="shared" si="97"/>
        <v>171.66617166617166</v>
      </c>
      <c r="K534" s="15">
        <f t="shared" si="98"/>
        <v>550.91286720787934</v>
      </c>
      <c r="L534" s="15">
        <f t="shared" si="99"/>
        <v>1347993.9232889977</v>
      </c>
      <c r="M534" s="15"/>
      <c r="N534" s="86">
        <f t="shared" si="89"/>
        <v>1347993.9232889977</v>
      </c>
    </row>
    <row r="535" spans="1:14" x14ac:dyDescent="0.25">
      <c r="A535" s="81"/>
      <c r="B535" s="65" t="s">
        <v>369</v>
      </c>
      <c r="C535" s="47">
        <v>4</v>
      </c>
      <c r="D535" s="69">
        <v>52.974400000000003</v>
      </c>
      <c r="E535" s="98">
        <v>2304</v>
      </c>
      <c r="F535" s="124">
        <v>325773.3</v>
      </c>
      <c r="G535" s="55">
        <v>75</v>
      </c>
      <c r="H535" s="64">
        <f t="shared" si="96"/>
        <v>244329.97500000001</v>
      </c>
      <c r="I535" s="15">
        <f t="shared" si="95"/>
        <v>81443.324999999983</v>
      </c>
      <c r="J535" s="15">
        <f t="shared" si="97"/>
        <v>141.39466145833333</v>
      </c>
      <c r="K535" s="15">
        <f t="shared" si="98"/>
        <v>581.18437741571768</v>
      </c>
      <c r="L535" s="15">
        <f t="shared" si="99"/>
        <v>1279293.9469525442</v>
      </c>
      <c r="M535" s="15"/>
      <c r="N535" s="86">
        <f t="shared" si="89"/>
        <v>1279293.9469525442</v>
      </c>
    </row>
    <row r="536" spans="1:14" x14ac:dyDescent="0.25">
      <c r="A536" s="81"/>
      <c r="B536" s="65" t="s">
        <v>370</v>
      </c>
      <c r="C536" s="47">
        <v>4</v>
      </c>
      <c r="D536" s="69">
        <v>20.2178</v>
      </c>
      <c r="E536" s="98">
        <v>1583</v>
      </c>
      <c r="F536" s="124">
        <v>177066.7</v>
      </c>
      <c r="G536" s="55">
        <v>75</v>
      </c>
      <c r="H536" s="64">
        <f t="shared" si="96"/>
        <v>132800.02499999999</v>
      </c>
      <c r="I536" s="15">
        <f t="shared" si="95"/>
        <v>44266.675000000017</v>
      </c>
      <c r="J536" s="15">
        <f t="shared" si="97"/>
        <v>111.85514845230576</v>
      </c>
      <c r="K536" s="15">
        <f t="shared" si="98"/>
        <v>610.72389042174518</v>
      </c>
      <c r="L536" s="15">
        <f t="shared" si="99"/>
        <v>1131286.1104066703</v>
      </c>
      <c r="M536" s="15"/>
      <c r="N536" s="86">
        <f t="shared" si="89"/>
        <v>1131286.1104066703</v>
      </c>
    </row>
    <row r="537" spans="1:14" x14ac:dyDescent="0.25">
      <c r="A537" s="81"/>
      <c r="B537" s="65" t="s">
        <v>371</v>
      </c>
      <c r="C537" s="47">
        <v>4</v>
      </c>
      <c r="D537" s="69">
        <v>136.13749999999999</v>
      </c>
      <c r="E537" s="98">
        <v>9783</v>
      </c>
      <c r="F537" s="124">
        <v>2399053.2999999998</v>
      </c>
      <c r="G537" s="55">
        <v>75</v>
      </c>
      <c r="H537" s="64">
        <f t="shared" si="96"/>
        <v>1799289.9750000001</v>
      </c>
      <c r="I537" s="15">
        <f t="shared" si="95"/>
        <v>599763.32499999972</v>
      </c>
      <c r="J537" s="15">
        <f t="shared" si="97"/>
        <v>245.22675048553612</v>
      </c>
      <c r="K537" s="15">
        <f t="shared" si="98"/>
        <v>477.35228838851486</v>
      </c>
      <c r="L537" s="15">
        <f t="shared" si="99"/>
        <v>2275635.3709319048</v>
      </c>
      <c r="M537" s="15"/>
      <c r="N537" s="86">
        <f t="shared" si="89"/>
        <v>2275635.3709319048</v>
      </c>
    </row>
    <row r="538" spans="1:14" x14ac:dyDescent="0.25">
      <c r="A538" s="81"/>
      <c r="B538" s="65" t="s">
        <v>372</v>
      </c>
      <c r="C538" s="47">
        <v>4</v>
      </c>
      <c r="D538" s="69">
        <v>13.699300000000001</v>
      </c>
      <c r="E538" s="98">
        <v>1265</v>
      </c>
      <c r="F538" s="124">
        <v>163613.29999999999</v>
      </c>
      <c r="G538" s="55">
        <v>75</v>
      </c>
      <c r="H538" s="64">
        <f t="shared" si="96"/>
        <v>122709.97500000001</v>
      </c>
      <c r="I538" s="15">
        <f t="shared" si="95"/>
        <v>40903.324999999983</v>
      </c>
      <c r="J538" s="15">
        <f t="shared" si="97"/>
        <v>129.33857707509881</v>
      </c>
      <c r="K538" s="15">
        <f t="shared" si="98"/>
        <v>593.2404617989522</v>
      </c>
      <c r="L538" s="15">
        <f t="shared" si="99"/>
        <v>1047702.6649550444</v>
      </c>
      <c r="M538" s="15"/>
      <c r="N538" s="86">
        <f t="shared" si="89"/>
        <v>1047702.6649550444</v>
      </c>
    </row>
    <row r="539" spans="1:14" x14ac:dyDescent="0.25">
      <c r="A539" s="81"/>
      <c r="B539" s="65" t="s">
        <v>373</v>
      </c>
      <c r="C539" s="47">
        <v>4</v>
      </c>
      <c r="D539" s="69">
        <v>30.762199999999996</v>
      </c>
      <c r="E539" s="98">
        <v>2117</v>
      </c>
      <c r="F539" s="124">
        <v>330373.3</v>
      </c>
      <c r="G539" s="55">
        <v>75</v>
      </c>
      <c r="H539" s="64">
        <f t="shared" si="96"/>
        <v>247779.97500000001</v>
      </c>
      <c r="I539" s="15">
        <f t="shared" si="95"/>
        <v>82593.324999999983</v>
      </c>
      <c r="J539" s="15">
        <f t="shared" si="97"/>
        <v>156.05729806329711</v>
      </c>
      <c r="K539" s="15">
        <f t="shared" si="98"/>
        <v>566.52174081075384</v>
      </c>
      <c r="L539" s="15">
        <f t="shared" si="99"/>
        <v>1164316.3378407934</v>
      </c>
      <c r="M539" s="15"/>
      <c r="N539" s="86">
        <f t="shared" si="89"/>
        <v>1164316.3378407934</v>
      </c>
    </row>
    <row r="540" spans="1:14" x14ac:dyDescent="0.25">
      <c r="A540" s="81"/>
      <c r="B540" s="65" t="s">
        <v>374</v>
      </c>
      <c r="C540" s="47">
        <v>4</v>
      </c>
      <c r="D540" s="69">
        <v>61.717500000000001</v>
      </c>
      <c r="E540" s="98">
        <v>4467</v>
      </c>
      <c r="F540" s="124">
        <v>690266.7</v>
      </c>
      <c r="G540" s="55">
        <v>75</v>
      </c>
      <c r="H540" s="64">
        <f t="shared" si="96"/>
        <v>517700.02500000002</v>
      </c>
      <c r="I540" s="15">
        <f t="shared" si="95"/>
        <v>172566.67499999993</v>
      </c>
      <c r="J540" s="15">
        <f t="shared" si="97"/>
        <v>154.52578912021491</v>
      </c>
      <c r="K540" s="15">
        <f t="shared" si="98"/>
        <v>568.0532497538361</v>
      </c>
      <c r="L540" s="15">
        <f t="shared" si="99"/>
        <v>1542232.6187020594</v>
      </c>
      <c r="M540" s="15"/>
      <c r="N540" s="86">
        <f t="shared" si="89"/>
        <v>1542232.6187020594</v>
      </c>
    </row>
    <row r="541" spans="1:14" x14ac:dyDescent="0.25">
      <c r="A541" s="81"/>
      <c r="B541" s="65" t="s">
        <v>375</v>
      </c>
      <c r="C541" s="47">
        <v>4</v>
      </c>
      <c r="D541" s="69">
        <v>30.177800000000001</v>
      </c>
      <c r="E541" s="98">
        <v>1759</v>
      </c>
      <c r="F541" s="124">
        <v>328546.7</v>
      </c>
      <c r="G541" s="55">
        <v>75</v>
      </c>
      <c r="H541" s="64">
        <f t="shared" si="96"/>
        <v>246410.02499999999</v>
      </c>
      <c r="I541" s="15">
        <f t="shared" si="95"/>
        <v>82136.675000000017</v>
      </c>
      <c r="J541" s="15">
        <f t="shared" si="97"/>
        <v>186.78038658328597</v>
      </c>
      <c r="K541" s="15">
        <f t="shared" si="98"/>
        <v>535.79865229076495</v>
      </c>
      <c r="L541" s="15">
        <f t="shared" si="99"/>
        <v>1076175.8030424758</v>
      </c>
      <c r="M541" s="15"/>
      <c r="N541" s="86">
        <f t="shared" si="89"/>
        <v>1076175.8030424758</v>
      </c>
    </row>
    <row r="542" spans="1:14" x14ac:dyDescent="0.25">
      <c r="A542" s="81"/>
      <c r="B542" s="65" t="s">
        <v>376</v>
      </c>
      <c r="C542" s="47">
        <v>4</v>
      </c>
      <c r="D542" s="69">
        <v>51.029200000000003</v>
      </c>
      <c r="E542" s="98">
        <v>4113</v>
      </c>
      <c r="F542" s="124">
        <v>571653.30000000005</v>
      </c>
      <c r="G542" s="55">
        <v>75</v>
      </c>
      <c r="H542" s="64">
        <f t="shared" si="96"/>
        <v>428739.97499999998</v>
      </c>
      <c r="I542" s="15">
        <f t="shared" si="95"/>
        <v>142913.32500000007</v>
      </c>
      <c r="J542" s="15">
        <f t="shared" si="97"/>
        <v>138.98694383661561</v>
      </c>
      <c r="K542" s="15">
        <f t="shared" si="98"/>
        <v>583.59209503743534</v>
      </c>
      <c r="L542" s="15">
        <f t="shared" si="99"/>
        <v>1488523.3736467508</v>
      </c>
      <c r="M542" s="15"/>
      <c r="N542" s="86">
        <f t="shared" si="89"/>
        <v>1488523.3736467508</v>
      </c>
    </row>
    <row r="543" spans="1:14" x14ac:dyDescent="0.25">
      <c r="A543" s="81"/>
      <c r="B543" s="65" t="s">
        <v>377</v>
      </c>
      <c r="C543" s="47">
        <v>4</v>
      </c>
      <c r="D543" s="69">
        <v>17.363900000000001</v>
      </c>
      <c r="E543" s="98">
        <v>1413</v>
      </c>
      <c r="F543" s="124">
        <v>211973.3</v>
      </c>
      <c r="G543" s="55">
        <v>75</v>
      </c>
      <c r="H543" s="64">
        <f t="shared" si="96"/>
        <v>158979.97500000001</v>
      </c>
      <c r="I543" s="15">
        <f t="shared" si="95"/>
        <v>52993.324999999983</v>
      </c>
      <c r="J543" s="15">
        <f t="shared" si="97"/>
        <v>150.01648973814579</v>
      </c>
      <c r="K543" s="15">
        <f t="shared" si="98"/>
        <v>572.56254913590521</v>
      </c>
      <c r="L543" s="15">
        <f t="shared" si="99"/>
        <v>1047114.0031004468</v>
      </c>
      <c r="M543" s="15"/>
      <c r="N543" s="86">
        <f t="shared" si="89"/>
        <v>1047114.0031004468</v>
      </c>
    </row>
    <row r="544" spans="1:14" x14ac:dyDescent="0.25">
      <c r="A544" s="81"/>
      <c r="B544" s="65" t="s">
        <v>378</v>
      </c>
      <c r="C544" s="47">
        <v>4</v>
      </c>
      <c r="D544" s="69">
        <v>21.911300000000004</v>
      </c>
      <c r="E544" s="98">
        <v>1903</v>
      </c>
      <c r="F544" s="124">
        <v>369040</v>
      </c>
      <c r="G544" s="55">
        <v>75</v>
      </c>
      <c r="H544" s="64">
        <f t="shared" si="96"/>
        <v>276780</v>
      </c>
      <c r="I544" s="15">
        <f t="shared" si="95"/>
        <v>92260</v>
      </c>
      <c r="J544" s="15">
        <f t="shared" si="97"/>
        <v>193.9253809774041</v>
      </c>
      <c r="K544" s="15">
        <f t="shared" si="98"/>
        <v>528.65365789664691</v>
      </c>
      <c r="L544" s="15">
        <f t="shared" si="99"/>
        <v>1055990.7983698174</v>
      </c>
      <c r="M544" s="15"/>
      <c r="N544" s="86">
        <f t="shared" si="89"/>
        <v>1055990.7983698174</v>
      </c>
    </row>
    <row r="545" spans="1:14" x14ac:dyDescent="0.25">
      <c r="A545" s="81"/>
      <c r="B545" s="65" t="s">
        <v>158</v>
      </c>
      <c r="C545" s="47">
        <v>4</v>
      </c>
      <c r="D545" s="69">
        <v>17.215700000000002</v>
      </c>
      <c r="E545" s="98">
        <v>919</v>
      </c>
      <c r="F545" s="124">
        <v>627786.69999999995</v>
      </c>
      <c r="G545" s="55">
        <v>75</v>
      </c>
      <c r="H545" s="64">
        <f t="shared" si="96"/>
        <v>470840.02500000002</v>
      </c>
      <c r="I545" s="15">
        <f t="shared" si="95"/>
        <v>156946.67499999993</v>
      </c>
      <c r="J545" s="15">
        <f t="shared" si="97"/>
        <v>683.11936887921649</v>
      </c>
      <c r="K545" s="15">
        <f t="shared" si="98"/>
        <v>39.459669994834485</v>
      </c>
      <c r="L545" s="15">
        <f t="shared" si="99"/>
        <v>220347.45121271021</v>
      </c>
      <c r="M545" s="15"/>
      <c r="N545" s="86">
        <f t="shared" si="89"/>
        <v>220347.45121271021</v>
      </c>
    </row>
    <row r="546" spans="1:14" x14ac:dyDescent="0.25">
      <c r="A546" s="81"/>
      <c r="B546" s="65" t="s">
        <v>379</v>
      </c>
      <c r="C546" s="47">
        <v>4</v>
      </c>
      <c r="D546" s="69">
        <v>31.447900000000001</v>
      </c>
      <c r="E546" s="98">
        <v>2438</v>
      </c>
      <c r="F546" s="124">
        <v>473040</v>
      </c>
      <c r="G546" s="55">
        <v>75</v>
      </c>
      <c r="H546" s="64">
        <f t="shared" si="96"/>
        <v>354780</v>
      </c>
      <c r="I546" s="15">
        <f t="shared" si="95"/>
        <v>118260</v>
      </c>
      <c r="J546" s="15">
        <f t="shared" si="97"/>
        <v>194.02789171452011</v>
      </c>
      <c r="K546" s="15">
        <f t="shared" si="98"/>
        <v>528.55114715953084</v>
      </c>
      <c r="L546" s="15">
        <f t="shared" si="99"/>
        <v>1149437.2109233518</v>
      </c>
      <c r="M546" s="15"/>
      <c r="N546" s="86">
        <f t="shared" si="89"/>
        <v>1149437.2109233518</v>
      </c>
    </row>
    <row r="547" spans="1:14" x14ac:dyDescent="0.25">
      <c r="A547" s="81"/>
      <c r="B547" s="65" t="s">
        <v>882</v>
      </c>
      <c r="C547" s="47">
        <v>3</v>
      </c>
      <c r="D547" s="69">
        <v>72.1755</v>
      </c>
      <c r="E547" s="98">
        <v>14757</v>
      </c>
      <c r="F547" s="124">
        <v>23749228.600000001</v>
      </c>
      <c r="G547" s="55">
        <v>35</v>
      </c>
      <c r="H547" s="64">
        <f t="shared" si="96"/>
        <v>8312230.0099999998</v>
      </c>
      <c r="I547" s="15">
        <f t="shared" si="95"/>
        <v>15436998.590000002</v>
      </c>
      <c r="J547" s="15">
        <f t="shared" si="97"/>
        <v>1609.3534322694316</v>
      </c>
      <c r="K547" s="15">
        <f t="shared" si="98"/>
        <v>-886.77439339538057</v>
      </c>
      <c r="L547" s="15">
        <f t="shared" si="99"/>
        <v>1963574.1344312879</v>
      </c>
      <c r="M547" s="15"/>
      <c r="N547" s="86">
        <f t="shared" si="89"/>
        <v>1963574.1344312879</v>
      </c>
    </row>
    <row r="548" spans="1:14" x14ac:dyDescent="0.25">
      <c r="A548" s="81"/>
      <c r="B548" s="65" t="s">
        <v>380</v>
      </c>
      <c r="C548" s="47">
        <v>4</v>
      </c>
      <c r="D548" s="69">
        <v>13.830499999999999</v>
      </c>
      <c r="E548" s="98">
        <v>981</v>
      </c>
      <c r="F548" s="124">
        <v>305066.7</v>
      </c>
      <c r="G548" s="55">
        <v>75</v>
      </c>
      <c r="H548" s="64">
        <f t="shared" si="96"/>
        <v>228800.02499999999</v>
      </c>
      <c r="I548" s="15">
        <f t="shared" si="95"/>
        <v>76266.675000000017</v>
      </c>
      <c r="J548" s="15">
        <f t="shared" si="97"/>
        <v>310.97522935779818</v>
      </c>
      <c r="K548" s="15">
        <f t="shared" si="98"/>
        <v>411.6038095162528</v>
      </c>
      <c r="L548" s="15">
        <f t="shared" si="99"/>
        <v>753037.26356472715</v>
      </c>
      <c r="M548" s="15"/>
      <c r="N548" s="86">
        <f t="shared" si="89"/>
        <v>753037.26356472715</v>
      </c>
    </row>
    <row r="549" spans="1:14" x14ac:dyDescent="0.25">
      <c r="A549" s="81"/>
      <c r="B549" s="65" t="s">
        <v>381</v>
      </c>
      <c r="C549" s="47">
        <v>4</v>
      </c>
      <c r="D549" s="69">
        <v>89.205900000000014</v>
      </c>
      <c r="E549" s="98">
        <v>5454</v>
      </c>
      <c r="F549" s="124">
        <v>1765733.3</v>
      </c>
      <c r="G549" s="55">
        <v>75</v>
      </c>
      <c r="H549" s="64">
        <f t="shared" si="96"/>
        <v>1324299.9750000001</v>
      </c>
      <c r="I549" s="15">
        <f t="shared" si="95"/>
        <v>441433.32499999995</v>
      </c>
      <c r="J549" s="15">
        <f t="shared" si="97"/>
        <v>323.7501466813348</v>
      </c>
      <c r="K549" s="15">
        <f t="shared" si="98"/>
        <v>398.82889219271618</v>
      </c>
      <c r="L549" s="15">
        <f t="shared" si="99"/>
        <v>1503031.3178418349</v>
      </c>
      <c r="M549" s="15"/>
      <c r="N549" s="86">
        <f t="shared" si="89"/>
        <v>1503031.3178418349</v>
      </c>
    </row>
    <row r="550" spans="1:14" x14ac:dyDescent="0.25">
      <c r="A550" s="81"/>
      <c r="B550" s="65" t="s">
        <v>382</v>
      </c>
      <c r="C550" s="47">
        <v>4</v>
      </c>
      <c r="D550" s="69">
        <v>28.287100000000002</v>
      </c>
      <c r="E550" s="98">
        <v>2006</v>
      </c>
      <c r="F550" s="124">
        <v>4373026.7</v>
      </c>
      <c r="G550" s="55">
        <v>75</v>
      </c>
      <c r="H550" s="64">
        <f t="shared" si="96"/>
        <v>3279770.0249999999</v>
      </c>
      <c r="I550" s="15">
        <f t="shared" si="95"/>
        <v>1093256.6750000003</v>
      </c>
      <c r="J550" s="15">
        <f t="shared" si="97"/>
        <v>2179.9734297108675</v>
      </c>
      <c r="K550" s="15">
        <f t="shared" si="98"/>
        <v>-1457.3943908368165</v>
      </c>
      <c r="L550" s="15">
        <f t="shared" si="99"/>
        <v>326744.29245997057</v>
      </c>
      <c r="M550" s="15"/>
      <c r="N550" s="86">
        <f t="shared" si="89"/>
        <v>326744.29245997057</v>
      </c>
    </row>
    <row r="551" spans="1:14" x14ac:dyDescent="0.25">
      <c r="A551" s="81"/>
      <c r="B551" s="65" t="s">
        <v>383</v>
      </c>
      <c r="C551" s="47">
        <v>4</v>
      </c>
      <c r="D551" s="69">
        <v>44.047899999999998</v>
      </c>
      <c r="E551" s="98">
        <v>3617</v>
      </c>
      <c r="F551" s="124">
        <v>1001293.3</v>
      </c>
      <c r="G551" s="55">
        <v>75</v>
      </c>
      <c r="H551" s="64">
        <f t="shared" si="96"/>
        <v>750969.97499999998</v>
      </c>
      <c r="I551" s="15">
        <f t="shared" si="95"/>
        <v>250323.32500000007</v>
      </c>
      <c r="J551" s="15">
        <f t="shared" si="97"/>
        <v>276.82977605750625</v>
      </c>
      <c r="K551" s="15">
        <f t="shared" si="98"/>
        <v>445.74926281654473</v>
      </c>
      <c r="L551" s="15">
        <f t="shared" si="99"/>
        <v>1209097.719782705</v>
      </c>
      <c r="M551" s="15"/>
      <c r="N551" s="86">
        <f t="shared" si="89"/>
        <v>1209097.719782705</v>
      </c>
    </row>
    <row r="552" spans="1:14" x14ac:dyDescent="0.25">
      <c r="A552" s="81"/>
      <c r="B552" s="65" t="s">
        <v>384</v>
      </c>
      <c r="C552" s="47">
        <v>4</v>
      </c>
      <c r="D552" s="69">
        <v>45.811300000000003</v>
      </c>
      <c r="E552" s="98">
        <v>2416</v>
      </c>
      <c r="F552" s="124">
        <v>457746.7</v>
      </c>
      <c r="G552" s="55">
        <v>75</v>
      </c>
      <c r="H552" s="64">
        <f t="shared" si="96"/>
        <v>343310.02500000002</v>
      </c>
      <c r="I552" s="15">
        <f t="shared" si="95"/>
        <v>114436.67499999999</v>
      </c>
      <c r="J552" s="15">
        <f t="shared" si="97"/>
        <v>189.46469370860927</v>
      </c>
      <c r="K552" s="15">
        <f t="shared" si="98"/>
        <v>533.1143451654417</v>
      </c>
      <c r="L552" s="15">
        <f t="shared" si="99"/>
        <v>1199944.0289380522</v>
      </c>
      <c r="M552" s="15"/>
      <c r="N552" s="86">
        <f t="shared" si="89"/>
        <v>1199944.0289380522</v>
      </c>
    </row>
    <row r="553" spans="1:14" x14ac:dyDescent="0.25">
      <c r="A553" s="81"/>
      <c r="B553" s="65" t="s">
        <v>385</v>
      </c>
      <c r="C553" s="47">
        <v>4</v>
      </c>
      <c r="D553" s="69">
        <v>76.026800000000009</v>
      </c>
      <c r="E553" s="98">
        <v>4842</v>
      </c>
      <c r="F553" s="124">
        <v>883346.7</v>
      </c>
      <c r="G553" s="55">
        <v>75</v>
      </c>
      <c r="H553" s="64">
        <f t="shared" si="96"/>
        <v>662510.02500000002</v>
      </c>
      <c r="I553" s="15">
        <f t="shared" si="95"/>
        <v>220836.67499999993</v>
      </c>
      <c r="J553" s="15">
        <f t="shared" si="97"/>
        <v>182.43426270136305</v>
      </c>
      <c r="K553" s="15">
        <f t="shared" si="98"/>
        <v>540.1447761726879</v>
      </c>
      <c r="L553" s="15">
        <f t="shared" si="99"/>
        <v>1592299.6114053652</v>
      </c>
      <c r="M553" s="15"/>
      <c r="N553" s="86">
        <f t="shared" si="89"/>
        <v>1592299.6114053652</v>
      </c>
    </row>
    <row r="554" spans="1:14" x14ac:dyDescent="0.25">
      <c r="A554" s="81"/>
      <c r="B554" s="65" t="s">
        <v>386</v>
      </c>
      <c r="C554" s="47">
        <v>4</v>
      </c>
      <c r="D554" s="69">
        <v>21.168299999999999</v>
      </c>
      <c r="E554" s="98">
        <v>1226</v>
      </c>
      <c r="F554" s="124">
        <v>377880</v>
      </c>
      <c r="G554" s="55">
        <v>75</v>
      </c>
      <c r="H554" s="64">
        <f t="shared" si="96"/>
        <v>283410</v>
      </c>
      <c r="I554" s="15">
        <f t="shared" si="95"/>
        <v>94470</v>
      </c>
      <c r="J554" s="15">
        <f t="shared" si="97"/>
        <v>308.22185970636218</v>
      </c>
      <c r="K554" s="15">
        <f t="shared" si="98"/>
        <v>414.3571791676888</v>
      </c>
      <c r="L554" s="15">
        <f t="shared" si="99"/>
        <v>809485.36736736889</v>
      </c>
      <c r="M554" s="15"/>
      <c r="N554" s="86">
        <f t="shared" si="89"/>
        <v>809485.36736736889</v>
      </c>
    </row>
    <row r="555" spans="1:14" x14ac:dyDescent="0.25">
      <c r="A555" s="81"/>
      <c r="B555" s="65" t="s">
        <v>387</v>
      </c>
      <c r="C555" s="47">
        <v>4</v>
      </c>
      <c r="D555" s="69">
        <v>27.250599999999999</v>
      </c>
      <c r="E555" s="98">
        <v>1724</v>
      </c>
      <c r="F555" s="124">
        <v>286146.7</v>
      </c>
      <c r="G555" s="55">
        <v>75</v>
      </c>
      <c r="H555" s="64">
        <f t="shared" si="96"/>
        <v>214610.02499999999</v>
      </c>
      <c r="I555" s="15">
        <f t="shared" si="95"/>
        <v>71536.675000000017</v>
      </c>
      <c r="J555" s="15">
        <f t="shared" si="97"/>
        <v>165.97836426914154</v>
      </c>
      <c r="K555" s="15">
        <f t="shared" si="98"/>
        <v>556.6006746049095</v>
      </c>
      <c r="L555" s="15">
        <f t="shared" si="99"/>
        <v>1092577.3248639375</v>
      </c>
      <c r="M555" s="15"/>
      <c r="N555" s="86">
        <f t="shared" si="89"/>
        <v>1092577.3248639375</v>
      </c>
    </row>
    <row r="556" spans="1:14" x14ac:dyDescent="0.25">
      <c r="A556" s="81"/>
      <c r="B556" s="65" t="s">
        <v>388</v>
      </c>
      <c r="C556" s="47">
        <v>4</v>
      </c>
      <c r="D556" s="69">
        <v>21.5503</v>
      </c>
      <c r="E556" s="98">
        <v>1695</v>
      </c>
      <c r="F556" s="124">
        <v>635293.30000000005</v>
      </c>
      <c r="G556" s="55">
        <v>75</v>
      </c>
      <c r="H556" s="64">
        <f t="shared" si="96"/>
        <v>476469.97499999998</v>
      </c>
      <c r="I556" s="15">
        <f t="shared" si="95"/>
        <v>158823.32500000007</v>
      </c>
      <c r="J556" s="15">
        <f t="shared" si="97"/>
        <v>374.80430678466081</v>
      </c>
      <c r="K556" s="15">
        <f t="shared" si="98"/>
        <v>347.77473208939017</v>
      </c>
      <c r="L556" s="15">
        <f t="shared" si="99"/>
        <v>769732.79045660875</v>
      </c>
      <c r="M556" s="15"/>
      <c r="N556" s="86">
        <f t="shared" si="89"/>
        <v>769732.79045660875</v>
      </c>
    </row>
    <row r="557" spans="1:14" x14ac:dyDescent="0.25">
      <c r="A557" s="81"/>
      <c r="B557" s="65" t="s">
        <v>389</v>
      </c>
      <c r="C557" s="47">
        <v>4</v>
      </c>
      <c r="D557" s="69">
        <v>14.727999999999998</v>
      </c>
      <c r="E557" s="98">
        <v>1440</v>
      </c>
      <c r="F557" s="124">
        <v>925653.3</v>
      </c>
      <c r="G557" s="55">
        <v>75</v>
      </c>
      <c r="H557" s="64">
        <f t="shared" si="96"/>
        <v>694239.97499999998</v>
      </c>
      <c r="I557" s="15">
        <f t="shared" si="95"/>
        <v>231413.32500000007</v>
      </c>
      <c r="J557" s="15">
        <f t="shared" si="97"/>
        <v>642.81479166666668</v>
      </c>
      <c r="K557" s="15">
        <f t="shared" si="98"/>
        <v>79.764247207384301</v>
      </c>
      <c r="L557" s="15">
        <f t="shared" si="99"/>
        <v>331458.10022157885</v>
      </c>
      <c r="M557" s="15"/>
      <c r="N557" s="86">
        <f t="shared" si="89"/>
        <v>331458.10022157885</v>
      </c>
    </row>
    <row r="558" spans="1:14" x14ac:dyDescent="0.25">
      <c r="A558" s="81"/>
      <c r="B558" s="65" t="s">
        <v>390</v>
      </c>
      <c r="C558" s="47">
        <v>4</v>
      </c>
      <c r="D558" s="69">
        <v>18.566800000000001</v>
      </c>
      <c r="E558" s="98">
        <v>1444</v>
      </c>
      <c r="F558" s="124">
        <v>264853.3</v>
      </c>
      <c r="G558" s="55">
        <v>75</v>
      </c>
      <c r="H558" s="64">
        <f t="shared" si="96"/>
        <v>198639.97500000001</v>
      </c>
      <c r="I558" s="15">
        <f t="shared" si="95"/>
        <v>66213.324999999983</v>
      </c>
      <c r="J558" s="15">
        <f t="shared" si="97"/>
        <v>183.41641274238225</v>
      </c>
      <c r="K558" s="15">
        <f t="shared" si="98"/>
        <v>539.16262613166873</v>
      </c>
      <c r="L558" s="15">
        <f t="shared" si="99"/>
        <v>1006502.5511160574</v>
      </c>
      <c r="M558" s="15"/>
      <c r="N558" s="86">
        <f t="shared" si="89"/>
        <v>1006502.5511160574</v>
      </c>
    </row>
    <row r="559" spans="1:14" x14ac:dyDescent="0.25">
      <c r="A559" s="81"/>
      <c r="B559" s="65" t="s">
        <v>209</v>
      </c>
      <c r="C559" s="47">
        <v>4</v>
      </c>
      <c r="D559" s="69">
        <v>27.703899999999997</v>
      </c>
      <c r="E559" s="98">
        <v>2421</v>
      </c>
      <c r="F559" s="124">
        <v>329706.7</v>
      </c>
      <c r="G559" s="55">
        <v>75</v>
      </c>
      <c r="H559" s="64">
        <f t="shared" si="96"/>
        <v>247280.02499999999</v>
      </c>
      <c r="I559" s="15">
        <f t="shared" si="95"/>
        <v>82426.675000000017</v>
      </c>
      <c r="J559" s="15">
        <f t="shared" si="97"/>
        <v>136.18616274266833</v>
      </c>
      <c r="K559" s="15">
        <f t="shared" si="98"/>
        <v>586.39287613138265</v>
      </c>
      <c r="L559" s="15">
        <f t="shared" si="99"/>
        <v>1218690.4728072763</v>
      </c>
      <c r="M559" s="15"/>
      <c r="N559" s="86">
        <f t="shared" si="89"/>
        <v>1218690.4728072763</v>
      </c>
    </row>
    <row r="560" spans="1:14" x14ac:dyDescent="0.25">
      <c r="A560" s="81"/>
      <c r="B560" s="65" t="s">
        <v>246</v>
      </c>
      <c r="C560" s="47">
        <v>4</v>
      </c>
      <c r="D560" s="69">
        <v>15.173299999999998</v>
      </c>
      <c r="E560" s="98">
        <v>647</v>
      </c>
      <c r="F560" s="124">
        <v>413706.7</v>
      </c>
      <c r="G560" s="55">
        <v>75</v>
      </c>
      <c r="H560" s="64">
        <f t="shared" si="96"/>
        <v>310280.02500000002</v>
      </c>
      <c r="I560" s="15">
        <f t="shared" si="95"/>
        <v>103426.67499999999</v>
      </c>
      <c r="J560" s="15">
        <f t="shared" si="97"/>
        <v>639.42302936630608</v>
      </c>
      <c r="K560" s="15">
        <f t="shared" si="98"/>
        <v>83.156009507744898</v>
      </c>
      <c r="L560" s="15">
        <f t="shared" si="99"/>
        <v>244830.24761599899</v>
      </c>
      <c r="M560" s="15"/>
      <c r="N560" s="86">
        <f t="shared" si="89"/>
        <v>244830.24761599899</v>
      </c>
    </row>
    <row r="561" spans="1:14" x14ac:dyDescent="0.25">
      <c r="A561" s="81"/>
      <c r="B561" s="65" t="s">
        <v>391</v>
      </c>
      <c r="C561" s="47">
        <v>4</v>
      </c>
      <c r="D561" s="69">
        <v>20.418799999999997</v>
      </c>
      <c r="E561" s="98">
        <v>1436</v>
      </c>
      <c r="F561" s="124">
        <v>289853.3</v>
      </c>
      <c r="G561" s="55">
        <v>75</v>
      </c>
      <c r="H561" s="64">
        <f t="shared" si="96"/>
        <v>217389.97500000001</v>
      </c>
      <c r="I561" s="15">
        <f t="shared" si="95"/>
        <v>72463.324999999983</v>
      </c>
      <c r="J561" s="15">
        <f t="shared" si="97"/>
        <v>201.84770194986072</v>
      </c>
      <c r="K561" s="15">
        <f t="shared" si="98"/>
        <v>520.73133692419026</v>
      </c>
      <c r="L561" s="15">
        <f t="shared" si="99"/>
        <v>984995.92858012801</v>
      </c>
      <c r="M561" s="15"/>
      <c r="N561" s="86">
        <f t="shared" si="89"/>
        <v>984995.92858012801</v>
      </c>
    </row>
    <row r="562" spans="1:14" x14ac:dyDescent="0.25">
      <c r="A562" s="81"/>
      <c r="B562" s="65" t="s">
        <v>392</v>
      </c>
      <c r="C562" s="47">
        <v>4</v>
      </c>
      <c r="D562" s="69">
        <v>99.448100000000011</v>
      </c>
      <c r="E562" s="98">
        <v>5255</v>
      </c>
      <c r="F562" s="124">
        <v>1684546.7</v>
      </c>
      <c r="G562" s="55">
        <v>75</v>
      </c>
      <c r="H562" s="64">
        <f t="shared" si="96"/>
        <v>1263410.0249999999</v>
      </c>
      <c r="I562" s="15">
        <f t="shared" si="95"/>
        <v>421136.67500000005</v>
      </c>
      <c r="J562" s="15">
        <f t="shared" si="97"/>
        <v>320.560742150333</v>
      </c>
      <c r="K562" s="15">
        <f t="shared" si="98"/>
        <v>402.01829672371798</v>
      </c>
      <c r="L562" s="15">
        <f t="shared" si="99"/>
        <v>1517465.0137418553</v>
      </c>
      <c r="M562" s="15"/>
      <c r="N562" s="86">
        <f t="shared" si="89"/>
        <v>1517465.0137418553</v>
      </c>
    </row>
    <row r="563" spans="1:14" x14ac:dyDescent="0.25">
      <c r="A563" s="81"/>
      <c r="B563" s="65" t="s">
        <v>393</v>
      </c>
      <c r="C563" s="47">
        <v>4</v>
      </c>
      <c r="D563" s="69">
        <v>22.054699999999997</v>
      </c>
      <c r="E563" s="98">
        <v>1603</v>
      </c>
      <c r="F563" s="124">
        <v>208386.7</v>
      </c>
      <c r="G563" s="55">
        <v>75</v>
      </c>
      <c r="H563" s="64">
        <f t="shared" si="96"/>
        <v>156290.02499999999</v>
      </c>
      <c r="I563" s="15">
        <f t="shared" si="95"/>
        <v>52096.675000000017</v>
      </c>
      <c r="J563" s="15">
        <f t="shared" si="97"/>
        <v>129.99794135995009</v>
      </c>
      <c r="K563" s="15">
        <f t="shared" si="98"/>
        <v>592.58109751410086</v>
      </c>
      <c r="L563" s="15">
        <f t="shared" si="99"/>
        <v>1113428.676409509</v>
      </c>
      <c r="M563" s="15"/>
      <c r="N563" s="86">
        <f t="shared" si="89"/>
        <v>1113428.676409509</v>
      </c>
    </row>
    <row r="564" spans="1:14" x14ac:dyDescent="0.25">
      <c r="A564" s="81"/>
      <c r="B564" s="65" t="s">
        <v>250</v>
      </c>
      <c r="C564" s="47">
        <v>4</v>
      </c>
      <c r="D564" s="69">
        <v>13.465299999999999</v>
      </c>
      <c r="E564" s="98">
        <v>1415</v>
      </c>
      <c r="F564" s="124">
        <v>150226.70000000001</v>
      </c>
      <c r="G564" s="55">
        <v>75</v>
      </c>
      <c r="H564" s="64">
        <f t="shared" si="96"/>
        <v>112670.02499999999</v>
      </c>
      <c r="I564" s="15">
        <f t="shared" si="95"/>
        <v>37556.675000000017</v>
      </c>
      <c r="J564" s="15">
        <f t="shared" si="97"/>
        <v>106.16727915194348</v>
      </c>
      <c r="K564" s="15">
        <f t="shared" si="98"/>
        <v>616.41175972210749</v>
      </c>
      <c r="L564" s="15">
        <f t="shared" si="99"/>
        <v>1097926.0578231236</v>
      </c>
      <c r="M564" s="15"/>
      <c r="N564" s="86">
        <f t="shared" si="89"/>
        <v>1097926.0578231236</v>
      </c>
    </row>
    <row r="565" spans="1:14" x14ac:dyDescent="0.25">
      <c r="A565" s="81"/>
      <c r="B565" s="65" t="s">
        <v>282</v>
      </c>
      <c r="C565" s="47">
        <v>4</v>
      </c>
      <c r="D565" s="69">
        <v>32.471600000000002</v>
      </c>
      <c r="E565" s="98">
        <v>1639</v>
      </c>
      <c r="F565" s="124">
        <v>200306.7</v>
      </c>
      <c r="G565" s="55">
        <v>75</v>
      </c>
      <c r="H565" s="64">
        <f t="shared" si="96"/>
        <v>150230.02499999999</v>
      </c>
      <c r="I565" s="15">
        <f t="shared" si="95"/>
        <v>50076.675000000017</v>
      </c>
      <c r="J565" s="15">
        <f t="shared" si="97"/>
        <v>122.21275167785235</v>
      </c>
      <c r="K565" s="15">
        <f t="shared" si="98"/>
        <v>600.36628719619864</v>
      </c>
      <c r="L565" s="15">
        <f t="shared" si="99"/>
        <v>1162599.669908378</v>
      </c>
      <c r="M565" s="15"/>
      <c r="N565" s="86">
        <f t="shared" ref="N565:N628" si="100">L565+M565</f>
        <v>1162599.669908378</v>
      </c>
    </row>
    <row r="566" spans="1:14" x14ac:dyDescent="0.25">
      <c r="A566" s="81"/>
      <c r="B566" s="65" t="s">
        <v>142</v>
      </c>
      <c r="C566" s="47">
        <v>4</v>
      </c>
      <c r="D566" s="69">
        <v>10.603699999999998</v>
      </c>
      <c r="E566" s="98">
        <v>790</v>
      </c>
      <c r="F566" s="124">
        <v>88373.3</v>
      </c>
      <c r="G566" s="55">
        <v>75</v>
      </c>
      <c r="H566" s="64">
        <f t="shared" si="96"/>
        <v>66279.975000000006</v>
      </c>
      <c r="I566" s="15">
        <f t="shared" si="95"/>
        <v>22093.324999999997</v>
      </c>
      <c r="J566" s="15">
        <f t="shared" si="97"/>
        <v>111.86493670886077</v>
      </c>
      <c r="K566" s="15">
        <f t="shared" si="98"/>
        <v>610.71410216519018</v>
      </c>
      <c r="L566" s="15">
        <f t="shared" si="99"/>
        <v>1007183.1802508712</v>
      </c>
      <c r="M566" s="15"/>
      <c r="N566" s="86">
        <f t="shared" si="100"/>
        <v>1007183.1802508712</v>
      </c>
    </row>
    <row r="567" spans="1:14" x14ac:dyDescent="0.25">
      <c r="A567" s="81"/>
      <c r="B567" s="65" t="s">
        <v>394</v>
      </c>
      <c r="C567" s="47">
        <v>4</v>
      </c>
      <c r="D567" s="69">
        <v>27.763299999999997</v>
      </c>
      <c r="E567" s="98">
        <v>2440</v>
      </c>
      <c r="F567" s="124">
        <v>604786.69999999995</v>
      </c>
      <c r="G567" s="55">
        <v>75</v>
      </c>
      <c r="H567" s="64">
        <f t="shared" si="96"/>
        <v>453590.02500000002</v>
      </c>
      <c r="I567" s="15">
        <f t="shared" si="95"/>
        <v>151196.67499999993</v>
      </c>
      <c r="J567" s="15">
        <f t="shared" si="97"/>
        <v>247.86340163934423</v>
      </c>
      <c r="K567" s="15">
        <f t="shared" si="98"/>
        <v>474.71563723470672</v>
      </c>
      <c r="L567" s="15">
        <f t="shared" si="99"/>
        <v>1060146.095019181</v>
      </c>
      <c r="M567" s="15"/>
      <c r="N567" s="86">
        <f t="shared" si="100"/>
        <v>1060146.095019181</v>
      </c>
    </row>
    <row r="568" spans="1:14" x14ac:dyDescent="0.25">
      <c r="A568" s="81"/>
      <c r="B568" s="8"/>
      <c r="C568" s="8"/>
      <c r="D568" s="69">
        <v>0</v>
      </c>
      <c r="E568" s="100"/>
      <c r="F568" s="87"/>
      <c r="G568" s="55"/>
      <c r="H568" s="87"/>
      <c r="I568" s="88"/>
      <c r="J568" s="88"/>
      <c r="K568" s="15"/>
      <c r="L568" s="15"/>
      <c r="M568" s="15"/>
      <c r="N568" s="86"/>
    </row>
    <row r="569" spans="1:14" x14ac:dyDescent="0.25">
      <c r="A569" s="84" t="s">
        <v>395</v>
      </c>
      <c r="B569" s="57" t="s">
        <v>2</v>
      </c>
      <c r="C569" s="58"/>
      <c r="D569" s="7">
        <v>783.48569999999995</v>
      </c>
      <c r="E569" s="101">
        <f>E570</f>
        <v>96504</v>
      </c>
      <c r="F569" s="49">
        <v>0</v>
      </c>
      <c r="G569" s="55"/>
      <c r="H569" s="49">
        <f>H571</f>
        <v>11751388.324999997</v>
      </c>
      <c r="I569" s="12">
        <f>I571</f>
        <v>-11751388.324999997</v>
      </c>
      <c r="J569" s="12"/>
      <c r="K569" s="15"/>
      <c r="L569" s="15"/>
      <c r="M569" s="14">
        <f>M571</f>
        <v>42065122.93115709</v>
      </c>
      <c r="N569" s="82">
        <f t="shared" si="100"/>
        <v>42065122.93115709</v>
      </c>
    </row>
    <row r="570" spans="1:14" x14ac:dyDescent="0.25">
      <c r="A570" s="84" t="s">
        <v>395</v>
      </c>
      <c r="B570" s="57" t="s">
        <v>3</v>
      </c>
      <c r="C570" s="58"/>
      <c r="D570" s="7">
        <v>783.48569999999995</v>
      </c>
      <c r="E570" s="101">
        <f>SUM(E572:E596)</f>
        <v>96504</v>
      </c>
      <c r="F570" s="49">
        <f>SUM(F572:F596)</f>
        <v>47005553.29999999</v>
      </c>
      <c r="G570" s="55"/>
      <c r="H570" s="49">
        <f>SUM(H572:H596)</f>
        <v>22254199.975000009</v>
      </c>
      <c r="I570" s="12">
        <f>SUM(I572:I596)</f>
        <v>24751353.324999996</v>
      </c>
      <c r="J570" s="12"/>
      <c r="K570" s="15"/>
      <c r="L570" s="12">
        <f>SUM(L572:L596)</f>
        <v>29330188.417015489</v>
      </c>
      <c r="M570" s="15"/>
      <c r="N570" s="82">
        <f t="shared" si="100"/>
        <v>29330188.417015489</v>
      </c>
    </row>
    <row r="571" spans="1:14" x14ac:dyDescent="0.25">
      <c r="A571" s="81"/>
      <c r="B571" s="65" t="s">
        <v>26</v>
      </c>
      <c r="C571" s="47">
        <v>2</v>
      </c>
      <c r="D571" s="69">
        <v>0</v>
      </c>
      <c r="E571" s="104"/>
      <c r="F571" s="64">
        <v>0</v>
      </c>
      <c r="G571" s="55">
        <v>25</v>
      </c>
      <c r="H571" s="64">
        <f>F570*G571/100</f>
        <v>11751388.324999997</v>
      </c>
      <c r="I571" s="15">
        <f t="shared" ref="I571:I596" si="101">F571-H571</f>
        <v>-11751388.324999997</v>
      </c>
      <c r="J571" s="15"/>
      <c r="K571" s="15"/>
      <c r="L571" s="15"/>
      <c r="M571" s="15">
        <f>($L$7*$L$8*E569/$L$10)+($L$7*$L$9*D569/$L$11)</f>
        <v>42065122.93115709</v>
      </c>
      <c r="N571" s="86">
        <f t="shared" si="100"/>
        <v>42065122.93115709</v>
      </c>
    </row>
    <row r="572" spans="1:14" x14ac:dyDescent="0.25">
      <c r="A572" s="81"/>
      <c r="B572" s="65" t="s">
        <v>396</v>
      </c>
      <c r="C572" s="47">
        <v>4</v>
      </c>
      <c r="D572" s="69">
        <v>26.569000000000003</v>
      </c>
      <c r="E572" s="98">
        <v>4831</v>
      </c>
      <c r="F572" s="124">
        <v>2318506.7000000002</v>
      </c>
      <c r="G572" s="55">
        <v>75</v>
      </c>
      <c r="H572" s="64">
        <f t="shared" ref="H572:H596" si="102">F572*G572/100</f>
        <v>1738880.0249999999</v>
      </c>
      <c r="I572" s="15">
        <f t="shared" si="101"/>
        <v>579626.67500000028</v>
      </c>
      <c r="J572" s="15">
        <f t="shared" ref="J572:J596" si="103">F572/E572</f>
        <v>479.92272821362042</v>
      </c>
      <c r="K572" s="15">
        <f t="shared" ref="K572:K596" si="104">$J$11*$J$19-J572</f>
        <v>242.65631066043056</v>
      </c>
      <c r="L572" s="15">
        <f t="shared" ref="L572:L596" si="105">IF(K572&gt;0,$J$7*$J$8*(K572/$K$19),0)+$J$7*$J$9*(E572/$E$19)+$J$7*$J$10*(D572/$D$19)</f>
        <v>1002086.2969477372</v>
      </c>
      <c r="M572" s="15"/>
      <c r="N572" s="86">
        <f t="shared" si="100"/>
        <v>1002086.2969477372</v>
      </c>
    </row>
    <row r="573" spans="1:14" x14ac:dyDescent="0.25">
      <c r="A573" s="81"/>
      <c r="B573" s="65" t="s">
        <v>397</v>
      </c>
      <c r="C573" s="47">
        <v>4</v>
      </c>
      <c r="D573" s="69">
        <v>51.770800000000001</v>
      </c>
      <c r="E573" s="98">
        <v>1785</v>
      </c>
      <c r="F573" s="124">
        <v>334333.3</v>
      </c>
      <c r="G573" s="55">
        <v>75</v>
      </c>
      <c r="H573" s="64">
        <f t="shared" si="102"/>
        <v>250749.97500000001</v>
      </c>
      <c r="I573" s="15">
        <f t="shared" si="101"/>
        <v>83583.324999999983</v>
      </c>
      <c r="J573" s="15">
        <f t="shared" si="103"/>
        <v>187.30156862745096</v>
      </c>
      <c r="K573" s="15">
        <f t="shared" si="104"/>
        <v>535.27747024660005</v>
      </c>
      <c r="L573" s="15">
        <f t="shared" si="105"/>
        <v>1148390.5075539891</v>
      </c>
      <c r="M573" s="15"/>
      <c r="N573" s="86">
        <f t="shared" si="100"/>
        <v>1148390.5075539891</v>
      </c>
    </row>
    <row r="574" spans="1:14" x14ac:dyDescent="0.25">
      <c r="A574" s="81"/>
      <c r="B574" s="65" t="s">
        <v>795</v>
      </c>
      <c r="C574" s="47">
        <v>4</v>
      </c>
      <c r="D574" s="69">
        <v>58.449799999999996</v>
      </c>
      <c r="E574" s="98">
        <v>2375</v>
      </c>
      <c r="F574" s="124">
        <v>385346.7</v>
      </c>
      <c r="G574" s="55">
        <v>75</v>
      </c>
      <c r="H574" s="64">
        <f t="shared" si="102"/>
        <v>289010.02500000002</v>
      </c>
      <c r="I574" s="15">
        <f t="shared" si="101"/>
        <v>96336.674999999988</v>
      </c>
      <c r="J574" s="15">
        <f t="shared" si="103"/>
        <v>162.25124210526317</v>
      </c>
      <c r="K574" s="15">
        <f t="shared" si="104"/>
        <v>560.32779676878783</v>
      </c>
      <c r="L574" s="15">
        <f t="shared" si="105"/>
        <v>1275284.907190081</v>
      </c>
      <c r="M574" s="15"/>
      <c r="N574" s="86">
        <f t="shared" si="100"/>
        <v>1275284.907190081</v>
      </c>
    </row>
    <row r="575" spans="1:14" x14ac:dyDescent="0.25">
      <c r="A575" s="81"/>
      <c r="B575" s="65" t="s">
        <v>398</v>
      </c>
      <c r="C575" s="47">
        <v>4</v>
      </c>
      <c r="D575" s="69">
        <v>69.130799999999994</v>
      </c>
      <c r="E575" s="98">
        <v>10800</v>
      </c>
      <c r="F575" s="124">
        <v>2989626.7</v>
      </c>
      <c r="G575" s="55">
        <v>75</v>
      </c>
      <c r="H575" s="64">
        <f t="shared" si="102"/>
        <v>2242220.0249999999</v>
      </c>
      <c r="I575" s="15">
        <f t="shared" si="101"/>
        <v>747406.67500000028</v>
      </c>
      <c r="J575" s="15">
        <f t="shared" si="103"/>
        <v>276.81728703703703</v>
      </c>
      <c r="K575" s="15">
        <f t="shared" si="104"/>
        <v>445.76175183701395</v>
      </c>
      <c r="L575" s="15">
        <f t="shared" si="105"/>
        <v>2132351.876715262</v>
      </c>
      <c r="M575" s="15"/>
      <c r="N575" s="86">
        <f t="shared" si="100"/>
        <v>2132351.876715262</v>
      </c>
    </row>
    <row r="576" spans="1:14" x14ac:dyDescent="0.25">
      <c r="A576" s="81"/>
      <c r="B576" s="65" t="s">
        <v>399</v>
      </c>
      <c r="C576" s="47">
        <v>4</v>
      </c>
      <c r="D576" s="69">
        <v>13.638200000000001</v>
      </c>
      <c r="E576" s="98">
        <v>2519</v>
      </c>
      <c r="F576" s="124">
        <v>640000</v>
      </c>
      <c r="G576" s="55">
        <v>75</v>
      </c>
      <c r="H576" s="64">
        <f t="shared" si="102"/>
        <v>480000</v>
      </c>
      <c r="I576" s="15">
        <f t="shared" si="101"/>
        <v>160000</v>
      </c>
      <c r="J576" s="15">
        <f t="shared" si="103"/>
        <v>254.06907502977373</v>
      </c>
      <c r="K576" s="15">
        <f t="shared" si="104"/>
        <v>468.50996384427725</v>
      </c>
      <c r="L576" s="15">
        <f t="shared" si="105"/>
        <v>1014725.2901942027</v>
      </c>
      <c r="M576" s="15"/>
      <c r="N576" s="86">
        <f t="shared" si="100"/>
        <v>1014725.2901942027</v>
      </c>
    </row>
    <row r="577" spans="1:14" x14ac:dyDescent="0.25">
      <c r="A577" s="81"/>
      <c r="B577" s="65" t="s">
        <v>400</v>
      </c>
      <c r="C577" s="47">
        <v>4</v>
      </c>
      <c r="D577" s="69">
        <v>52.592100000000002</v>
      </c>
      <c r="E577" s="98">
        <v>2133</v>
      </c>
      <c r="F577" s="124">
        <v>602920</v>
      </c>
      <c r="G577" s="55">
        <v>75</v>
      </c>
      <c r="H577" s="64">
        <f t="shared" si="102"/>
        <v>452190</v>
      </c>
      <c r="I577" s="15">
        <f t="shared" si="101"/>
        <v>150730</v>
      </c>
      <c r="J577" s="15">
        <f t="shared" si="103"/>
        <v>282.66291608063761</v>
      </c>
      <c r="K577" s="15">
        <f t="shared" si="104"/>
        <v>439.91612279341336</v>
      </c>
      <c r="L577" s="15">
        <f t="shared" si="105"/>
        <v>1054396.3695892191</v>
      </c>
      <c r="M577" s="15"/>
      <c r="N577" s="86">
        <f t="shared" si="100"/>
        <v>1054396.3695892191</v>
      </c>
    </row>
    <row r="578" spans="1:14" x14ac:dyDescent="0.25">
      <c r="A578" s="81"/>
      <c r="B578" s="65" t="s">
        <v>401</v>
      </c>
      <c r="C578" s="47">
        <v>4</v>
      </c>
      <c r="D578" s="69">
        <v>7.2299999999999995</v>
      </c>
      <c r="E578" s="98">
        <v>1090</v>
      </c>
      <c r="F578" s="124">
        <v>188266.7</v>
      </c>
      <c r="G578" s="55">
        <v>75</v>
      </c>
      <c r="H578" s="64">
        <f t="shared" si="102"/>
        <v>141200.02499999999</v>
      </c>
      <c r="I578" s="15">
        <f t="shared" si="101"/>
        <v>47066.675000000017</v>
      </c>
      <c r="J578" s="15">
        <f t="shared" si="103"/>
        <v>172.72174311926608</v>
      </c>
      <c r="K578" s="15">
        <f t="shared" si="104"/>
        <v>549.8572957547849</v>
      </c>
      <c r="L578" s="15">
        <f t="shared" si="105"/>
        <v>943711.39971268876</v>
      </c>
      <c r="M578" s="15"/>
      <c r="N578" s="86">
        <f t="shared" si="100"/>
        <v>943711.39971268876</v>
      </c>
    </row>
    <row r="579" spans="1:14" x14ac:dyDescent="0.25">
      <c r="A579" s="81"/>
      <c r="B579" s="65" t="s">
        <v>299</v>
      </c>
      <c r="C579" s="47">
        <v>4</v>
      </c>
      <c r="D579" s="69">
        <v>40.322299999999998</v>
      </c>
      <c r="E579" s="98">
        <v>3517</v>
      </c>
      <c r="F579" s="124">
        <v>1167720</v>
      </c>
      <c r="G579" s="55">
        <v>75</v>
      </c>
      <c r="H579" s="64">
        <f t="shared" si="102"/>
        <v>875790</v>
      </c>
      <c r="I579" s="15">
        <f t="shared" si="101"/>
        <v>291930</v>
      </c>
      <c r="J579" s="15">
        <f t="shared" si="103"/>
        <v>332.0216093261302</v>
      </c>
      <c r="K579" s="15">
        <f t="shared" si="104"/>
        <v>390.55742954792078</v>
      </c>
      <c r="L579" s="15">
        <f t="shared" si="105"/>
        <v>1105762.1172605138</v>
      </c>
      <c r="M579" s="15"/>
      <c r="N579" s="86">
        <f t="shared" si="100"/>
        <v>1105762.1172605138</v>
      </c>
    </row>
    <row r="580" spans="1:14" x14ac:dyDescent="0.25">
      <c r="A580" s="81"/>
      <c r="B580" s="65" t="s">
        <v>402</v>
      </c>
      <c r="C580" s="47">
        <v>4</v>
      </c>
      <c r="D580" s="69">
        <v>5.835</v>
      </c>
      <c r="E580" s="98">
        <v>1132</v>
      </c>
      <c r="F580" s="124">
        <v>188400</v>
      </c>
      <c r="G580" s="55">
        <v>75</v>
      </c>
      <c r="H580" s="64">
        <f t="shared" si="102"/>
        <v>141300</v>
      </c>
      <c r="I580" s="15">
        <f t="shared" si="101"/>
        <v>47100</v>
      </c>
      <c r="J580" s="15">
        <f t="shared" si="103"/>
        <v>166.43109540636041</v>
      </c>
      <c r="K580" s="15">
        <f t="shared" si="104"/>
        <v>556.14794346769054</v>
      </c>
      <c r="L580" s="15">
        <f t="shared" si="105"/>
        <v>953184.69908730139</v>
      </c>
      <c r="M580" s="15"/>
      <c r="N580" s="86">
        <f t="shared" si="100"/>
        <v>953184.69908730139</v>
      </c>
    </row>
    <row r="581" spans="1:14" x14ac:dyDescent="0.25">
      <c r="A581" s="81"/>
      <c r="B581" s="65" t="s">
        <v>883</v>
      </c>
      <c r="C581" s="47">
        <v>3</v>
      </c>
      <c r="D581" s="69">
        <v>31.644399999999997</v>
      </c>
      <c r="E581" s="98">
        <v>15142</v>
      </c>
      <c r="F581" s="124">
        <v>23636300</v>
      </c>
      <c r="G581" s="55">
        <v>20</v>
      </c>
      <c r="H581" s="64">
        <f t="shared" si="102"/>
        <v>4727260</v>
      </c>
      <c r="I581" s="15">
        <f t="shared" si="101"/>
        <v>18909040</v>
      </c>
      <c r="J581" s="15">
        <f t="shared" si="103"/>
        <v>1560.9760929863955</v>
      </c>
      <c r="K581" s="15">
        <f t="shared" si="104"/>
        <v>-838.39705411234456</v>
      </c>
      <c r="L581" s="15">
        <f t="shared" si="105"/>
        <v>1877465.6465775727</v>
      </c>
      <c r="M581" s="15"/>
      <c r="N581" s="86">
        <f t="shared" si="100"/>
        <v>1877465.6465775727</v>
      </c>
    </row>
    <row r="582" spans="1:14" x14ac:dyDescent="0.25">
      <c r="A582" s="81"/>
      <c r="B582" s="65" t="s">
        <v>403</v>
      </c>
      <c r="C582" s="47">
        <v>4</v>
      </c>
      <c r="D582" s="69">
        <v>12.1113</v>
      </c>
      <c r="E582" s="98">
        <v>2435</v>
      </c>
      <c r="F582" s="124">
        <v>320640</v>
      </c>
      <c r="G582" s="55">
        <v>75</v>
      </c>
      <c r="H582" s="64">
        <f t="shared" si="102"/>
        <v>240480</v>
      </c>
      <c r="I582" s="15">
        <f t="shared" si="101"/>
        <v>80160</v>
      </c>
      <c r="J582" s="15">
        <f t="shared" si="103"/>
        <v>131.67967145790556</v>
      </c>
      <c r="K582" s="15">
        <f t="shared" si="104"/>
        <v>590.89936741614542</v>
      </c>
      <c r="L582" s="15">
        <f t="shared" si="105"/>
        <v>1176338.150795423</v>
      </c>
      <c r="M582" s="15"/>
      <c r="N582" s="86">
        <f t="shared" si="100"/>
        <v>1176338.150795423</v>
      </c>
    </row>
    <row r="583" spans="1:14" x14ac:dyDescent="0.25">
      <c r="A583" s="81"/>
      <c r="B583" s="65" t="s">
        <v>404</v>
      </c>
      <c r="C583" s="47">
        <v>4</v>
      </c>
      <c r="D583" s="69">
        <v>21.832999999999998</v>
      </c>
      <c r="E583" s="98">
        <v>4895</v>
      </c>
      <c r="F583" s="124">
        <v>1766066.7</v>
      </c>
      <c r="G583" s="55">
        <v>75</v>
      </c>
      <c r="H583" s="64">
        <f t="shared" si="102"/>
        <v>1324550.0249999999</v>
      </c>
      <c r="I583" s="15">
        <f t="shared" si="101"/>
        <v>441516.67500000005</v>
      </c>
      <c r="J583" s="15">
        <f t="shared" si="103"/>
        <v>360.78992849846782</v>
      </c>
      <c r="K583" s="15">
        <f t="shared" si="104"/>
        <v>361.78911037558316</v>
      </c>
      <c r="L583" s="15">
        <f t="shared" si="105"/>
        <v>1165963.3585783173</v>
      </c>
      <c r="M583" s="15"/>
      <c r="N583" s="86">
        <f t="shared" si="100"/>
        <v>1165963.3585783173</v>
      </c>
    </row>
    <row r="584" spans="1:14" x14ac:dyDescent="0.25">
      <c r="A584" s="81"/>
      <c r="B584" s="65" t="s">
        <v>405</v>
      </c>
      <c r="C584" s="47">
        <v>4</v>
      </c>
      <c r="D584" s="69">
        <v>25.650599999999997</v>
      </c>
      <c r="E584" s="98">
        <v>2874</v>
      </c>
      <c r="F584" s="124">
        <v>438493.3</v>
      </c>
      <c r="G584" s="55">
        <v>75</v>
      </c>
      <c r="H584" s="64">
        <f t="shared" si="102"/>
        <v>328869.97499999998</v>
      </c>
      <c r="I584" s="15">
        <f t="shared" si="101"/>
        <v>109623.32500000001</v>
      </c>
      <c r="J584" s="15">
        <f t="shared" si="103"/>
        <v>152.5724773834377</v>
      </c>
      <c r="K584" s="15">
        <f t="shared" si="104"/>
        <v>570.00656149061331</v>
      </c>
      <c r="L584" s="15">
        <f t="shared" si="105"/>
        <v>1241526.1070429906</v>
      </c>
      <c r="M584" s="15"/>
      <c r="N584" s="86">
        <f t="shared" si="100"/>
        <v>1241526.1070429906</v>
      </c>
    </row>
    <row r="585" spans="1:14" x14ac:dyDescent="0.25">
      <c r="A585" s="81"/>
      <c r="B585" s="65" t="s">
        <v>406</v>
      </c>
      <c r="C585" s="47">
        <v>4</v>
      </c>
      <c r="D585" s="69">
        <v>13.840599999999998</v>
      </c>
      <c r="E585" s="98">
        <v>2191</v>
      </c>
      <c r="F585" s="124">
        <v>667026.69999999995</v>
      </c>
      <c r="G585" s="55">
        <v>75</v>
      </c>
      <c r="H585" s="64">
        <f t="shared" si="102"/>
        <v>500270.02500000002</v>
      </c>
      <c r="I585" s="15">
        <f t="shared" si="101"/>
        <v>166756.67499999993</v>
      </c>
      <c r="J585" s="15">
        <f t="shared" si="103"/>
        <v>304.43938840712002</v>
      </c>
      <c r="K585" s="15">
        <f t="shared" si="104"/>
        <v>418.13965046693096</v>
      </c>
      <c r="L585" s="15">
        <f t="shared" si="105"/>
        <v>904330.95118126203</v>
      </c>
      <c r="M585" s="15"/>
      <c r="N585" s="86">
        <f t="shared" si="100"/>
        <v>904330.95118126203</v>
      </c>
    </row>
    <row r="586" spans="1:14" x14ac:dyDescent="0.25">
      <c r="A586" s="81"/>
      <c r="B586" s="65" t="s">
        <v>407</v>
      </c>
      <c r="C586" s="47">
        <v>4</v>
      </c>
      <c r="D586" s="69">
        <v>7.8751000000000007</v>
      </c>
      <c r="E586" s="98">
        <v>963</v>
      </c>
      <c r="F586" s="124">
        <v>94120</v>
      </c>
      <c r="G586" s="55">
        <v>75</v>
      </c>
      <c r="H586" s="64">
        <f t="shared" si="102"/>
        <v>70590</v>
      </c>
      <c r="I586" s="15">
        <f t="shared" si="101"/>
        <v>23530</v>
      </c>
      <c r="J586" s="15">
        <f t="shared" si="103"/>
        <v>97.736240913811002</v>
      </c>
      <c r="K586" s="15">
        <f t="shared" si="104"/>
        <v>624.84279796023998</v>
      </c>
      <c r="L586" s="15">
        <f t="shared" si="105"/>
        <v>1038991.8181782933</v>
      </c>
      <c r="M586" s="15"/>
      <c r="N586" s="86">
        <f t="shared" si="100"/>
        <v>1038991.8181782933</v>
      </c>
    </row>
    <row r="587" spans="1:14" x14ac:dyDescent="0.25">
      <c r="A587" s="81"/>
      <c r="B587" s="65" t="s">
        <v>408</v>
      </c>
      <c r="C587" s="47">
        <v>4</v>
      </c>
      <c r="D587" s="69">
        <v>45.59</v>
      </c>
      <c r="E587" s="98">
        <v>5501</v>
      </c>
      <c r="F587" s="124">
        <v>2005426.7</v>
      </c>
      <c r="G587" s="55">
        <v>75</v>
      </c>
      <c r="H587" s="64">
        <f t="shared" si="102"/>
        <v>1504070.0249999999</v>
      </c>
      <c r="I587" s="15">
        <f t="shared" si="101"/>
        <v>501356.67500000005</v>
      </c>
      <c r="J587" s="15">
        <f t="shared" si="103"/>
        <v>364.55675331757863</v>
      </c>
      <c r="K587" s="15">
        <f t="shared" si="104"/>
        <v>358.02228555647235</v>
      </c>
      <c r="L587" s="15">
        <f t="shared" si="105"/>
        <v>1308496.7833838479</v>
      </c>
      <c r="M587" s="15"/>
      <c r="N587" s="86">
        <f t="shared" si="100"/>
        <v>1308496.7833838479</v>
      </c>
    </row>
    <row r="588" spans="1:14" x14ac:dyDescent="0.25">
      <c r="A588" s="81"/>
      <c r="B588" s="65" t="s">
        <v>409</v>
      </c>
      <c r="C588" s="47">
        <v>4</v>
      </c>
      <c r="D588" s="69">
        <v>77.631799999999998</v>
      </c>
      <c r="E588" s="98">
        <v>7377</v>
      </c>
      <c r="F588" s="124">
        <v>2374760</v>
      </c>
      <c r="G588" s="55">
        <v>75</v>
      </c>
      <c r="H588" s="64">
        <f t="shared" si="102"/>
        <v>1781070</v>
      </c>
      <c r="I588" s="15">
        <f t="shared" si="101"/>
        <v>593690</v>
      </c>
      <c r="J588" s="15">
        <f t="shared" si="103"/>
        <v>321.91405720482584</v>
      </c>
      <c r="K588" s="15">
        <f t="shared" si="104"/>
        <v>400.66498166922514</v>
      </c>
      <c r="L588" s="15">
        <f t="shared" si="105"/>
        <v>1693621.9833452529</v>
      </c>
      <c r="M588" s="15"/>
      <c r="N588" s="86">
        <f t="shared" si="100"/>
        <v>1693621.9833452529</v>
      </c>
    </row>
    <row r="589" spans="1:14" x14ac:dyDescent="0.25">
      <c r="A589" s="81"/>
      <c r="B589" s="65" t="s">
        <v>410</v>
      </c>
      <c r="C589" s="47">
        <v>4</v>
      </c>
      <c r="D589" s="69">
        <v>34.059899999999999</v>
      </c>
      <c r="E589" s="98">
        <v>5508</v>
      </c>
      <c r="F589" s="124">
        <v>831413.3</v>
      </c>
      <c r="G589" s="55">
        <v>75</v>
      </c>
      <c r="H589" s="64">
        <f t="shared" si="102"/>
        <v>623559.97499999998</v>
      </c>
      <c r="I589" s="15">
        <f t="shared" si="101"/>
        <v>207853.32500000007</v>
      </c>
      <c r="J589" s="15">
        <f t="shared" si="103"/>
        <v>150.94649600580973</v>
      </c>
      <c r="K589" s="15">
        <f t="shared" si="104"/>
        <v>571.63254286824122</v>
      </c>
      <c r="L589" s="15">
        <f t="shared" si="105"/>
        <v>1579866.1860665304</v>
      </c>
      <c r="M589" s="15"/>
      <c r="N589" s="86">
        <f t="shared" si="100"/>
        <v>1579866.1860665304</v>
      </c>
    </row>
    <row r="590" spans="1:14" x14ac:dyDescent="0.25">
      <c r="A590" s="81"/>
      <c r="B590" s="65" t="s">
        <v>411</v>
      </c>
      <c r="C590" s="47">
        <v>4</v>
      </c>
      <c r="D590" s="69">
        <v>8.8218999999999994</v>
      </c>
      <c r="E590" s="98">
        <v>1729</v>
      </c>
      <c r="F590" s="124">
        <v>1361293.3</v>
      </c>
      <c r="G590" s="55">
        <v>75</v>
      </c>
      <c r="H590" s="64">
        <f t="shared" si="102"/>
        <v>1020969.975</v>
      </c>
      <c r="I590" s="15">
        <f t="shared" si="101"/>
        <v>340323.32500000007</v>
      </c>
      <c r="J590" s="15">
        <f t="shared" si="103"/>
        <v>787.32984384037013</v>
      </c>
      <c r="K590" s="15">
        <f t="shared" si="104"/>
        <v>-64.750804966319151</v>
      </c>
      <c r="L590" s="15">
        <f t="shared" si="105"/>
        <v>231245.0563921071</v>
      </c>
      <c r="M590" s="15"/>
      <c r="N590" s="86">
        <f t="shared" si="100"/>
        <v>231245.0563921071</v>
      </c>
    </row>
    <row r="591" spans="1:14" x14ac:dyDescent="0.25">
      <c r="A591" s="81"/>
      <c r="B591" s="65" t="s">
        <v>412</v>
      </c>
      <c r="C591" s="47">
        <v>4</v>
      </c>
      <c r="D591" s="69">
        <v>23.27</v>
      </c>
      <c r="E591" s="98">
        <v>2957</v>
      </c>
      <c r="F591" s="124">
        <v>973853.3</v>
      </c>
      <c r="G591" s="55">
        <v>75</v>
      </c>
      <c r="H591" s="64">
        <f t="shared" si="102"/>
        <v>730389.97499999998</v>
      </c>
      <c r="I591" s="15">
        <f t="shared" si="101"/>
        <v>243463.32500000007</v>
      </c>
      <c r="J591" s="15">
        <f t="shared" si="103"/>
        <v>329.33828204261079</v>
      </c>
      <c r="K591" s="15">
        <f t="shared" si="104"/>
        <v>393.24075683144019</v>
      </c>
      <c r="L591" s="15">
        <f t="shared" si="105"/>
        <v>988769.1060903772</v>
      </c>
      <c r="M591" s="15"/>
      <c r="N591" s="86">
        <f t="shared" si="100"/>
        <v>988769.1060903772</v>
      </c>
    </row>
    <row r="592" spans="1:14" x14ac:dyDescent="0.25">
      <c r="A592" s="81"/>
      <c r="B592" s="65" t="s">
        <v>796</v>
      </c>
      <c r="C592" s="47">
        <v>4</v>
      </c>
      <c r="D592" s="69">
        <v>41.862299999999991</v>
      </c>
      <c r="E592" s="98">
        <v>4239</v>
      </c>
      <c r="F592" s="124">
        <v>1056053.3</v>
      </c>
      <c r="G592" s="55">
        <v>75</v>
      </c>
      <c r="H592" s="64">
        <f t="shared" si="102"/>
        <v>792039.97499999998</v>
      </c>
      <c r="I592" s="15">
        <f t="shared" si="101"/>
        <v>264013.32500000007</v>
      </c>
      <c r="J592" s="15">
        <f t="shared" si="103"/>
        <v>249.12793111582923</v>
      </c>
      <c r="K592" s="15">
        <f t="shared" si="104"/>
        <v>473.45110775822172</v>
      </c>
      <c r="L592" s="15">
        <f t="shared" si="105"/>
        <v>1314861.4410104211</v>
      </c>
      <c r="M592" s="15"/>
      <c r="N592" s="86">
        <f t="shared" si="100"/>
        <v>1314861.4410104211</v>
      </c>
    </row>
    <row r="593" spans="1:14" x14ac:dyDescent="0.25">
      <c r="A593" s="81"/>
      <c r="B593" s="65" t="s">
        <v>413</v>
      </c>
      <c r="C593" s="47">
        <v>4</v>
      </c>
      <c r="D593" s="69">
        <v>27.890700000000002</v>
      </c>
      <c r="E593" s="98">
        <v>2872</v>
      </c>
      <c r="F593" s="124">
        <v>598706.69999999995</v>
      </c>
      <c r="G593" s="55">
        <v>75</v>
      </c>
      <c r="H593" s="64">
        <f t="shared" si="102"/>
        <v>449030.02500000002</v>
      </c>
      <c r="I593" s="15">
        <f t="shared" si="101"/>
        <v>149676.67499999993</v>
      </c>
      <c r="J593" s="15">
        <f t="shared" si="103"/>
        <v>208.46333565459608</v>
      </c>
      <c r="K593" s="15">
        <f t="shared" si="104"/>
        <v>514.11570321945487</v>
      </c>
      <c r="L593" s="15">
        <f t="shared" si="105"/>
        <v>1167987.8223686072</v>
      </c>
      <c r="M593" s="15"/>
      <c r="N593" s="86">
        <f t="shared" si="100"/>
        <v>1167987.8223686072</v>
      </c>
    </row>
    <row r="594" spans="1:14" x14ac:dyDescent="0.25">
      <c r="A594" s="81"/>
      <c r="B594" s="65" t="s">
        <v>797</v>
      </c>
      <c r="C594" s="47">
        <v>4</v>
      </c>
      <c r="D594" s="69">
        <v>36.872</v>
      </c>
      <c r="E594" s="98">
        <v>3952</v>
      </c>
      <c r="F594" s="124">
        <v>1021213.3</v>
      </c>
      <c r="G594" s="55">
        <v>75</v>
      </c>
      <c r="H594" s="64">
        <f t="shared" si="102"/>
        <v>765909.97499999998</v>
      </c>
      <c r="I594" s="15">
        <f t="shared" si="101"/>
        <v>255303.32500000007</v>
      </c>
      <c r="J594" s="15">
        <f t="shared" si="103"/>
        <v>258.40417510121461</v>
      </c>
      <c r="K594" s="15">
        <f t="shared" si="104"/>
        <v>464.17486377283637</v>
      </c>
      <c r="L594" s="15">
        <f t="shared" si="105"/>
        <v>1251689.5150301079</v>
      </c>
      <c r="M594" s="15"/>
      <c r="N594" s="86">
        <f t="shared" si="100"/>
        <v>1251689.5150301079</v>
      </c>
    </row>
    <row r="595" spans="1:14" x14ac:dyDescent="0.25">
      <c r="A595" s="81"/>
      <c r="B595" s="65" t="s">
        <v>414</v>
      </c>
      <c r="C595" s="47">
        <v>4</v>
      </c>
      <c r="D595" s="69">
        <v>19.46</v>
      </c>
      <c r="E595" s="98">
        <v>1130</v>
      </c>
      <c r="F595" s="124">
        <v>457373.3</v>
      </c>
      <c r="G595" s="55">
        <v>75</v>
      </c>
      <c r="H595" s="64">
        <f t="shared" si="102"/>
        <v>343029.97499999998</v>
      </c>
      <c r="I595" s="15">
        <f t="shared" si="101"/>
        <v>114343.32500000001</v>
      </c>
      <c r="J595" s="15">
        <f t="shared" si="103"/>
        <v>404.75513274336282</v>
      </c>
      <c r="K595" s="15">
        <f t="shared" si="104"/>
        <v>317.82390613068816</v>
      </c>
      <c r="L595" s="15">
        <f t="shared" si="105"/>
        <v>653563.93719816708</v>
      </c>
      <c r="M595" s="15"/>
      <c r="N595" s="86">
        <f t="shared" si="100"/>
        <v>653563.93719816708</v>
      </c>
    </row>
    <row r="596" spans="1:14" x14ac:dyDescent="0.25">
      <c r="A596" s="81"/>
      <c r="B596" s="65" t="s">
        <v>798</v>
      </c>
      <c r="C596" s="47">
        <v>4</v>
      </c>
      <c r="D596" s="69">
        <v>29.534099999999999</v>
      </c>
      <c r="E596" s="98">
        <v>2557</v>
      </c>
      <c r="F596" s="124">
        <v>587693.30000000005</v>
      </c>
      <c r="G596" s="55">
        <v>75</v>
      </c>
      <c r="H596" s="64">
        <f t="shared" si="102"/>
        <v>440769.97499999998</v>
      </c>
      <c r="I596" s="15">
        <f t="shared" si="101"/>
        <v>146923.32500000007</v>
      </c>
      <c r="J596" s="15">
        <f t="shared" si="103"/>
        <v>229.83703558858039</v>
      </c>
      <c r="K596" s="15">
        <f t="shared" si="104"/>
        <v>492.74200328547056</v>
      </c>
      <c r="L596" s="15">
        <f t="shared" si="105"/>
        <v>1105577.0895252237</v>
      </c>
      <c r="M596" s="15"/>
      <c r="N596" s="86">
        <f t="shared" si="100"/>
        <v>1105577.0895252237</v>
      </c>
    </row>
    <row r="597" spans="1:14" x14ac:dyDescent="0.25">
      <c r="A597" s="81"/>
      <c r="B597" s="8"/>
      <c r="C597" s="8"/>
      <c r="D597" s="69">
        <v>0</v>
      </c>
      <c r="E597" s="100"/>
      <c r="F597" s="87"/>
      <c r="G597" s="55"/>
      <c r="H597" s="87"/>
      <c r="I597" s="88"/>
      <c r="J597" s="88"/>
      <c r="K597" s="15"/>
      <c r="L597" s="15"/>
      <c r="M597" s="15"/>
      <c r="N597" s="86"/>
    </row>
    <row r="598" spans="1:14" x14ac:dyDescent="0.25">
      <c r="A598" s="84" t="s">
        <v>415</v>
      </c>
      <c r="B598" s="57" t="s">
        <v>2</v>
      </c>
      <c r="C598" s="58"/>
      <c r="D598" s="7">
        <v>764.73369999999989</v>
      </c>
      <c r="E598" s="101">
        <f>E599</f>
        <v>48027</v>
      </c>
      <c r="F598" s="49">
        <v>0</v>
      </c>
      <c r="G598" s="55"/>
      <c r="H598" s="49">
        <f>H600</f>
        <v>4872865.8499999996</v>
      </c>
      <c r="I598" s="12">
        <f>I600</f>
        <v>-4872865.8499999996</v>
      </c>
      <c r="J598" s="12"/>
      <c r="K598" s="15"/>
      <c r="L598" s="15"/>
      <c r="M598" s="14">
        <f>M600</f>
        <v>26971336.650484197</v>
      </c>
      <c r="N598" s="82">
        <f t="shared" si="100"/>
        <v>26971336.650484197</v>
      </c>
    </row>
    <row r="599" spans="1:14" x14ac:dyDescent="0.25">
      <c r="A599" s="84" t="s">
        <v>415</v>
      </c>
      <c r="B599" s="57" t="s">
        <v>3</v>
      </c>
      <c r="C599" s="58"/>
      <c r="D599" s="7">
        <v>764.73369999999989</v>
      </c>
      <c r="E599" s="101">
        <f>SUM(E601:E625)</f>
        <v>48027</v>
      </c>
      <c r="F599" s="49">
        <f>SUM(F601:F625)</f>
        <v>19491463.399999999</v>
      </c>
      <c r="G599" s="55"/>
      <c r="H599" s="49">
        <f>SUM(H601:H625)</f>
        <v>8965670.0500000007</v>
      </c>
      <c r="I599" s="12">
        <f>SUM(I601:I625)</f>
        <v>10525793.350000001</v>
      </c>
      <c r="J599" s="12"/>
      <c r="K599" s="15"/>
      <c r="L599" s="12">
        <f>SUM(L601:L625)</f>
        <v>25492946.341319218</v>
      </c>
      <c r="M599" s="15"/>
      <c r="N599" s="82">
        <f t="shared" si="100"/>
        <v>25492946.341319218</v>
      </c>
    </row>
    <row r="600" spans="1:14" x14ac:dyDescent="0.25">
      <c r="A600" s="81"/>
      <c r="B600" s="65" t="s">
        <v>26</v>
      </c>
      <c r="C600" s="47">
        <v>2</v>
      </c>
      <c r="D600" s="69">
        <v>0</v>
      </c>
      <c r="E600" s="104"/>
      <c r="F600" s="64">
        <v>0</v>
      </c>
      <c r="G600" s="55">
        <v>25</v>
      </c>
      <c r="H600" s="64">
        <f>F599*G600/100</f>
        <v>4872865.8499999996</v>
      </c>
      <c r="I600" s="15">
        <f t="shared" ref="I600:I625" si="106">F600-H600</f>
        <v>-4872865.8499999996</v>
      </c>
      <c r="J600" s="15"/>
      <c r="K600" s="15"/>
      <c r="L600" s="15"/>
      <c r="M600" s="15">
        <f>($L$7*$L$8*E598/$L$10)+($L$7*$L$9*D598/$L$11)</f>
        <v>26971336.650484197</v>
      </c>
      <c r="N600" s="86">
        <f t="shared" si="100"/>
        <v>26971336.650484197</v>
      </c>
    </row>
    <row r="601" spans="1:14" x14ac:dyDescent="0.25">
      <c r="A601" s="81"/>
      <c r="B601" s="65" t="s">
        <v>416</v>
      </c>
      <c r="C601" s="47">
        <v>4</v>
      </c>
      <c r="D601" s="69">
        <v>35.596600000000002</v>
      </c>
      <c r="E601" s="98">
        <v>1098</v>
      </c>
      <c r="F601" s="124">
        <v>310480</v>
      </c>
      <c r="G601" s="55">
        <v>75</v>
      </c>
      <c r="H601" s="64">
        <f t="shared" ref="H601:H625" si="107">F601*G601/100</f>
        <v>232860</v>
      </c>
      <c r="I601" s="15">
        <f t="shared" si="106"/>
        <v>77620</v>
      </c>
      <c r="J601" s="15">
        <f t="shared" ref="J601:J625" si="108">F601/E601</f>
        <v>282.76867030965394</v>
      </c>
      <c r="K601" s="15">
        <f t="shared" ref="K601:K625" si="109">$J$11*$J$19-J601</f>
        <v>439.81036856439704</v>
      </c>
      <c r="L601" s="15">
        <f t="shared" ref="L601:L625" si="110">IF(K601&gt;0,$J$7*$J$8*(K601/$K$19),0)+$J$7*$J$9*(E601/$E$19)+$J$7*$J$10*(D601/$D$19)</f>
        <v>877886.03065563599</v>
      </c>
      <c r="M601" s="15"/>
      <c r="N601" s="86">
        <f t="shared" si="100"/>
        <v>877886.03065563599</v>
      </c>
    </row>
    <row r="602" spans="1:14" x14ac:dyDescent="0.25">
      <c r="A602" s="81"/>
      <c r="B602" s="65" t="s">
        <v>799</v>
      </c>
      <c r="C602" s="47">
        <v>4</v>
      </c>
      <c r="D602" s="69">
        <v>33.409199999999998</v>
      </c>
      <c r="E602" s="98">
        <v>911</v>
      </c>
      <c r="F602" s="124">
        <v>229840</v>
      </c>
      <c r="G602" s="55">
        <v>75</v>
      </c>
      <c r="H602" s="64">
        <f t="shared" si="107"/>
        <v>172380</v>
      </c>
      <c r="I602" s="15">
        <f t="shared" si="106"/>
        <v>57460</v>
      </c>
      <c r="J602" s="15">
        <f t="shared" si="108"/>
        <v>252.29418221734358</v>
      </c>
      <c r="K602" s="15">
        <f t="shared" si="109"/>
        <v>470.2848566567074</v>
      </c>
      <c r="L602" s="15">
        <f t="shared" si="110"/>
        <v>892806.25524701155</v>
      </c>
      <c r="M602" s="15"/>
      <c r="N602" s="86">
        <f t="shared" si="100"/>
        <v>892806.25524701155</v>
      </c>
    </row>
    <row r="603" spans="1:14" x14ac:dyDescent="0.25">
      <c r="A603" s="81"/>
      <c r="B603" s="65" t="s">
        <v>417</v>
      </c>
      <c r="C603" s="47">
        <v>4</v>
      </c>
      <c r="D603" s="69">
        <v>65.508599999999987</v>
      </c>
      <c r="E603" s="98">
        <v>3928</v>
      </c>
      <c r="F603" s="124">
        <v>533080</v>
      </c>
      <c r="G603" s="55">
        <v>75</v>
      </c>
      <c r="H603" s="64">
        <f t="shared" si="107"/>
        <v>399810</v>
      </c>
      <c r="I603" s="15">
        <f t="shared" si="106"/>
        <v>133270</v>
      </c>
      <c r="J603" s="15">
        <f t="shared" si="108"/>
        <v>135.71283095723015</v>
      </c>
      <c r="K603" s="15">
        <f t="shared" si="109"/>
        <v>586.86620791682083</v>
      </c>
      <c r="L603" s="15">
        <f t="shared" si="110"/>
        <v>1518440.3380309925</v>
      </c>
      <c r="M603" s="15"/>
      <c r="N603" s="86">
        <f t="shared" si="100"/>
        <v>1518440.3380309925</v>
      </c>
    </row>
    <row r="604" spans="1:14" x14ac:dyDescent="0.25">
      <c r="A604" s="81"/>
      <c r="B604" s="65" t="s">
        <v>418</v>
      </c>
      <c r="C604" s="47">
        <v>4</v>
      </c>
      <c r="D604" s="69">
        <v>41.834899999999998</v>
      </c>
      <c r="E604" s="98">
        <v>1652</v>
      </c>
      <c r="F604" s="124">
        <v>1839000</v>
      </c>
      <c r="G604" s="55">
        <v>75</v>
      </c>
      <c r="H604" s="64">
        <f t="shared" si="107"/>
        <v>1379250</v>
      </c>
      <c r="I604" s="15">
        <f t="shared" si="106"/>
        <v>459750</v>
      </c>
      <c r="J604" s="15">
        <f t="shared" si="108"/>
        <v>1113.1961259079903</v>
      </c>
      <c r="K604" s="15">
        <f t="shared" si="109"/>
        <v>-390.61708703393936</v>
      </c>
      <c r="L604" s="15">
        <f t="shared" si="110"/>
        <v>329114.85085714073</v>
      </c>
      <c r="M604" s="15"/>
      <c r="N604" s="86">
        <f t="shared" si="100"/>
        <v>329114.85085714073</v>
      </c>
    </row>
    <row r="605" spans="1:14" x14ac:dyDescent="0.25">
      <c r="A605" s="81"/>
      <c r="B605" s="65" t="s">
        <v>800</v>
      </c>
      <c r="C605" s="47">
        <v>4</v>
      </c>
      <c r="D605" s="69">
        <v>17.8841</v>
      </c>
      <c r="E605" s="98">
        <v>1152</v>
      </c>
      <c r="F605" s="124">
        <v>157066.70000000001</v>
      </c>
      <c r="G605" s="55">
        <v>75</v>
      </c>
      <c r="H605" s="64">
        <f t="shared" si="107"/>
        <v>117800.02499999999</v>
      </c>
      <c r="I605" s="15">
        <f t="shared" si="106"/>
        <v>39266.675000000017</v>
      </c>
      <c r="J605" s="15">
        <f t="shared" si="108"/>
        <v>136.34262152777779</v>
      </c>
      <c r="K605" s="15">
        <f t="shared" si="109"/>
        <v>586.23641734627313</v>
      </c>
      <c r="L605" s="15">
        <f t="shared" si="110"/>
        <v>1037911.6079924051</v>
      </c>
      <c r="M605" s="15"/>
      <c r="N605" s="86">
        <f t="shared" si="100"/>
        <v>1037911.6079924051</v>
      </c>
    </row>
    <row r="606" spans="1:14" x14ac:dyDescent="0.25">
      <c r="A606" s="81"/>
      <c r="B606" s="65" t="s">
        <v>419</v>
      </c>
      <c r="C606" s="47">
        <v>4</v>
      </c>
      <c r="D606" s="69">
        <v>32.975500000000004</v>
      </c>
      <c r="E606" s="98">
        <v>932</v>
      </c>
      <c r="F606" s="124">
        <v>241426.7</v>
      </c>
      <c r="G606" s="55">
        <v>75</v>
      </c>
      <c r="H606" s="64">
        <f t="shared" si="107"/>
        <v>181070.02499999999</v>
      </c>
      <c r="I606" s="15">
        <f t="shared" si="106"/>
        <v>60356.675000000017</v>
      </c>
      <c r="J606" s="15">
        <f t="shared" si="108"/>
        <v>259.04152360515025</v>
      </c>
      <c r="K606" s="15">
        <f t="shared" si="109"/>
        <v>463.53751526890073</v>
      </c>
      <c r="L606" s="15">
        <f t="shared" si="110"/>
        <v>884138.47491043818</v>
      </c>
      <c r="M606" s="15"/>
      <c r="N606" s="86">
        <f t="shared" si="100"/>
        <v>884138.47491043818</v>
      </c>
    </row>
    <row r="607" spans="1:14" x14ac:dyDescent="0.25">
      <c r="A607" s="81"/>
      <c r="B607" s="65" t="s">
        <v>420</v>
      </c>
      <c r="C607" s="47">
        <v>4</v>
      </c>
      <c r="D607" s="69">
        <v>20.041899999999998</v>
      </c>
      <c r="E607" s="98">
        <v>951</v>
      </c>
      <c r="F607" s="124">
        <v>151960</v>
      </c>
      <c r="G607" s="55">
        <v>75</v>
      </c>
      <c r="H607" s="64">
        <f t="shared" si="107"/>
        <v>113970</v>
      </c>
      <c r="I607" s="15">
        <f t="shared" si="106"/>
        <v>37990</v>
      </c>
      <c r="J607" s="15">
        <f t="shared" si="108"/>
        <v>159.78969505783385</v>
      </c>
      <c r="K607" s="15">
        <f t="shared" si="109"/>
        <v>562.78934381621707</v>
      </c>
      <c r="L607" s="15">
        <f t="shared" si="110"/>
        <v>987541.58265026647</v>
      </c>
      <c r="M607" s="15"/>
      <c r="N607" s="86">
        <f t="shared" si="100"/>
        <v>987541.58265026647</v>
      </c>
    </row>
    <row r="608" spans="1:14" x14ac:dyDescent="0.25">
      <c r="A608" s="81"/>
      <c r="B608" s="65" t="s">
        <v>421</v>
      </c>
      <c r="C608" s="47">
        <v>4</v>
      </c>
      <c r="D608" s="69">
        <v>27.4086</v>
      </c>
      <c r="E608" s="98">
        <v>1578</v>
      </c>
      <c r="F608" s="124">
        <v>246760</v>
      </c>
      <c r="G608" s="55">
        <v>75</v>
      </c>
      <c r="H608" s="64">
        <f t="shared" si="107"/>
        <v>185070</v>
      </c>
      <c r="I608" s="15">
        <f t="shared" si="106"/>
        <v>61690</v>
      </c>
      <c r="J608" s="15">
        <f t="shared" si="108"/>
        <v>156.37515842839036</v>
      </c>
      <c r="K608" s="15">
        <f t="shared" si="109"/>
        <v>566.20388044566062</v>
      </c>
      <c r="L608" s="15">
        <f t="shared" si="110"/>
        <v>1089815.6761582373</v>
      </c>
      <c r="M608" s="15"/>
      <c r="N608" s="86">
        <f t="shared" si="100"/>
        <v>1089815.6761582373</v>
      </c>
    </row>
    <row r="609" spans="1:14" x14ac:dyDescent="0.25">
      <c r="A609" s="81"/>
      <c r="B609" s="65" t="s">
        <v>422</v>
      </c>
      <c r="C609" s="47">
        <v>4</v>
      </c>
      <c r="D609" s="69">
        <v>26.490100000000002</v>
      </c>
      <c r="E609" s="98">
        <v>1502</v>
      </c>
      <c r="F609" s="124">
        <v>307880</v>
      </c>
      <c r="G609" s="55">
        <v>75</v>
      </c>
      <c r="H609" s="64">
        <f t="shared" si="107"/>
        <v>230910</v>
      </c>
      <c r="I609" s="15">
        <f t="shared" si="106"/>
        <v>76970</v>
      </c>
      <c r="J609" s="15">
        <f t="shared" si="108"/>
        <v>204.98002663115847</v>
      </c>
      <c r="K609" s="15">
        <f t="shared" si="109"/>
        <v>517.59901224289251</v>
      </c>
      <c r="L609" s="15">
        <f t="shared" si="110"/>
        <v>1007876.8284205913</v>
      </c>
      <c r="M609" s="15"/>
      <c r="N609" s="86">
        <f t="shared" si="100"/>
        <v>1007876.8284205913</v>
      </c>
    </row>
    <row r="610" spans="1:14" x14ac:dyDescent="0.25">
      <c r="A610" s="81"/>
      <c r="B610" s="65" t="s">
        <v>423</v>
      </c>
      <c r="C610" s="47">
        <v>4</v>
      </c>
      <c r="D610" s="69">
        <v>44.840200000000003</v>
      </c>
      <c r="E610" s="98">
        <v>3268</v>
      </c>
      <c r="F610" s="124">
        <v>488013.3</v>
      </c>
      <c r="G610" s="55">
        <v>75</v>
      </c>
      <c r="H610" s="64">
        <f t="shared" si="107"/>
        <v>366009.97499999998</v>
      </c>
      <c r="I610" s="15">
        <f t="shared" si="106"/>
        <v>122003.32500000001</v>
      </c>
      <c r="J610" s="15">
        <f t="shared" si="108"/>
        <v>149.33087515299877</v>
      </c>
      <c r="K610" s="15">
        <f t="shared" si="109"/>
        <v>573.24816372105215</v>
      </c>
      <c r="L610" s="15">
        <f t="shared" si="110"/>
        <v>1354520.3476046999</v>
      </c>
      <c r="M610" s="15"/>
      <c r="N610" s="86">
        <f t="shared" si="100"/>
        <v>1354520.3476046999</v>
      </c>
    </row>
    <row r="611" spans="1:14" x14ac:dyDescent="0.25">
      <c r="A611" s="81"/>
      <c r="B611" s="65" t="s">
        <v>801</v>
      </c>
      <c r="C611" s="47">
        <v>4</v>
      </c>
      <c r="D611" s="69">
        <v>19.890900000000002</v>
      </c>
      <c r="E611" s="98">
        <v>1001</v>
      </c>
      <c r="F611" s="124">
        <v>184546.7</v>
      </c>
      <c r="G611" s="55">
        <v>75</v>
      </c>
      <c r="H611" s="64">
        <f t="shared" si="107"/>
        <v>138410.02499999999</v>
      </c>
      <c r="I611" s="15">
        <f t="shared" si="106"/>
        <v>46136.675000000017</v>
      </c>
      <c r="J611" s="15">
        <f t="shared" si="108"/>
        <v>184.36233766233767</v>
      </c>
      <c r="K611" s="15">
        <f t="shared" si="109"/>
        <v>538.21670121171337</v>
      </c>
      <c r="L611" s="15">
        <f t="shared" si="110"/>
        <v>957496.49638648878</v>
      </c>
      <c r="M611" s="15"/>
      <c r="N611" s="86">
        <f t="shared" si="100"/>
        <v>957496.49638648878</v>
      </c>
    </row>
    <row r="612" spans="1:14" x14ac:dyDescent="0.25">
      <c r="A612" s="81"/>
      <c r="B612" s="65" t="s">
        <v>424</v>
      </c>
      <c r="C612" s="47">
        <v>4</v>
      </c>
      <c r="D612" s="69">
        <v>27.044200000000004</v>
      </c>
      <c r="E612" s="98">
        <v>4275</v>
      </c>
      <c r="F612" s="124">
        <v>1429933.3</v>
      </c>
      <c r="G612" s="55">
        <v>75</v>
      </c>
      <c r="H612" s="64">
        <f t="shared" si="107"/>
        <v>1072449.9750000001</v>
      </c>
      <c r="I612" s="15">
        <f t="shared" si="106"/>
        <v>357483.32499999995</v>
      </c>
      <c r="J612" s="15">
        <f t="shared" si="108"/>
        <v>334.48732163742693</v>
      </c>
      <c r="K612" s="15">
        <f t="shared" si="109"/>
        <v>388.09171723662405</v>
      </c>
      <c r="L612" s="15">
        <f t="shared" si="110"/>
        <v>1148069.3088410476</v>
      </c>
      <c r="M612" s="15"/>
      <c r="N612" s="86">
        <f t="shared" si="100"/>
        <v>1148069.3088410476</v>
      </c>
    </row>
    <row r="613" spans="1:14" x14ac:dyDescent="0.25">
      <c r="A613" s="81"/>
      <c r="B613" s="65" t="s">
        <v>895</v>
      </c>
      <c r="C613" s="47">
        <v>3</v>
      </c>
      <c r="D613" s="69">
        <v>34.136299999999999</v>
      </c>
      <c r="E613" s="98">
        <v>9557</v>
      </c>
      <c r="F613" s="124">
        <v>10278050</v>
      </c>
      <c r="G613" s="55">
        <v>20</v>
      </c>
      <c r="H613" s="64">
        <f t="shared" si="107"/>
        <v>2055610</v>
      </c>
      <c r="I613" s="15">
        <f t="shared" si="106"/>
        <v>8222440</v>
      </c>
      <c r="J613" s="15">
        <f t="shared" si="108"/>
        <v>1075.4473161033798</v>
      </c>
      <c r="K613" s="15">
        <f t="shared" si="109"/>
        <v>-352.86827722932878</v>
      </c>
      <c r="L613" s="15">
        <f t="shared" si="110"/>
        <v>1230840.0906209568</v>
      </c>
      <c r="M613" s="15"/>
      <c r="N613" s="86">
        <f t="shared" si="100"/>
        <v>1230840.0906209568</v>
      </c>
    </row>
    <row r="614" spans="1:14" x14ac:dyDescent="0.25">
      <c r="A614" s="81"/>
      <c r="B614" s="65" t="s">
        <v>425</v>
      </c>
      <c r="C614" s="47">
        <v>4</v>
      </c>
      <c r="D614" s="69">
        <v>18.03</v>
      </c>
      <c r="E614" s="98">
        <v>1148</v>
      </c>
      <c r="F614" s="124">
        <v>164386.70000000001</v>
      </c>
      <c r="G614" s="55">
        <v>75</v>
      </c>
      <c r="H614" s="64">
        <f t="shared" si="107"/>
        <v>123290.02499999999</v>
      </c>
      <c r="I614" s="15">
        <f t="shared" si="106"/>
        <v>41096.675000000017</v>
      </c>
      <c r="J614" s="15">
        <f t="shared" si="108"/>
        <v>143.19398954703834</v>
      </c>
      <c r="K614" s="15">
        <f t="shared" si="109"/>
        <v>579.38504932701267</v>
      </c>
      <c r="L614" s="15">
        <f t="shared" si="110"/>
        <v>1028040.0419228325</v>
      </c>
      <c r="M614" s="15"/>
      <c r="N614" s="86">
        <f t="shared" si="100"/>
        <v>1028040.0419228325</v>
      </c>
    </row>
    <row r="615" spans="1:14" x14ac:dyDescent="0.25">
      <c r="A615" s="81"/>
      <c r="B615" s="65" t="s">
        <v>426</v>
      </c>
      <c r="C615" s="47">
        <v>4</v>
      </c>
      <c r="D615" s="69">
        <v>19.073699999999999</v>
      </c>
      <c r="E615" s="98">
        <v>508</v>
      </c>
      <c r="F615" s="124">
        <v>134666.70000000001</v>
      </c>
      <c r="G615" s="55">
        <v>75</v>
      </c>
      <c r="H615" s="64">
        <f t="shared" si="107"/>
        <v>101000.02499999999</v>
      </c>
      <c r="I615" s="15">
        <f t="shared" si="106"/>
        <v>33666.675000000017</v>
      </c>
      <c r="J615" s="15">
        <f t="shared" si="108"/>
        <v>265.09192913385829</v>
      </c>
      <c r="K615" s="15">
        <f t="shared" si="109"/>
        <v>457.48710974019269</v>
      </c>
      <c r="L615" s="15">
        <f t="shared" si="110"/>
        <v>780700.99018069031</v>
      </c>
      <c r="M615" s="15"/>
      <c r="N615" s="86">
        <f t="shared" si="100"/>
        <v>780700.99018069031</v>
      </c>
    </row>
    <row r="616" spans="1:14" x14ac:dyDescent="0.25">
      <c r="A616" s="81"/>
      <c r="B616" s="65" t="s">
        <v>427</v>
      </c>
      <c r="C616" s="47">
        <v>4</v>
      </c>
      <c r="D616" s="69">
        <v>33.413400000000003</v>
      </c>
      <c r="E616" s="98">
        <v>1571</v>
      </c>
      <c r="F616" s="124">
        <v>597573.30000000005</v>
      </c>
      <c r="G616" s="55">
        <v>75</v>
      </c>
      <c r="H616" s="64">
        <f t="shared" si="107"/>
        <v>448179.97499999998</v>
      </c>
      <c r="I616" s="15">
        <f t="shared" si="106"/>
        <v>149393.32500000007</v>
      </c>
      <c r="J616" s="15">
        <f t="shared" si="108"/>
        <v>380.37765754296629</v>
      </c>
      <c r="K616" s="15">
        <f t="shared" si="109"/>
        <v>342.20138133108469</v>
      </c>
      <c r="L616" s="15">
        <f t="shared" si="110"/>
        <v>785576.69521936332</v>
      </c>
      <c r="M616" s="15"/>
      <c r="N616" s="86">
        <f t="shared" si="100"/>
        <v>785576.69521936332</v>
      </c>
    </row>
    <row r="617" spans="1:14" x14ac:dyDescent="0.25">
      <c r="A617" s="81"/>
      <c r="B617" s="65" t="s">
        <v>428</v>
      </c>
      <c r="C617" s="47">
        <v>4</v>
      </c>
      <c r="D617" s="69">
        <v>21.531500000000001</v>
      </c>
      <c r="E617" s="98">
        <v>1126</v>
      </c>
      <c r="F617" s="124">
        <v>102026.7</v>
      </c>
      <c r="G617" s="55">
        <v>75</v>
      </c>
      <c r="H617" s="64">
        <f t="shared" si="107"/>
        <v>76520.024999999994</v>
      </c>
      <c r="I617" s="15">
        <f t="shared" si="106"/>
        <v>25506.675000000003</v>
      </c>
      <c r="J617" s="15">
        <f t="shared" si="108"/>
        <v>90.60985790408526</v>
      </c>
      <c r="K617" s="15">
        <f t="shared" si="109"/>
        <v>631.96918096996569</v>
      </c>
      <c r="L617" s="15">
        <f t="shared" si="110"/>
        <v>1112590.155179482</v>
      </c>
      <c r="M617" s="15"/>
      <c r="N617" s="86">
        <f t="shared" si="100"/>
        <v>1112590.155179482</v>
      </c>
    </row>
    <row r="618" spans="1:14" x14ac:dyDescent="0.25">
      <c r="A618" s="81"/>
      <c r="B618" s="65" t="s">
        <v>802</v>
      </c>
      <c r="C618" s="47">
        <v>4</v>
      </c>
      <c r="D618" s="69">
        <v>15.958699999999999</v>
      </c>
      <c r="E618" s="98">
        <v>954</v>
      </c>
      <c r="F618" s="124">
        <v>261640</v>
      </c>
      <c r="G618" s="55">
        <v>75</v>
      </c>
      <c r="H618" s="64">
        <f t="shared" si="107"/>
        <v>196230</v>
      </c>
      <c r="I618" s="15">
        <f t="shared" si="106"/>
        <v>65410</v>
      </c>
      <c r="J618" s="15">
        <f t="shared" si="108"/>
        <v>274.25576519916143</v>
      </c>
      <c r="K618" s="15">
        <f t="shared" si="109"/>
        <v>448.32327367488955</v>
      </c>
      <c r="L618" s="15">
        <f t="shared" si="110"/>
        <v>809688.26503194799</v>
      </c>
      <c r="M618" s="15"/>
      <c r="N618" s="86">
        <f t="shared" si="100"/>
        <v>809688.26503194799</v>
      </c>
    </row>
    <row r="619" spans="1:14" x14ac:dyDescent="0.25">
      <c r="A619" s="81"/>
      <c r="B619" s="65" t="s">
        <v>429</v>
      </c>
      <c r="C619" s="47">
        <v>4</v>
      </c>
      <c r="D619" s="69">
        <v>26.119699999999998</v>
      </c>
      <c r="E619" s="98">
        <v>953</v>
      </c>
      <c r="F619" s="124">
        <v>162213.29999999999</v>
      </c>
      <c r="G619" s="55">
        <v>75</v>
      </c>
      <c r="H619" s="64">
        <f t="shared" si="107"/>
        <v>121659.97500000001</v>
      </c>
      <c r="I619" s="15">
        <f t="shared" si="106"/>
        <v>40553.324999999983</v>
      </c>
      <c r="J619" s="15">
        <f t="shared" si="108"/>
        <v>170.21332633788037</v>
      </c>
      <c r="K619" s="15">
        <f t="shared" si="109"/>
        <v>552.36571253617058</v>
      </c>
      <c r="L619" s="15">
        <f t="shared" si="110"/>
        <v>992432.02048907708</v>
      </c>
      <c r="M619" s="15"/>
      <c r="N619" s="86">
        <f t="shared" si="100"/>
        <v>992432.02048907708</v>
      </c>
    </row>
    <row r="620" spans="1:14" x14ac:dyDescent="0.25">
      <c r="A620" s="81"/>
      <c r="B620" s="65" t="s">
        <v>430</v>
      </c>
      <c r="C620" s="47">
        <v>4</v>
      </c>
      <c r="D620" s="69">
        <v>18.863699999999998</v>
      </c>
      <c r="E620" s="98">
        <v>1034</v>
      </c>
      <c r="F620" s="124">
        <v>170186.7</v>
      </c>
      <c r="G620" s="55">
        <v>75</v>
      </c>
      <c r="H620" s="64">
        <f t="shared" si="107"/>
        <v>127640.02499999999</v>
      </c>
      <c r="I620" s="15">
        <f t="shared" si="106"/>
        <v>42546.675000000017</v>
      </c>
      <c r="J620" s="15">
        <f t="shared" si="108"/>
        <v>164.59061895551258</v>
      </c>
      <c r="K620" s="15">
        <f t="shared" si="109"/>
        <v>557.9884199185384</v>
      </c>
      <c r="L620" s="15">
        <f t="shared" si="110"/>
        <v>986536.41552927357</v>
      </c>
      <c r="M620" s="15"/>
      <c r="N620" s="86">
        <f t="shared" si="100"/>
        <v>986536.41552927357</v>
      </c>
    </row>
    <row r="621" spans="1:14" x14ac:dyDescent="0.25">
      <c r="A621" s="81"/>
      <c r="B621" s="65" t="s">
        <v>431</v>
      </c>
      <c r="C621" s="47">
        <v>4</v>
      </c>
      <c r="D621" s="69">
        <v>38.705500000000001</v>
      </c>
      <c r="E621" s="98">
        <v>2338</v>
      </c>
      <c r="F621" s="124">
        <v>551480</v>
      </c>
      <c r="G621" s="55">
        <v>75</v>
      </c>
      <c r="H621" s="64">
        <f t="shared" si="107"/>
        <v>413610</v>
      </c>
      <c r="I621" s="15">
        <f t="shared" si="106"/>
        <v>137870</v>
      </c>
      <c r="J621" s="15">
        <f t="shared" si="108"/>
        <v>235.87681779298546</v>
      </c>
      <c r="K621" s="15">
        <f t="shared" si="109"/>
        <v>486.70222108106555</v>
      </c>
      <c r="L621" s="15">
        <f t="shared" si="110"/>
        <v>1100896.7425208846</v>
      </c>
      <c r="M621" s="15"/>
      <c r="N621" s="86">
        <f t="shared" si="100"/>
        <v>1100896.7425208846</v>
      </c>
    </row>
    <row r="622" spans="1:14" x14ac:dyDescent="0.25">
      <c r="A622" s="81"/>
      <c r="B622" s="65" t="s">
        <v>432</v>
      </c>
      <c r="C622" s="47">
        <v>4</v>
      </c>
      <c r="D622" s="69">
        <v>28.945799999999998</v>
      </c>
      <c r="E622" s="98">
        <v>1502</v>
      </c>
      <c r="F622" s="124">
        <v>285333.3</v>
      </c>
      <c r="G622" s="55">
        <v>75</v>
      </c>
      <c r="H622" s="64">
        <f t="shared" si="107"/>
        <v>213999.97500000001</v>
      </c>
      <c r="I622" s="15">
        <f t="shared" si="106"/>
        <v>71333.324999999983</v>
      </c>
      <c r="J622" s="15">
        <f t="shared" si="108"/>
        <v>189.96890812250331</v>
      </c>
      <c r="K622" s="15">
        <f t="shared" si="109"/>
        <v>532.61013075154767</v>
      </c>
      <c r="L622" s="15">
        <f t="shared" si="110"/>
        <v>1037464.3831293919</v>
      </c>
      <c r="M622" s="15"/>
      <c r="N622" s="86">
        <f t="shared" si="100"/>
        <v>1037464.3831293919</v>
      </c>
    </row>
    <row r="623" spans="1:14" x14ac:dyDescent="0.25">
      <c r="A623" s="81"/>
      <c r="B623" s="65" t="s">
        <v>172</v>
      </c>
      <c r="C623" s="47">
        <v>4</v>
      </c>
      <c r="D623" s="69">
        <v>53.652200000000001</v>
      </c>
      <c r="E623" s="98">
        <v>3163</v>
      </c>
      <c r="F623" s="124">
        <v>417360</v>
      </c>
      <c r="G623" s="55">
        <v>75</v>
      </c>
      <c r="H623" s="64">
        <f t="shared" si="107"/>
        <v>313020</v>
      </c>
      <c r="I623" s="15">
        <f t="shared" si="106"/>
        <v>104340</v>
      </c>
      <c r="J623" s="15">
        <f t="shared" si="108"/>
        <v>131.95067973442934</v>
      </c>
      <c r="K623" s="15">
        <f t="shared" si="109"/>
        <v>590.62835913962158</v>
      </c>
      <c r="L623" s="15">
        <f t="shared" si="110"/>
        <v>1395795.7256049661</v>
      </c>
      <c r="M623" s="15"/>
      <c r="N623" s="86">
        <f t="shared" si="100"/>
        <v>1395795.7256049661</v>
      </c>
    </row>
    <row r="624" spans="1:14" x14ac:dyDescent="0.25">
      <c r="A624" s="81"/>
      <c r="B624" s="65" t="s">
        <v>433</v>
      </c>
      <c r="C624" s="47">
        <v>4</v>
      </c>
      <c r="D624" s="69">
        <v>29.088600000000003</v>
      </c>
      <c r="E624" s="98">
        <v>744</v>
      </c>
      <c r="F624" s="124">
        <v>92280</v>
      </c>
      <c r="G624" s="55">
        <v>75</v>
      </c>
      <c r="H624" s="64">
        <f t="shared" si="107"/>
        <v>69210</v>
      </c>
      <c r="I624" s="15">
        <f t="shared" si="106"/>
        <v>23070</v>
      </c>
      <c r="J624" s="15">
        <f t="shared" si="108"/>
        <v>124.03225806451613</v>
      </c>
      <c r="K624" s="15">
        <f t="shared" si="109"/>
        <v>598.54678080953488</v>
      </c>
      <c r="L624" s="15">
        <f t="shared" si="110"/>
        <v>1044107.8062836616</v>
      </c>
      <c r="M624" s="15"/>
      <c r="N624" s="86">
        <f t="shared" si="100"/>
        <v>1044107.8062836616</v>
      </c>
    </row>
    <row r="625" spans="1:14" x14ac:dyDescent="0.25">
      <c r="A625" s="81"/>
      <c r="B625" s="65" t="s">
        <v>803</v>
      </c>
      <c r="C625" s="47">
        <v>4</v>
      </c>
      <c r="D625" s="69">
        <v>34.2898</v>
      </c>
      <c r="E625" s="98">
        <v>1181</v>
      </c>
      <c r="F625" s="124">
        <v>154280</v>
      </c>
      <c r="G625" s="55">
        <v>75</v>
      </c>
      <c r="H625" s="64">
        <f t="shared" si="107"/>
        <v>115710</v>
      </c>
      <c r="I625" s="15">
        <f t="shared" si="106"/>
        <v>38570</v>
      </c>
      <c r="J625" s="15">
        <f t="shared" si="108"/>
        <v>130.6350550381033</v>
      </c>
      <c r="K625" s="15">
        <f t="shared" si="109"/>
        <v>591.94398383594762</v>
      </c>
      <c r="L625" s="15">
        <f t="shared" si="110"/>
        <v>1102659.2118517386</v>
      </c>
      <c r="M625" s="15"/>
      <c r="N625" s="86">
        <f t="shared" si="100"/>
        <v>1102659.2118517386</v>
      </c>
    </row>
    <row r="626" spans="1:14" x14ac:dyDescent="0.25">
      <c r="A626" s="81"/>
      <c r="B626" s="8"/>
      <c r="C626" s="8"/>
      <c r="D626" s="69">
        <v>0</v>
      </c>
      <c r="E626" s="100"/>
      <c r="F626" s="87"/>
      <c r="G626" s="55"/>
      <c r="H626" s="87"/>
      <c r="I626" s="88"/>
      <c r="J626" s="88"/>
      <c r="K626" s="15"/>
      <c r="L626" s="15"/>
      <c r="M626" s="15"/>
      <c r="N626" s="86"/>
    </row>
    <row r="627" spans="1:14" x14ac:dyDescent="0.25">
      <c r="A627" s="84" t="s">
        <v>434</v>
      </c>
      <c r="B627" s="57" t="s">
        <v>2</v>
      </c>
      <c r="C627" s="58"/>
      <c r="D627" s="7">
        <v>629.01580000000001</v>
      </c>
      <c r="E627" s="101">
        <f>E628</f>
        <v>56499</v>
      </c>
      <c r="F627" s="49">
        <v>0</v>
      </c>
      <c r="G627" s="55"/>
      <c r="H627" s="49">
        <f>H629</f>
        <v>5367226.7</v>
      </c>
      <c r="I627" s="12">
        <f>I629</f>
        <v>-5367226.7</v>
      </c>
      <c r="J627" s="12"/>
      <c r="K627" s="15"/>
      <c r="L627" s="15"/>
      <c r="M627" s="14">
        <f>M629</f>
        <v>27370507.518798389</v>
      </c>
      <c r="N627" s="82">
        <f t="shared" si="100"/>
        <v>27370507.518798389</v>
      </c>
    </row>
    <row r="628" spans="1:14" x14ac:dyDescent="0.25">
      <c r="A628" s="84" t="s">
        <v>434</v>
      </c>
      <c r="B628" s="57" t="s">
        <v>3</v>
      </c>
      <c r="C628" s="58"/>
      <c r="D628" s="7">
        <v>629.01580000000001</v>
      </c>
      <c r="E628" s="101">
        <f>SUM(E630:E652)</f>
        <v>56499</v>
      </c>
      <c r="F628" s="49">
        <f>SUM(F630:F652)</f>
        <v>21468906.800000001</v>
      </c>
      <c r="G628" s="55"/>
      <c r="H628" s="49">
        <f>SUM(H630:H652)</f>
        <v>8320390.1000000006</v>
      </c>
      <c r="I628" s="12">
        <f>SUM(I630:I652)</f>
        <v>13148516.700000001</v>
      </c>
      <c r="J628" s="12"/>
      <c r="K628" s="15"/>
      <c r="L628" s="12">
        <f>SUM(L630:L652)</f>
        <v>25882490.670958795</v>
      </c>
      <c r="M628" s="15"/>
      <c r="N628" s="82">
        <f t="shared" si="100"/>
        <v>25882490.670958795</v>
      </c>
    </row>
    <row r="629" spans="1:14" x14ac:dyDescent="0.25">
      <c r="A629" s="81"/>
      <c r="B629" s="65" t="s">
        <v>26</v>
      </c>
      <c r="C629" s="47">
        <v>2</v>
      </c>
      <c r="D629" s="69">
        <v>0</v>
      </c>
      <c r="E629" s="104"/>
      <c r="F629" s="64">
        <v>0</v>
      </c>
      <c r="G629" s="55">
        <v>25</v>
      </c>
      <c r="H629" s="64">
        <f>F628*G629/100</f>
        <v>5367226.7</v>
      </c>
      <c r="I629" s="15">
        <f t="shared" ref="I629:I652" si="111">F629-H629</f>
        <v>-5367226.7</v>
      </c>
      <c r="J629" s="15"/>
      <c r="K629" s="15"/>
      <c r="L629" s="15"/>
      <c r="M629" s="15">
        <f>($L$7*$L$8*E627/$L$10)+($L$7*$L$9*D627/$L$11)</f>
        <v>27370507.518798389</v>
      </c>
      <c r="N629" s="86">
        <f t="shared" ref="N629:N692" si="112">L629+M629</f>
        <v>27370507.518798389</v>
      </c>
    </row>
    <row r="630" spans="1:14" x14ac:dyDescent="0.25">
      <c r="A630" s="81"/>
      <c r="B630" s="65" t="s">
        <v>804</v>
      </c>
      <c r="C630" s="47">
        <v>4</v>
      </c>
      <c r="D630" s="69">
        <v>16.8704</v>
      </c>
      <c r="E630" s="98">
        <v>2184</v>
      </c>
      <c r="F630" s="124">
        <v>236800</v>
      </c>
      <c r="G630" s="55">
        <v>75</v>
      </c>
      <c r="H630" s="64">
        <f t="shared" ref="H630:H652" si="113">F630*G630/100</f>
        <v>177600</v>
      </c>
      <c r="I630" s="15">
        <f t="shared" si="111"/>
        <v>59200</v>
      </c>
      <c r="J630" s="15">
        <f t="shared" ref="J630:J652" si="114">F630/E630</f>
        <v>108.42490842490842</v>
      </c>
      <c r="K630" s="15">
        <f t="shared" ref="K630:K652" si="115">$J$11*$J$19-J630</f>
        <v>614.1541304491426</v>
      </c>
      <c r="L630" s="15">
        <f t="shared" ref="L630:L652" si="116">IF(K630&gt;0,$J$7*$J$8*(K630/$K$19),0)+$J$7*$J$9*(E630/$E$19)+$J$7*$J$10*(D630/$D$19)</f>
        <v>1195842.7903285904</v>
      </c>
      <c r="M630" s="15"/>
      <c r="N630" s="86">
        <f t="shared" si="112"/>
        <v>1195842.7903285904</v>
      </c>
    </row>
    <row r="631" spans="1:14" x14ac:dyDescent="0.25">
      <c r="A631" s="81"/>
      <c r="B631" s="65" t="s">
        <v>435</v>
      </c>
      <c r="C631" s="47">
        <v>4</v>
      </c>
      <c r="D631" s="69">
        <v>26.722299999999997</v>
      </c>
      <c r="E631" s="98">
        <v>2329</v>
      </c>
      <c r="F631" s="124">
        <v>239960</v>
      </c>
      <c r="G631" s="55">
        <v>75</v>
      </c>
      <c r="H631" s="64">
        <f t="shared" si="113"/>
        <v>179970</v>
      </c>
      <c r="I631" s="15">
        <f t="shared" si="111"/>
        <v>59990</v>
      </c>
      <c r="J631" s="15">
        <f t="shared" si="114"/>
        <v>103.03134392443108</v>
      </c>
      <c r="K631" s="15">
        <f t="shared" si="115"/>
        <v>619.54769494961988</v>
      </c>
      <c r="L631" s="15">
        <f t="shared" si="116"/>
        <v>1252514.5719685287</v>
      </c>
      <c r="M631" s="15"/>
      <c r="N631" s="86">
        <f t="shared" si="112"/>
        <v>1252514.5719685287</v>
      </c>
    </row>
    <row r="632" spans="1:14" x14ac:dyDescent="0.25">
      <c r="A632" s="81"/>
      <c r="B632" s="65" t="s">
        <v>436</v>
      </c>
      <c r="C632" s="47">
        <v>4</v>
      </c>
      <c r="D632" s="69">
        <v>13.170299999999999</v>
      </c>
      <c r="E632" s="98">
        <v>829</v>
      </c>
      <c r="F632" s="124">
        <v>182720</v>
      </c>
      <c r="G632" s="55">
        <v>75</v>
      </c>
      <c r="H632" s="64">
        <f t="shared" si="113"/>
        <v>137040</v>
      </c>
      <c r="I632" s="15">
        <f t="shared" si="111"/>
        <v>45680</v>
      </c>
      <c r="J632" s="15">
        <f t="shared" si="114"/>
        <v>220.41013268998793</v>
      </c>
      <c r="K632" s="15">
        <f t="shared" si="115"/>
        <v>502.16890618406308</v>
      </c>
      <c r="L632" s="15">
        <f t="shared" si="116"/>
        <v>863615.89751270274</v>
      </c>
      <c r="M632" s="15"/>
      <c r="N632" s="86">
        <f t="shared" si="112"/>
        <v>863615.89751270274</v>
      </c>
    </row>
    <row r="633" spans="1:14" x14ac:dyDescent="0.25">
      <c r="A633" s="81"/>
      <c r="B633" s="65" t="s">
        <v>437</v>
      </c>
      <c r="C633" s="47">
        <v>4</v>
      </c>
      <c r="D633" s="69">
        <v>49.860100000000003</v>
      </c>
      <c r="E633" s="98">
        <v>3515</v>
      </c>
      <c r="F633" s="124">
        <v>305066.7</v>
      </c>
      <c r="G633" s="55">
        <v>75</v>
      </c>
      <c r="H633" s="64">
        <f t="shared" si="113"/>
        <v>228800.02499999999</v>
      </c>
      <c r="I633" s="15">
        <f t="shared" si="111"/>
        <v>76266.675000000017</v>
      </c>
      <c r="J633" s="15">
        <f t="shared" si="114"/>
        <v>86.789957325746798</v>
      </c>
      <c r="K633" s="15">
        <f t="shared" si="115"/>
        <v>635.78908154830424</v>
      </c>
      <c r="L633" s="15">
        <f t="shared" si="116"/>
        <v>1489871.2432561198</v>
      </c>
      <c r="M633" s="15"/>
      <c r="N633" s="86">
        <f t="shared" si="112"/>
        <v>1489871.2432561198</v>
      </c>
    </row>
    <row r="634" spans="1:14" x14ac:dyDescent="0.25">
      <c r="A634" s="81"/>
      <c r="B634" s="65" t="s">
        <v>438</v>
      </c>
      <c r="C634" s="47">
        <v>4</v>
      </c>
      <c r="D634" s="69">
        <v>15.717600000000001</v>
      </c>
      <c r="E634" s="98">
        <v>959</v>
      </c>
      <c r="F634" s="124">
        <v>136546.70000000001</v>
      </c>
      <c r="G634" s="55">
        <v>75</v>
      </c>
      <c r="H634" s="64">
        <f t="shared" si="113"/>
        <v>102410.02499999999</v>
      </c>
      <c r="I634" s="15">
        <f t="shared" si="111"/>
        <v>34136.675000000017</v>
      </c>
      <c r="J634" s="15">
        <f t="shared" si="114"/>
        <v>142.38446298227322</v>
      </c>
      <c r="K634" s="15">
        <f t="shared" si="115"/>
        <v>580.19457589177773</v>
      </c>
      <c r="L634" s="15">
        <f t="shared" si="116"/>
        <v>999564.01456104266</v>
      </c>
      <c r="M634" s="15"/>
      <c r="N634" s="86">
        <f t="shared" si="112"/>
        <v>999564.01456104266</v>
      </c>
    </row>
    <row r="635" spans="1:14" x14ac:dyDescent="0.25">
      <c r="A635" s="81"/>
      <c r="B635" s="65" t="s">
        <v>439</v>
      </c>
      <c r="C635" s="47">
        <v>4</v>
      </c>
      <c r="D635" s="69">
        <v>28.387500000000003</v>
      </c>
      <c r="E635" s="98">
        <v>1797</v>
      </c>
      <c r="F635" s="124">
        <v>233266.7</v>
      </c>
      <c r="G635" s="55">
        <v>75</v>
      </c>
      <c r="H635" s="64">
        <f t="shared" si="113"/>
        <v>174950.02499999999</v>
      </c>
      <c r="I635" s="15">
        <f t="shared" si="111"/>
        <v>58316.675000000017</v>
      </c>
      <c r="J635" s="15">
        <f t="shared" si="114"/>
        <v>129.80895937673901</v>
      </c>
      <c r="K635" s="15">
        <f t="shared" si="115"/>
        <v>592.77007949731194</v>
      </c>
      <c r="L635" s="15">
        <f t="shared" si="116"/>
        <v>1156948.0504793974</v>
      </c>
      <c r="M635" s="15"/>
      <c r="N635" s="86">
        <f t="shared" si="112"/>
        <v>1156948.0504793974</v>
      </c>
    </row>
    <row r="636" spans="1:14" x14ac:dyDescent="0.25">
      <c r="A636" s="81"/>
      <c r="B636" s="65" t="s">
        <v>440</v>
      </c>
      <c r="C636" s="47">
        <v>4</v>
      </c>
      <c r="D636" s="69">
        <v>5.9548000000000005</v>
      </c>
      <c r="E636" s="98">
        <v>1189</v>
      </c>
      <c r="F636" s="124">
        <v>190280</v>
      </c>
      <c r="G636" s="55">
        <v>75</v>
      </c>
      <c r="H636" s="64">
        <f t="shared" si="113"/>
        <v>142710</v>
      </c>
      <c r="I636" s="15">
        <f t="shared" si="111"/>
        <v>47570</v>
      </c>
      <c r="J636" s="15">
        <f t="shared" si="114"/>
        <v>160.0336417157275</v>
      </c>
      <c r="K636" s="15">
        <f t="shared" si="115"/>
        <v>562.54539715832345</v>
      </c>
      <c r="L636" s="15">
        <f t="shared" si="116"/>
        <v>969475.21565882827</v>
      </c>
      <c r="M636" s="15"/>
      <c r="N636" s="86">
        <f t="shared" si="112"/>
        <v>969475.21565882827</v>
      </c>
    </row>
    <row r="637" spans="1:14" x14ac:dyDescent="0.25">
      <c r="A637" s="81"/>
      <c r="B637" s="65" t="s">
        <v>441</v>
      </c>
      <c r="C637" s="47">
        <v>4</v>
      </c>
      <c r="D637" s="69">
        <v>8.7255999999999982</v>
      </c>
      <c r="E637" s="98">
        <v>884</v>
      </c>
      <c r="F637" s="124">
        <v>114946.7</v>
      </c>
      <c r="G637" s="55">
        <v>75</v>
      </c>
      <c r="H637" s="64">
        <f t="shared" si="113"/>
        <v>86210.024999999994</v>
      </c>
      <c r="I637" s="15">
        <f t="shared" si="111"/>
        <v>28736.675000000003</v>
      </c>
      <c r="J637" s="15">
        <f t="shared" si="114"/>
        <v>130.03020361990949</v>
      </c>
      <c r="K637" s="15">
        <f t="shared" si="115"/>
        <v>592.54883525414152</v>
      </c>
      <c r="L637" s="15">
        <f t="shared" si="116"/>
        <v>985938.7454632757</v>
      </c>
      <c r="M637" s="15"/>
      <c r="N637" s="86">
        <f t="shared" si="112"/>
        <v>985938.7454632757</v>
      </c>
    </row>
    <row r="638" spans="1:14" x14ac:dyDescent="0.25">
      <c r="A638" s="81"/>
      <c r="B638" s="65" t="s">
        <v>442</v>
      </c>
      <c r="C638" s="47">
        <v>4</v>
      </c>
      <c r="D638" s="69">
        <v>37.560200000000002</v>
      </c>
      <c r="E638" s="98">
        <v>3761</v>
      </c>
      <c r="F638" s="124">
        <v>579666.69999999995</v>
      </c>
      <c r="G638" s="55">
        <v>75</v>
      </c>
      <c r="H638" s="64">
        <f t="shared" si="113"/>
        <v>434750.02500000002</v>
      </c>
      <c r="I638" s="15">
        <f t="shared" si="111"/>
        <v>144916.67499999993</v>
      </c>
      <c r="J638" s="15">
        <f t="shared" si="114"/>
        <v>154.12568465833553</v>
      </c>
      <c r="K638" s="15">
        <f t="shared" si="115"/>
        <v>568.45335421571542</v>
      </c>
      <c r="L638" s="15">
        <f t="shared" si="116"/>
        <v>1381828.0927694286</v>
      </c>
      <c r="M638" s="15"/>
      <c r="N638" s="86">
        <f t="shared" si="112"/>
        <v>1381828.0927694286</v>
      </c>
    </row>
    <row r="639" spans="1:14" x14ac:dyDescent="0.25">
      <c r="A639" s="81"/>
      <c r="B639" s="65" t="s">
        <v>443</v>
      </c>
      <c r="C639" s="47">
        <v>4</v>
      </c>
      <c r="D639" s="69">
        <v>16.395299999999999</v>
      </c>
      <c r="E639" s="98">
        <v>1587</v>
      </c>
      <c r="F639" s="124">
        <v>154293.29999999999</v>
      </c>
      <c r="G639" s="55">
        <v>75</v>
      </c>
      <c r="H639" s="64">
        <f t="shared" si="113"/>
        <v>115719.97500000001</v>
      </c>
      <c r="I639" s="15">
        <f t="shared" si="111"/>
        <v>38573.324999999983</v>
      </c>
      <c r="J639" s="15">
        <f t="shared" si="114"/>
        <v>97.223251417769376</v>
      </c>
      <c r="K639" s="15">
        <f t="shared" si="115"/>
        <v>625.35578745628163</v>
      </c>
      <c r="L639" s="15">
        <f t="shared" si="116"/>
        <v>1140467.1785878413</v>
      </c>
      <c r="M639" s="15"/>
      <c r="N639" s="86">
        <f t="shared" si="112"/>
        <v>1140467.1785878413</v>
      </c>
    </row>
    <row r="640" spans="1:14" x14ac:dyDescent="0.25">
      <c r="A640" s="81"/>
      <c r="B640" s="65" t="s">
        <v>444</v>
      </c>
      <c r="C640" s="47">
        <v>4</v>
      </c>
      <c r="D640" s="69">
        <v>13.850899999999999</v>
      </c>
      <c r="E640" s="98">
        <v>1024</v>
      </c>
      <c r="F640" s="124">
        <v>523333.3</v>
      </c>
      <c r="G640" s="55">
        <v>75</v>
      </c>
      <c r="H640" s="64">
        <f t="shared" si="113"/>
        <v>392499.97499999998</v>
      </c>
      <c r="I640" s="15">
        <f t="shared" si="111"/>
        <v>130833.32500000001</v>
      </c>
      <c r="J640" s="15">
        <f t="shared" si="114"/>
        <v>511.06767578124999</v>
      </c>
      <c r="K640" s="15">
        <f t="shared" si="115"/>
        <v>211.51136309280099</v>
      </c>
      <c r="L640" s="15">
        <f t="shared" si="116"/>
        <v>469744.31494826783</v>
      </c>
      <c r="M640" s="15"/>
      <c r="N640" s="86">
        <f t="shared" si="112"/>
        <v>469744.31494826783</v>
      </c>
    </row>
    <row r="641" spans="1:14" x14ac:dyDescent="0.25">
      <c r="A641" s="81"/>
      <c r="B641" s="65" t="s">
        <v>445</v>
      </c>
      <c r="C641" s="47">
        <v>4</v>
      </c>
      <c r="D641" s="69">
        <v>23.948</v>
      </c>
      <c r="E641" s="98">
        <v>1895</v>
      </c>
      <c r="F641" s="124">
        <v>541546.69999999995</v>
      </c>
      <c r="G641" s="55">
        <v>75</v>
      </c>
      <c r="H641" s="64">
        <f t="shared" si="113"/>
        <v>406160.02500000002</v>
      </c>
      <c r="I641" s="15">
        <f t="shared" si="111"/>
        <v>135386.67499999993</v>
      </c>
      <c r="J641" s="15">
        <f t="shared" si="114"/>
        <v>285.77662269129286</v>
      </c>
      <c r="K641" s="15">
        <f t="shared" si="115"/>
        <v>436.80241618275812</v>
      </c>
      <c r="L641" s="15">
        <f t="shared" si="116"/>
        <v>929259.71562867088</v>
      </c>
      <c r="M641" s="15"/>
      <c r="N641" s="86">
        <f t="shared" si="112"/>
        <v>929259.71562867088</v>
      </c>
    </row>
    <row r="642" spans="1:14" x14ac:dyDescent="0.25">
      <c r="A642" s="81"/>
      <c r="B642" s="65" t="s">
        <v>446</v>
      </c>
      <c r="C642" s="47">
        <v>4</v>
      </c>
      <c r="D642" s="69">
        <v>21.0716</v>
      </c>
      <c r="E642" s="98">
        <v>1792</v>
      </c>
      <c r="F642" s="124">
        <v>269893.3</v>
      </c>
      <c r="G642" s="55">
        <v>75</v>
      </c>
      <c r="H642" s="64">
        <f t="shared" si="113"/>
        <v>202419.97500000001</v>
      </c>
      <c r="I642" s="15">
        <f t="shared" si="111"/>
        <v>67473.324999999983</v>
      </c>
      <c r="J642" s="15">
        <f t="shared" si="114"/>
        <v>150.61010044642856</v>
      </c>
      <c r="K642" s="15">
        <f t="shared" si="115"/>
        <v>571.96893842762245</v>
      </c>
      <c r="L642" s="15">
        <f t="shared" si="116"/>
        <v>1102691.7166617182</v>
      </c>
      <c r="M642" s="15"/>
      <c r="N642" s="86">
        <f t="shared" si="112"/>
        <v>1102691.7166617182</v>
      </c>
    </row>
    <row r="643" spans="1:14" x14ac:dyDescent="0.25">
      <c r="A643" s="81"/>
      <c r="B643" s="65" t="s">
        <v>447</v>
      </c>
      <c r="C643" s="47">
        <v>4</v>
      </c>
      <c r="D643" s="69">
        <v>22.115600000000001</v>
      </c>
      <c r="E643" s="98">
        <v>2305</v>
      </c>
      <c r="F643" s="124">
        <v>289546.7</v>
      </c>
      <c r="G643" s="55">
        <v>75</v>
      </c>
      <c r="H643" s="64">
        <f t="shared" si="113"/>
        <v>217160.02499999999</v>
      </c>
      <c r="I643" s="15">
        <f t="shared" si="111"/>
        <v>72386.675000000017</v>
      </c>
      <c r="J643" s="15">
        <f t="shared" si="114"/>
        <v>125.61678958785249</v>
      </c>
      <c r="K643" s="15">
        <f t="shared" si="115"/>
        <v>596.96224928619847</v>
      </c>
      <c r="L643" s="15">
        <f t="shared" si="116"/>
        <v>1202231.5963217164</v>
      </c>
      <c r="M643" s="15"/>
      <c r="N643" s="86">
        <f t="shared" si="112"/>
        <v>1202231.5963217164</v>
      </c>
    </row>
    <row r="644" spans="1:14" x14ac:dyDescent="0.25">
      <c r="A644" s="81"/>
      <c r="B644" s="65" t="s">
        <v>448</v>
      </c>
      <c r="C644" s="47">
        <v>4</v>
      </c>
      <c r="D644" s="69">
        <v>43.943700000000007</v>
      </c>
      <c r="E644" s="98">
        <v>2592</v>
      </c>
      <c r="F644" s="124">
        <v>286413.3</v>
      </c>
      <c r="G644" s="55">
        <v>75</v>
      </c>
      <c r="H644" s="64">
        <f t="shared" si="113"/>
        <v>214809.97500000001</v>
      </c>
      <c r="I644" s="15">
        <f t="shared" si="111"/>
        <v>71603.324999999983</v>
      </c>
      <c r="J644" s="15">
        <f t="shared" si="114"/>
        <v>110.49895833333333</v>
      </c>
      <c r="K644" s="15">
        <f t="shared" si="115"/>
        <v>612.08008054071763</v>
      </c>
      <c r="L644" s="15">
        <f t="shared" si="116"/>
        <v>1328343.9463174902</v>
      </c>
      <c r="M644" s="15"/>
      <c r="N644" s="86">
        <f t="shared" si="112"/>
        <v>1328343.9463174902</v>
      </c>
    </row>
    <row r="645" spans="1:14" x14ac:dyDescent="0.25">
      <c r="A645" s="81"/>
      <c r="B645" s="65" t="s">
        <v>896</v>
      </c>
      <c r="C645" s="47">
        <v>3</v>
      </c>
      <c r="D645" s="69">
        <v>92.032000000000011</v>
      </c>
      <c r="E645" s="98">
        <v>11119</v>
      </c>
      <c r="F645" s="124">
        <v>14147800</v>
      </c>
      <c r="G645" s="55">
        <v>20</v>
      </c>
      <c r="H645" s="64">
        <f t="shared" si="113"/>
        <v>2829560</v>
      </c>
      <c r="I645" s="15">
        <f t="shared" si="111"/>
        <v>11318240</v>
      </c>
      <c r="J645" s="15">
        <f t="shared" si="114"/>
        <v>1272.3985969961327</v>
      </c>
      <c r="K645" s="15">
        <f t="shared" si="115"/>
        <v>-549.81955812208173</v>
      </c>
      <c r="L645" s="15">
        <f t="shared" si="116"/>
        <v>1601409.6429635424</v>
      </c>
      <c r="M645" s="15"/>
      <c r="N645" s="86">
        <f t="shared" si="112"/>
        <v>1601409.6429635424</v>
      </c>
    </row>
    <row r="646" spans="1:14" x14ac:dyDescent="0.25">
      <c r="A646" s="81"/>
      <c r="B646" s="65" t="s">
        <v>449</v>
      </c>
      <c r="C646" s="47">
        <v>4</v>
      </c>
      <c r="D646" s="69">
        <v>38.2607</v>
      </c>
      <c r="E646" s="98">
        <v>2861</v>
      </c>
      <c r="F646" s="124">
        <v>649080</v>
      </c>
      <c r="G646" s="55">
        <v>75</v>
      </c>
      <c r="H646" s="64">
        <f t="shared" si="113"/>
        <v>486810</v>
      </c>
      <c r="I646" s="15">
        <f t="shared" si="111"/>
        <v>162270</v>
      </c>
      <c r="J646" s="15">
        <f t="shared" si="114"/>
        <v>226.87172317371548</v>
      </c>
      <c r="K646" s="15">
        <f t="shared" si="115"/>
        <v>495.70731570033547</v>
      </c>
      <c r="L646" s="15">
        <f t="shared" si="116"/>
        <v>1173743.8022820901</v>
      </c>
      <c r="M646" s="15"/>
      <c r="N646" s="86">
        <f t="shared" si="112"/>
        <v>1173743.8022820901</v>
      </c>
    </row>
    <row r="647" spans="1:14" x14ac:dyDescent="0.25">
      <c r="A647" s="81"/>
      <c r="B647" s="65" t="s">
        <v>450</v>
      </c>
      <c r="C647" s="47">
        <v>4</v>
      </c>
      <c r="D647" s="69">
        <v>12.4343</v>
      </c>
      <c r="E647" s="98">
        <v>1502</v>
      </c>
      <c r="F647" s="124">
        <v>792053.3</v>
      </c>
      <c r="G647" s="55">
        <v>75</v>
      </c>
      <c r="H647" s="64">
        <f t="shared" si="113"/>
        <v>594039.97499999998</v>
      </c>
      <c r="I647" s="15">
        <f t="shared" si="111"/>
        <v>198013.32500000007</v>
      </c>
      <c r="J647" s="15">
        <f t="shared" si="114"/>
        <v>527.33242343541951</v>
      </c>
      <c r="K647" s="15">
        <f t="shared" si="115"/>
        <v>195.24661543863147</v>
      </c>
      <c r="L647" s="15">
        <f t="shared" si="116"/>
        <v>497747.39301896468</v>
      </c>
      <c r="M647" s="15"/>
      <c r="N647" s="86">
        <f t="shared" si="112"/>
        <v>497747.39301896468</v>
      </c>
    </row>
    <row r="648" spans="1:14" x14ac:dyDescent="0.25">
      <c r="A648" s="81"/>
      <c r="B648" s="65" t="s">
        <v>451</v>
      </c>
      <c r="C648" s="47">
        <v>4</v>
      </c>
      <c r="D648" s="69">
        <v>31.216500000000003</v>
      </c>
      <c r="E648" s="98">
        <v>2376</v>
      </c>
      <c r="F648" s="124">
        <v>286506.7</v>
      </c>
      <c r="G648" s="55">
        <v>75</v>
      </c>
      <c r="H648" s="64">
        <f t="shared" si="113"/>
        <v>214880.02499999999</v>
      </c>
      <c r="I648" s="15">
        <f t="shared" si="111"/>
        <v>71626.675000000017</v>
      </c>
      <c r="J648" s="15">
        <f t="shared" si="114"/>
        <v>120.58362794612795</v>
      </c>
      <c r="K648" s="15">
        <f t="shared" si="115"/>
        <v>601.99541092792299</v>
      </c>
      <c r="L648" s="15">
        <f t="shared" si="116"/>
        <v>1247277.6282984524</v>
      </c>
      <c r="M648" s="15"/>
      <c r="N648" s="86">
        <f t="shared" si="112"/>
        <v>1247277.6282984524</v>
      </c>
    </row>
    <row r="649" spans="1:14" x14ac:dyDescent="0.25">
      <c r="A649" s="81"/>
      <c r="B649" s="65" t="s">
        <v>452</v>
      </c>
      <c r="C649" s="47">
        <v>4</v>
      </c>
      <c r="D649" s="69">
        <v>21.7347</v>
      </c>
      <c r="E649" s="98">
        <v>1757</v>
      </c>
      <c r="F649" s="124">
        <v>216360</v>
      </c>
      <c r="G649" s="55">
        <v>75</v>
      </c>
      <c r="H649" s="64">
        <f t="shared" si="113"/>
        <v>162270</v>
      </c>
      <c r="I649" s="15">
        <f t="shared" si="111"/>
        <v>54090</v>
      </c>
      <c r="J649" s="15">
        <f t="shared" si="114"/>
        <v>123.14171883892999</v>
      </c>
      <c r="K649" s="15">
        <f t="shared" si="115"/>
        <v>599.43732003512105</v>
      </c>
      <c r="L649" s="15">
        <f t="shared" si="116"/>
        <v>1140327.0578953212</v>
      </c>
      <c r="M649" s="15"/>
      <c r="N649" s="86">
        <f t="shared" si="112"/>
        <v>1140327.0578953212</v>
      </c>
    </row>
    <row r="650" spans="1:14" x14ac:dyDescent="0.25">
      <c r="A650" s="81"/>
      <c r="B650" s="65" t="s">
        <v>805</v>
      </c>
      <c r="C650" s="47">
        <v>4</v>
      </c>
      <c r="D650" s="69">
        <v>56.6937</v>
      </c>
      <c r="E650" s="98">
        <v>5753</v>
      </c>
      <c r="F650" s="124">
        <v>721280</v>
      </c>
      <c r="G650" s="55">
        <v>75</v>
      </c>
      <c r="H650" s="64">
        <f t="shared" si="113"/>
        <v>540960</v>
      </c>
      <c r="I650" s="15">
        <f t="shared" si="111"/>
        <v>180320</v>
      </c>
      <c r="J650" s="15">
        <f t="shared" si="114"/>
        <v>125.37458717191031</v>
      </c>
      <c r="K650" s="15">
        <f t="shared" si="115"/>
        <v>597.20445170214066</v>
      </c>
      <c r="L650" s="15">
        <f t="shared" si="116"/>
        <v>1718731.7910635499</v>
      </c>
      <c r="M650" s="15"/>
      <c r="N650" s="86">
        <f t="shared" si="112"/>
        <v>1718731.7910635499</v>
      </c>
    </row>
    <row r="651" spans="1:14" x14ac:dyDescent="0.25">
      <c r="A651" s="81"/>
      <c r="B651" s="65" t="s">
        <v>453</v>
      </c>
      <c r="C651" s="47">
        <v>4</v>
      </c>
      <c r="D651" s="69">
        <v>13.955799999999998</v>
      </c>
      <c r="E651" s="98">
        <v>910</v>
      </c>
      <c r="F651" s="124">
        <v>157066.70000000001</v>
      </c>
      <c r="G651" s="55">
        <v>75</v>
      </c>
      <c r="H651" s="64">
        <f t="shared" si="113"/>
        <v>117800.02499999999</v>
      </c>
      <c r="I651" s="15">
        <f t="shared" si="111"/>
        <v>39266.675000000017</v>
      </c>
      <c r="J651" s="15">
        <f t="shared" si="114"/>
        <v>172.60076923076923</v>
      </c>
      <c r="K651" s="15">
        <f t="shared" si="115"/>
        <v>549.97826964328169</v>
      </c>
      <c r="L651" s="15">
        <f t="shared" si="116"/>
        <v>944563.62366591487</v>
      </c>
      <c r="M651" s="15"/>
      <c r="N651" s="86">
        <f t="shared" si="112"/>
        <v>944563.62366591487</v>
      </c>
    </row>
    <row r="652" spans="1:14" x14ac:dyDescent="0.25">
      <c r="A652" s="81"/>
      <c r="B652" s="65" t="s">
        <v>454</v>
      </c>
      <c r="C652" s="47">
        <v>4</v>
      </c>
      <c r="D652" s="69">
        <v>18.394200000000001</v>
      </c>
      <c r="E652" s="98">
        <v>1579</v>
      </c>
      <c r="F652" s="124">
        <v>214480</v>
      </c>
      <c r="G652" s="55">
        <v>75</v>
      </c>
      <c r="H652" s="64">
        <f t="shared" si="113"/>
        <v>160860</v>
      </c>
      <c r="I652" s="15">
        <f t="shared" si="111"/>
        <v>53620</v>
      </c>
      <c r="J652" s="15">
        <f t="shared" si="114"/>
        <v>135.83280557314757</v>
      </c>
      <c r="K652" s="15">
        <f t="shared" si="115"/>
        <v>586.74623330090344</v>
      </c>
      <c r="L652" s="15">
        <f t="shared" si="116"/>
        <v>1090352.6413073367</v>
      </c>
      <c r="M652" s="15"/>
      <c r="N652" s="86">
        <f t="shared" si="112"/>
        <v>1090352.6413073367</v>
      </c>
    </row>
    <row r="653" spans="1:14" x14ac:dyDescent="0.25">
      <c r="A653" s="81"/>
      <c r="B653" s="8"/>
      <c r="C653" s="8"/>
      <c r="D653" s="69">
        <v>0</v>
      </c>
      <c r="E653" s="100"/>
      <c r="F653" s="87"/>
      <c r="G653" s="55"/>
      <c r="H653" s="87"/>
      <c r="I653" s="88"/>
      <c r="J653" s="88"/>
      <c r="K653" s="15"/>
      <c r="L653" s="15"/>
      <c r="M653" s="15"/>
      <c r="N653" s="86"/>
    </row>
    <row r="654" spans="1:14" x14ac:dyDescent="0.25">
      <c r="A654" s="84" t="s">
        <v>455</v>
      </c>
      <c r="B654" s="57" t="s">
        <v>2</v>
      </c>
      <c r="C654" s="58"/>
      <c r="D654" s="7">
        <v>597.46979999999985</v>
      </c>
      <c r="E654" s="101">
        <f>E655</f>
        <v>50480</v>
      </c>
      <c r="F654" s="49">
        <v>0</v>
      </c>
      <c r="G654" s="55"/>
      <c r="H654" s="49">
        <f>H656</f>
        <v>6099215.8249999993</v>
      </c>
      <c r="I654" s="12">
        <f>I656</f>
        <v>-6099215.8249999993</v>
      </c>
      <c r="J654" s="12"/>
      <c r="K654" s="15"/>
      <c r="L654" s="15"/>
      <c r="M654" s="14">
        <f>M656</f>
        <v>25025849.679253291</v>
      </c>
      <c r="N654" s="82">
        <f t="shared" si="112"/>
        <v>25025849.679253291</v>
      </c>
    </row>
    <row r="655" spans="1:14" x14ac:dyDescent="0.25">
      <c r="A655" s="84" t="s">
        <v>455</v>
      </c>
      <c r="B655" s="57" t="s">
        <v>3</v>
      </c>
      <c r="C655" s="58"/>
      <c r="D655" s="7">
        <v>597.46979999999985</v>
      </c>
      <c r="E655" s="101">
        <f>SUM(E657:E677)</f>
        <v>50480</v>
      </c>
      <c r="F655" s="49">
        <f>SUM(F657:F677)</f>
        <v>24396863.299999997</v>
      </c>
      <c r="G655" s="55"/>
      <c r="H655" s="49">
        <f>SUM(H657:H677)</f>
        <v>11983289.975</v>
      </c>
      <c r="I655" s="12">
        <f>SUM(I657:I677)</f>
        <v>12413573.325000001</v>
      </c>
      <c r="J655" s="12"/>
      <c r="K655" s="15"/>
      <c r="L655" s="12">
        <f>SUM(L657:L677)</f>
        <v>20757073.745325189</v>
      </c>
      <c r="M655" s="15"/>
      <c r="N655" s="82">
        <f t="shared" si="112"/>
        <v>20757073.745325189</v>
      </c>
    </row>
    <row r="656" spans="1:14" x14ac:dyDescent="0.25">
      <c r="A656" s="81"/>
      <c r="B656" s="65" t="s">
        <v>26</v>
      </c>
      <c r="C656" s="47">
        <v>2</v>
      </c>
      <c r="D656" s="69">
        <v>0</v>
      </c>
      <c r="E656" s="104"/>
      <c r="F656" s="64">
        <v>0</v>
      </c>
      <c r="G656" s="55">
        <v>25</v>
      </c>
      <c r="H656" s="64">
        <f>F655*G656/100</f>
        <v>6099215.8249999993</v>
      </c>
      <c r="I656" s="15">
        <f t="shared" ref="I656:I677" si="117">F656-H656</f>
        <v>-6099215.8249999993</v>
      </c>
      <c r="J656" s="15"/>
      <c r="K656" s="15"/>
      <c r="L656" s="15"/>
      <c r="M656" s="15">
        <f>($L$7*$L$8*E654/$L$10)+($L$7*$L$9*D654/$L$11)</f>
        <v>25025849.679253291</v>
      </c>
      <c r="N656" s="86">
        <f t="shared" si="112"/>
        <v>25025849.679253291</v>
      </c>
    </row>
    <row r="657" spans="1:14" x14ac:dyDescent="0.25">
      <c r="A657" s="81"/>
      <c r="B657" s="65" t="s">
        <v>456</v>
      </c>
      <c r="C657" s="47">
        <v>4</v>
      </c>
      <c r="D657" s="69">
        <v>54.386200000000002</v>
      </c>
      <c r="E657" s="98">
        <v>2515</v>
      </c>
      <c r="F657" s="124">
        <v>1636786.7</v>
      </c>
      <c r="G657" s="55">
        <v>75</v>
      </c>
      <c r="H657" s="64">
        <f t="shared" ref="H657:H677" si="118">F657*G657/100</f>
        <v>1227590.0249999999</v>
      </c>
      <c r="I657" s="15">
        <f t="shared" si="117"/>
        <v>409196.67500000005</v>
      </c>
      <c r="J657" s="15">
        <f t="shared" ref="J657:J677" si="119">F657/E657</f>
        <v>650.80982107355862</v>
      </c>
      <c r="K657" s="15">
        <f t="shared" ref="K657:K677" si="120">$J$11*$J$19-J657</f>
        <v>71.769217800492356</v>
      </c>
      <c r="L657" s="15">
        <f t="shared" ref="L657:L677" si="121">IF(K657&gt;0,$J$7*$J$8*(K657/$K$19),0)+$J$7*$J$9*(E657/$E$19)+$J$7*$J$10*(D657/$D$19)</f>
        <v>574363.24009078031</v>
      </c>
      <c r="M657" s="15"/>
      <c r="N657" s="86">
        <f t="shared" si="112"/>
        <v>574363.24009078031</v>
      </c>
    </row>
    <row r="658" spans="1:14" x14ac:dyDescent="0.25">
      <c r="A658" s="81"/>
      <c r="B658" s="65" t="s">
        <v>457</v>
      </c>
      <c r="C658" s="47">
        <v>4</v>
      </c>
      <c r="D658" s="69">
        <v>33.314799999999998</v>
      </c>
      <c r="E658" s="98">
        <v>2284</v>
      </c>
      <c r="F658" s="124">
        <v>528413.30000000005</v>
      </c>
      <c r="G658" s="55">
        <v>75</v>
      </c>
      <c r="H658" s="64">
        <f t="shared" si="118"/>
        <v>396309.97499999998</v>
      </c>
      <c r="I658" s="15">
        <f t="shared" si="117"/>
        <v>132103.32500000007</v>
      </c>
      <c r="J658" s="15">
        <f t="shared" si="119"/>
        <v>231.35433450087567</v>
      </c>
      <c r="K658" s="15">
        <f t="shared" si="120"/>
        <v>491.22470437317531</v>
      </c>
      <c r="L658" s="15">
        <f t="shared" si="121"/>
        <v>1083629.9881674817</v>
      </c>
      <c r="M658" s="15"/>
      <c r="N658" s="86">
        <f t="shared" si="112"/>
        <v>1083629.9881674817</v>
      </c>
    </row>
    <row r="659" spans="1:14" x14ac:dyDescent="0.25">
      <c r="A659" s="81"/>
      <c r="B659" s="65" t="s">
        <v>806</v>
      </c>
      <c r="C659" s="47">
        <v>4</v>
      </c>
      <c r="D659" s="69">
        <v>25.285499999999999</v>
      </c>
      <c r="E659" s="98">
        <v>2067</v>
      </c>
      <c r="F659" s="124">
        <v>575960</v>
      </c>
      <c r="G659" s="55">
        <v>75</v>
      </c>
      <c r="H659" s="64">
        <f t="shared" si="118"/>
        <v>431970</v>
      </c>
      <c r="I659" s="15">
        <f t="shared" si="117"/>
        <v>143990</v>
      </c>
      <c r="J659" s="15">
        <f t="shared" si="119"/>
        <v>278.64537977745528</v>
      </c>
      <c r="K659" s="15">
        <f t="shared" si="120"/>
        <v>443.9336590965957</v>
      </c>
      <c r="L659" s="15">
        <f t="shared" si="121"/>
        <v>964031.5004633317</v>
      </c>
      <c r="M659" s="15"/>
      <c r="N659" s="86">
        <f t="shared" si="112"/>
        <v>964031.5004633317</v>
      </c>
    </row>
    <row r="660" spans="1:14" x14ac:dyDescent="0.25">
      <c r="A660" s="81"/>
      <c r="B660" s="65" t="s">
        <v>458</v>
      </c>
      <c r="C660" s="47">
        <v>4</v>
      </c>
      <c r="D660" s="69">
        <v>31.523400000000002</v>
      </c>
      <c r="E660" s="98">
        <v>2111</v>
      </c>
      <c r="F660" s="124">
        <v>277253.3</v>
      </c>
      <c r="G660" s="55">
        <v>75</v>
      </c>
      <c r="H660" s="64">
        <f t="shared" si="118"/>
        <v>207939.97500000001</v>
      </c>
      <c r="I660" s="15">
        <f t="shared" si="117"/>
        <v>69313.324999999983</v>
      </c>
      <c r="J660" s="15">
        <f t="shared" si="119"/>
        <v>131.33742302226432</v>
      </c>
      <c r="K660" s="15">
        <f t="shared" si="120"/>
        <v>591.24161585178672</v>
      </c>
      <c r="L660" s="15">
        <f t="shared" si="121"/>
        <v>1201707.3035882467</v>
      </c>
      <c r="M660" s="15"/>
      <c r="N660" s="86">
        <f t="shared" si="112"/>
        <v>1201707.3035882467</v>
      </c>
    </row>
    <row r="661" spans="1:14" x14ac:dyDescent="0.25">
      <c r="A661" s="81"/>
      <c r="B661" s="65" t="s">
        <v>459</v>
      </c>
      <c r="C661" s="47">
        <v>4</v>
      </c>
      <c r="D661" s="69">
        <v>26.426500000000001</v>
      </c>
      <c r="E661" s="98">
        <v>974</v>
      </c>
      <c r="F661" s="124">
        <v>198693.3</v>
      </c>
      <c r="G661" s="55">
        <v>75</v>
      </c>
      <c r="H661" s="64">
        <f t="shared" si="118"/>
        <v>149019.97500000001</v>
      </c>
      <c r="I661" s="15">
        <f t="shared" si="117"/>
        <v>49673.324999999983</v>
      </c>
      <c r="J661" s="15">
        <f t="shared" si="119"/>
        <v>203.99722792607801</v>
      </c>
      <c r="K661" s="15">
        <f t="shared" si="120"/>
        <v>518.58181094797294</v>
      </c>
      <c r="L661" s="15">
        <f t="shared" si="121"/>
        <v>947193.32124613971</v>
      </c>
      <c r="M661" s="15"/>
      <c r="N661" s="86">
        <f t="shared" si="112"/>
        <v>947193.32124613971</v>
      </c>
    </row>
    <row r="662" spans="1:14" x14ac:dyDescent="0.25">
      <c r="A662" s="81"/>
      <c r="B662" s="65" t="s">
        <v>807</v>
      </c>
      <c r="C662" s="47">
        <v>4</v>
      </c>
      <c r="D662" s="69">
        <v>34.857799999999997</v>
      </c>
      <c r="E662" s="98">
        <v>1551</v>
      </c>
      <c r="F662" s="124">
        <v>491920</v>
      </c>
      <c r="G662" s="55">
        <v>75</v>
      </c>
      <c r="H662" s="64">
        <f t="shared" si="118"/>
        <v>368940</v>
      </c>
      <c r="I662" s="15">
        <f t="shared" si="117"/>
        <v>122980</v>
      </c>
      <c r="J662" s="15">
        <f t="shared" si="119"/>
        <v>317.16312056737587</v>
      </c>
      <c r="K662" s="15">
        <f t="shared" si="120"/>
        <v>405.41591830667511</v>
      </c>
      <c r="L662" s="15">
        <f t="shared" si="121"/>
        <v>879022.31288119406</v>
      </c>
      <c r="M662" s="15"/>
      <c r="N662" s="86">
        <f t="shared" si="112"/>
        <v>879022.31288119406</v>
      </c>
    </row>
    <row r="663" spans="1:14" x14ac:dyDescent="0.25">
      <c r="A663" s="81"/>
      <c r="B663" s="65" t="s">
        <v>808</v>
      </c>
      <c r="C663" s="47">
        <v>4</v>
      </c>
      <c r="D663" s="69">
        <v>3.2065000000000001</v>
      </c>
      <c r="E663" s="98">
        <v>1089</v>
      </c>
      <c r="F663" s="124">
        <v>215800</v>
      </c>
      <c r="G663" s="55">
        <v>75</v>
      </c>
      <c r="H663" s="64">
        <f t="shared" si="118"/>
        <v>161850</v>
      </c>
      <c r="I663" s="15">
        <f t="shared" si="117"/>
        <v>53950</v>
      </c>
      <c r="J663" s="15">
        <f t="shared" si="119"/>
        <v>198.16345270890724</v>
      </c>
      <c r="K663" s="15">
        <f t="shared" si="120"/>
        <v>524.41558616514374</v>
      </c>
      <c r="L663" s="15">
        <f t="shared" si="121"/>
        <v>893896.14500143041</v>
      </c>
      <c r="M663" s="15"/>
      <c r="N663" s="86">
        <f t="shared" si="112"/>
        <v>893896.14500143041</v>
      </c>
    </row>
    <row r="664" spans="1:14" x14ac:dyDescent="0.25">
      <c r="A664" s="81"/>
      <c r="B664" s="65" t="s">
        <v>809</v>
      </c>
      <c r="C664" s="47">
        <v>4</v>
      </c>
      <c r="D664" s="69">
        <v>27.879099999999998</v>
      </c>
      <c r="E664" s="98">
        <v>1224</v>
      </c>
      <c r="F664" s="124">
        <v>319120</v>
      </c>
      <c r="G664" s="55">
        <v>75</v>
      </c>
      <c r="H664" s="64">
        <f t="shared" si="118"/>
        <v>239340</v>
      </c>
      <c r="I664" s="15">
        <f t="shared" si="117"/>
        <v>79780</v>
      </c>
      <c r="J664" s="15">
        <f t="shared" si="119"/>
        <v>260.718954248366</v>
      </c>
      <c r="K664" s="15">
        <f t="shared" si="120"/>
        <v>461.86008462568498</v>
      </c>
      <c r="L664" s="15">
        <f t="shared" si="121"/>
        <v>899447.9272573943</v>
      </c>
      <c r="M664" s="15"/>
      <c r="N664" s="86">
        <f t="shared" si="112"/>
        <v>899447.9272573943</v>
      </c>
    </row>
    <row r="665" spans="1:14" x14ac:dyDescent="0.25">
      <c r="A665" s="81"/>
      <c r="B665" s="65" t="s">
        <v>810</v>
      </c>
      <c r="C665" s="47">
        <v>4</v>
      </c>
      <c r="D665" s="69">
        <v>37.349699999999999</v>
      </c>
      <c r="E665" s="98">
        <v>2002</v>
      </c>
      <c r="F665" s="124">
        <v>632626.69999999995</v>
      </c>
      <c r="G665" s="55">
        <v>75</v>
      </c>
      <c r="H665" s="64">
        <f t="shared" si="118"/>
        <v>474470.02500000002</v>
      </c>
      <c r="I665" s="15">
        <f t="shared" si="117"/>
        <v>158156.67499999993</v>
      </c>
      <c r="J665" s="15">
        <f t="shared" si="119"/>
        <v>315.99735264735261</v>
      </c>
      <c r="K665" s="15">
        <f t="shared" si="120"/>
        <v>406.58168622669837</v>
      </c>
      <c r="L665" s="15">
        <f t="shared" si="121"/>
        <v>941639.2231817065</v>
      </c>
      <c r="M665" s="15"/>
      <c r="N665" s="86">
        <f t="shared" si="112"/>
        <v>941639.2231817065</v>
      </c>
    </row>
    <row r="666" spans="1:14" x14ac:dyDescent="0.25">
      <c r="A666" s="81"/>
      <c r="B666" s="65" t="s">
        <v>460</v>
      </c>
      <c r="C666" s="47">
        <v>4</v>
      </c>
      <c r="D666" s="69">
        <v>31.619699999999998</v>
      </c>
      <c r="E666" s="98">
        <v>1793</v>
      </c>
      <c r="F666" s="124">
        <v>467040</v>
      </c>
      <c r="G666" s="55">
        <v>75</v>
      </c>
      <c r="H666" s="64">
        <f t="shared" si="118"/>
        <v>350280</v>
      </c>
      <c r="I666" s="15">
        <f t="shared" si="117"/>
        <v>116760</v>
      </c>
      <c r="J666" s="15">
        <f t="shared" si="119"/>
        <v>260.47964305633019</v>
      </c>
      <c r="K666" s="15">
        <f t="shared" si="120"/>
        <v>462.09939581772079</v>
      </c>
      <c r="L666" s="15">
        <f t="shared" si="121"/>
        <v>978605.18940502475</v>
      </c>
      <c r="M666" s="15"/>
      <c r="N666" s="86">
        <f t="shared" si="112"/>
        <v>978605.18940502475</v>
      </c>
    </row>
    <row r="667" spans="1:14" x14ac:dyDescent="0.25">
      <c r="A667" s="81"/>
      <c r="B667" s="65" t="s">
        <v>461</v>
      </c>
      <c r="C667" s="47">
        <v>4</v>
      </c>
      <c r="D667" s="69">
        <v>31.804299999999998</v>
      </c>
      <c r="E667" s="98">
        <v>1671</v>
      </c>
      <c r="F667" s="124">
        <v>296533.3</v>
      </c>
      <c r="G667" s="55">
        <v>75</v>
      </c>
      <c r="H667" s="64">
        <f t="shared" si="118"/>
        <v>222399.97500000001</v>
      </c>
      <c r="I667" s="15">
        <f t="shared" si="117"/>
        <v>74133.324999999983</v>
      </c>
      <c r="J667" s="15">
        <f t="shared" si="119"/>
        <v>177.45858767205266</v>
      </c>
      <c r="K667" s="15">
        <f t="shared" si="120"/>
        <v>545.12045120199832</v>
      </c>
      <c r="L667" s="15">
        <f t="shared" si="121"/>
        <v>1084562.5273751065</v>
      </c>
      <c r="M667" s="15"/>
      <c r="N667" s="86">
        <f t="shared" si="112"/>
        <v>1084562.5273751065</v>
      </c>
    </row>
    <row r="668" spans="1:14" x14ac:dyDescent="0.25">
      <c r="A668" s="81"/>
      <c r="B668" s="65" t="s">
        <v>462</v>
      </c>
      <c r="C668" s="47">
        <v>4</v>
      </c>
      <c r="D668" s="69">
        <v>35.480600000000003</v>
      </c>
      <c r="E668" s="98">
        <v>3234</v>
      </c>
      <c r="F668" s="124">
        <v>346253.3</v>
      </c>
      <c r="G668" s="55">
        <v>75</v>
      </c>
      <c r="H668" s="64">
        <f t="shared" si="118"/>
        <v>259689.97500000001</v>
      </c>
      <c r="I668" s="15">
        <f t="shared" si="117"/>
        <v>86563.324999999983</v>
      </c>
      <c r="J668" s="15">
        <f t="shared" si="119"/>
        <v>107.06657390228818</v>
      </c>
      <c r="K668" s="15">
        <f t="shared" si="120"/>
        <v>615.51246497176282</v>
      </c>
      <c r="L668" s="15">
        <f t="shared" si="121"/>
        <v>1381145.2634835001</v>
      </c>
      <c r="M668" s="15"/>
      <c r="N668" s="86">
        <f t="shared" si="112"/>
        <v>1381145.2634835001</v>
      </c>
    </row>
    <row r="669" spans="1:14" x14ac:dyDescent="0.25">
      <c r="A669" s="81"/>
      <c r="B669" s="65" t="s">
        <v>463</v>
      </c>
      <c r="C669" s="47">
        <v>4</v>
      </c>
      <c r="D669" s="69">
        <v>20.279299999999999</v>
      </c>
      <c r="E669" s="98">
        <v>1069</v>
      </c>
      <c r="F669" s="124">
        <v>232640</v>
      </c>
      <c r="G669" s="55">
        <v>75</v>
      </c>
      <c r="H669" s="64">
        <f t="shared" si="118"/>
        <v>174480</v>
      </c>
      <c r="I669" s="15">
        <f t="shared" si="117"/>
        <v>58160</v>
      </c>
      <c r="J669" s="15">
        <f t="shared" si="119"/>
        <v>217.62394761459308</v>
      </c>
      <c r="K669" s="15">
        <f t="shared" si="120"/>
        <v>504.9550912594579</v>
      </c>
      <c r="L669" s="15">
        <f t="shared" si="121"/>
        <v>918784.32689104497</v>
      </c>
      <c r="M669" s="15"/>
      <c r="N669" s="86">
        <f t="shared" si="112"/>
        <v>918784.32689104497</v>
      </c>
    </row>
    <row r="670" spans="1:14" x14ac:dyDescent="0.25">
      <c r="A670" s="81"/>
      <c r="B670" s="65" t="s">
        <v>464</v>
      </c>
      <c r="C670" s="47">
        <v>4</v>
      </c>
      <c r="D670" s="69">
        <v>29.5458</v>
      </c>
      <c r="E670" s="98">
        <v>1426</v>
      </c>
      <c r="F670" s="124">
        <v>569840</v>
      </c>
      <c r="G670" s="55">
        <v>75</v>
      </c>
      <c r="H670" s="64">
        <f t="shared" si="118"/>
        <v>427380</v>
      </c>
      <c r="I670" s="15">
        <f t="shared" si="117"/>
        <v>142460</v>
      </c>
      <c r="J670" s="15">
        <f t="shared" si="119"/>
        <v>399.60729312762976</v>
      </c>
      <c r="K670" s="15">
        <f t="shared" si="120"/>
        <v>322.97174574642122</v>
      </c>
      <c r="L670" s="15">
        <f t="shared" si="121"/>
        <v>728339.69295831292</v>
      </c>
      <c r="M670" s="15"/>
      <c r="N670" s="86">
        <f t="shared" si="112"/>
        <v>728339.69295831292</v>
      </c>
    </row>
    <row r="671" spans="1:14" x14ac:dyDescent="0.25">
      <c r="A671" s="81"/>
      <c r="B671" s="65" t="s">
        <v>465</v>
      </c>
      <c r="C671" s="47">
        <v>4</v>
      </c>
      <c r="D671" s="69">
        <v>29.537800000000001</v>
      </c>
      <c r="E671" s="98">
        <v>739</v>
      </c>
      <c r="F671" s="124">
        <v>195133.3</v>
      </c>
      <c r="G671" s="55">
        <v>75</v>
      </c>
      <c r="H671" s="64">
        <f t="shared" si="118"/>
        <v>146349.97500000001</v>
      </c>
      <c r="I671" s="15">
        <f t="shared" si="117"/>
        <v>48783.324999999983</v>
      </c>
      <c r="J671" s="15">
        <f t="shared" si="119"/>
        <v>264.05047361299052</v>
      </c>
      <c r="K671" s="15">
        <f t="shared" si="120"/>
        <v>458.52856526106046</v>
      </c>
      <c r="L671" s="15">
        <f t="shared" si="121"/>
        <v>843163.47814886237</v>
      </c>
      <c r="M671" s="15"/>
      <c r="N671" s="86">
        <f t="shared" si="112"/>
        <v>843163.47814886237</v>
      </c>
    </row>
    <row r="672" spans="1:14" x14ac:dyDescent="0.25">
      <c r="A672" s="81"/>
      <c r="B672" s="65" t="s">
        <v>455</v>
      </c>
      <c r="C672" s="47">
        <v>4</v>
      </c>
      <c r="D672" s="69">
        <v>47.218299999999999</v>
      </c>
      <c r="E672" s="98">
        <v>3059</v>
      </c>
      <c r="F672" s="124">
        <v>671080</v>
      </c>
      <c r="G672" s="55">
        <v>75</v>
      </c>
      <c r="H672" s="64">
        <f t="shared" si="118"/>
        <v>503310</v>
      </c>
      <c r="I672" s="15">
        <f t="shared" si="117"/>
        <v>167770</v>
      </c>
      <c r="J672" s="15">
        <f t="shared" si="119"/>
        <v>219.37888198757764</v>
      </c>
      <c r="K672" s="15">
        <f t="shared" si="120"/>
        <v>503.20015688647334</v>
      </c>
      <c r="L672" s="15">
        <f t="shared" si="121"/>
        <v>1236758.4526787235</v>
      </c>
      <c r="M672" s="15"/>
      <c r="N672" s="86">
        <f t="shared" si="112"/>
        <v>1236758.4526787235</v>
      </c>
    </row>
    <row r="673" spans="1:14" x14ac:dyDescent="0.25">
      <c r="A673" s="81"/>
      <c r="B673" s="65" t="s">
        <v>466</v>
      </c>
      <c r="C673" s="47">
        <v>3</v>
      </c>
      <c r="D673" s="69">
        <v>6.2233000000000001</v>
      </c>
      <c r="E673" s="98">
        <v>8474</v>
      </c>
      <c r="F673" s="124">
        <v>11480650</v>
      </c>
      <c r="G673" s="55">
        <v>20</v>
      </c>
      <c r="H673" s="64">
        <f t="shared" si="118"/>
        <v>2296130</v>
      </c>
      <c r="I673" s="15">
        <f t="shared" si="117"/>
        <v>9184520</v>
      </c>
      <c r="J673" s="15">
        <f t="shared" si="119"/>
        <v>1354.8088270002361</v>
      </c>
      <c r="K673" s="15">
        <f t="shared" si="120"/>
        <v>-632.2297881261851</v>
      </c>
      <c r="L673" s="15">
        <f t="shared" si="121"/>
        <v>1013504.6012641459</v>
      </c>
      <c r="M673" s="15"/>
      <c r="N673" s="86">
        <f t="shared" si="112"/>
        <v>1013504.6012641459</v>
      </c>
    </row>
    <row r="674" spans="1:14" x14ac:dyDescent="0.25">
      <c r="A674" s="81"/>
      <c r="B674" s="65" t="s">
        <v>467</v>
      </c>
      <c r="C674" s="47">
        <v>4</v>
      </c>
      <c r="D674" s="69">
        <v>6.9349000000000007</v>
      </c>
      <c r="E674" s="98">
        <v>7976</v>
      </c>
      <c r="F674" s="124">
        <v>3772720</v>
      </c>
      <c r="G674" s="55">
        <v>75</v>
      </c>
      <c r="H674" s="64">
        <f t="shared" si="118"/>
        <v>2829540</v>
      </c>
      <c r="I674" s="15">
        <f t="shared" si="117"/>
        <v>943180</v>
      </c>
      <c r="J674" s="15">
        <f t="shared" si="119"/>
        <v>473.00902708124374</v>
      </c>
      <c r="K674" s="15">
        <f t="shared" si="120"/>
        <v>249.57001179280724</v>
      </c>
      <c r="L674" s="15">
        <f t="shared" si="121"/>
        <v>1317144.5765885969</v>
      </c>
      <c r="M674" s="15"/>
      <c r="N674" s="86">
        <f t="shared" si="112"/>
        <v>1317144.5765885969</v>
      </c>
    </row>
    <row r="675" spans="1:14" x14ac:dyDescent="0.25">
      <c r="A675" s="81"/>
      <c r="B675" s="65" t="s">
        <v>811</v>
      </c>
      <c r="C675" s="47">
        <v>4</v>
      </c>
      <c r="D675" s="69">
        <v>33.140799999999999</v>
      </c>
      <c r="E675" s="98">
        <v>1595</v>
      </c>
      <c r="F675" s="124">
        <v>349826.7</v>
      </c>
      <c r="G675" s="55">
        <v>75</v>
      </c>
      <c r="H675" s="64">
        <f t="shared" si="118"/>
        <v>262370.02500000002</v>
      </c>
      <c r="I675" s="15">
        <f t="shared" si="117"/>
        <v>87456.674999999988</v>
      </c>
      <c r="J675" s="15">
        <f t="shared" si="119"/>
        <v>219.32708463949845</v>
      </c>
      <c r="K675" s="15">
        <f t="shared" si="120"/>
        <v>503.2519542345525</v>
      </c>
      <c r="L675" s="15">
        <f t="shared" si="121"/>
        <v>1019634.7111359861</v>
      </c>
      <c r="M675" s="15"/>
      <c r="N675" s="86">
        <f t="shared" si="112"/>
        <v>1019634.7111359861</v>
      </c>
    </row>
    <row r="676" spans="1:14" x14ac:dyDescent="0.25">
      <c r="A676" s="81"/>
      <c r="B676" s="65" t="s">
        <v>468</v>
      </c>
      <c r="C676" s="47">
        <v>4</v>
      </c>
      <c r="D676" s="69">
        <v>20.0916</v>
      </c>
      <c r="E676" s="98">
        <v>1340</v>
      </c>
      <c r="F676" s="124">
        <v>239506.7</v>
      </c>
      <c r="G676" s="55">
        <v>75</v>
      </c>
      <c r="H676" s="64">
        <f t="shared" si="118"/>
        <v>179630.02499999999</v>
      </c>
      <c r="I676" s="15">
        <f t="shared" si="117"/>
        <v>59876.675000000017</v>
      </c>
      <c r="J676" s="15">
        <f t="shared" si="119"/>
        <v>178.7363432835821</v>
      </c>
      <c r="K676" s="15">
        <f t="shared" si="120"/>
        <v>543.84269559046891</v>
      </c>
      <c r="L676" s="15">
        <f t="shared" si="121"/>
        <v>1005994.1193494453</v>
      </c>
      <c r="M676" s="15"/>
      <c r="N676" s="86">
        <f t="shared" si="112"/>
        <v>1005994.1193494453</v>
      </c>
    </row>
    <row r="677" spans="1:14" x14ac:dyDescent="0.25">
      <c r="A677" s="81"/>
      <c r="B677" s="65" t="s">
        <v>145</v>
      </c>
      <c r="C677" s="47">
        <v>4</v>
      </c>
      <c r="D677" s="69">
        <v>31.363900000000001</v>
      </c>
      <c r="E677" s="98">
        <v>2287</v>
      </c>
      <c r="F677" s="124">
        <v>899066.7</v>
      </c>
      <c r="G677" s="55">
        <v>75</v>
      </c>
      <c r="H677" s="64">
        <f t="shared" si="118"/>
        <v>674300.02500000002</v>
      </c>
      <c r="I677" s="15">
        <f t="shared" si="117"/>
        <v>224766.67499999993</v>
      </c>
      <c r="J677" s="15">
        <f t="shared" si="119"/>
        <v>393.12055094009617</v>
      </c>
      <c r="K677" s="15">
        <f t="shared" si="120"/>
        <v>329.45848793395481</v>
      </c>
      <c r="L677" s="15">
        <f t="shared" si="121"/>
        <v>844505.8441687359</v>
      </c>
      <c r="M677" s="15"/>
      <c r="N677" s="86">
        <f t="shared" si="112"/>
        <v>844505.8441687359</v>
      </c>
    </row>
    <row r="678" spans="1:14" x14ac:dyDescent="0.25">
      <c r="A678" s="81"/>
      <c r="B678" s="8"/>
      <c r="C678" s="8"/>
      <c r="D678" s="69">
        <v>0</v>
      </c>
      <c r="E678" s="100"/>
      <c r="F678" s="87">
        <v>0</v>
      </c>
      <c r="G678" s="55"/>
      <c r="H678" s="87"/>
      <c r="I678" s="88"/>
      <c r="J678" s="88"/>
      <c r="K678" s="15"/>
      <c r="L678" s="15"/>
      <c r="M678" s="15"/>
      <c r="N678" s="86"/>
    </row>
    <row r="679" spans="1:14" x14ac:dyDescent="0.25">
      <c r="A679" s="84" t="s">
        <v>469</v>
      </c>
      <c r="B679" s="57" t="s">
        <v>2</v>
      </c>
      <c r="C679" s="58"/>
      <c r="D679" s="7">
        <v>1228.3134999999997</v>
      </c>
      <c r="E679" s="101">
        <f>E680</f>
        <v>107458</v>
      </c>
      <c r="F679" s="49">
        <v>0</v>
      </c>
      <c r="G679" s="55"/>
      <c r="H679" s="49">
        <f>H681</f>
        <v>21369477.125</v>
      </c>
      <c r="I679" s="12">
        <f>I681</f>
        <v>-21369477.125</v>
      </c>
      <c r="J679" s="12"/>
      <c r="K679" s="15"/>
      <c r="L679" s="15"/>
      <c r="M679" s="14">
        <f>M681</f>
        <v>52571954.593906075</v>
      </c>
      <c r="N679" s="82">
        <f t="shared" si="112"/>
        <v>52571954.593906075</v>
      </c>
    </row>
    <row r="680" spans="1:14" x14ac:dyDescent="0.25">
      <c r="A680" s="84" t="s">
        <v>469</v>
      </c>
      <c r="B680" s="57" t="s">
        <v>3</v>
      </c>
      <c r="C680" s="58"/>
      <c r="D680" s="7">
        <v>1228.3134999999997</v>
      </c>
      <c r="E680" s="101">
        <f>SUM(E682:E719)</f>
        <v>107458</v>
      </c>
      <c r="F680" s="49">
        <f>SUM(F682:F719)</f>
        <v>85477908.5</v>
      </c>
      <c r="G680" s="55"/>
      <c r="H680" s="49">
        <f>SUM(H682:H719)</f>
        <v>38696819.935000002</v>
      </c>
      <c r="I680" s="12">
        <f>SUM(I682:I719)</f>
        <v>46781088.564999998</v>
      </c>
      <c r="J680" s="12"/>
      <c r="K680" s="15"/>
      <c r="L680" s="12">
        <f>SUM(L682:L719)</f>
        <v>41977895.76839596</v>
      </c>
      <c r="M680" s="15"/>
      <c r="N680" s="82">
        <f t="shared" si="112"/>
        <v>41977895.76839596</v>
      </c>
    </row>
    <row r="681" spans="1:14" x14ac:dyDescent="0.25">
      <c r="A681" s="81"/>
      <c r="B681" s="65" t="s">
        <v>26</v>
      </c>
      <c r="C681" s="47">
        <v>2</v>
      </c>
      <c r="D681" s="69">
        <v>0</v>
      </c>
      <c r="E681" s="104"/>
      <c r="F681" s="64">
        <v>0</v>
      </c>
      <c r="G681" s="55">
        <v>25</v>
      </c>
      <c r="H681" s="64">
        <f>F680*G681/100</f>
        <v>21369477.125</v>
      </c>
      <c r="I681" s="15">
        <f t="shared" ref="I681:I719" si="122">F681-H681</f>
        <v>-21369477.125</v>
      </c>
      <c r="J681" s="15"/>
      <c r="K681" s="15"/>
      <c r="L681" s="15"/>
      <c r="M681" s="15">
        <f>($L$7*$L$8*E679/$L$10)+($L$7*$L$9*D679/$L$11)</f>
        <v>52571954.593906075</v>
      </c>
      <c r="N681" s="86">
        <f t="shared" si="112"/>
        <v>52571954.593906075</v>
      </c>
    </row>
    <row r="682" spans="1:14" x14ac:dyDescent="0.25">
      <c r="A682" s="81"/>
      <c r="B682" s="65" t="s">
        <v>470</v>
      </c>
      <c r="C682" s="47">
        <v>4</v>
      </c>
      <c r="D682" s="69">
        <v>28.536100000000001</v>
      </c>
      <c r="E682" s="98">
        <v>1865</v>
      </c>
      <c r="F682" s="124">
        <v>278026.7</v>
      </c>
      <c r="G682" s="55">
        <v>75</v>
      </c>
      <c r="H682" s="64">
        <f t="shared" ref="H682:H719" si="123">F682*G682/100</f>
        <v>208520.02499999999</v>
      </c>
      <c r="I682" s="15">
        <f t="shared" si="122"/>
        <v>69506.675000000017</v>
      </c>
      <c r="J682" s="15">
        <f t="shared" ref="J682:J719" si="124">F682/E682</f>
        <v>149.07597855227883</v>
      </c>
      <c r="K682" s="15">
        <f t="shared" ref="K682:K719" si="125">$J$11*$J$19-J682</f>
        <v>573.50306032177218</v>
      </c>
      <c r="L682" s="15">
        <f t="shared" ref="L682:L719" si="126">IF(K682&gt;0,$J$7*$J$8*(K682/$K$19),0)+$J$7*$J$9*(E682/$E$19)+$J$7*$J$10*(D682/$D$19)</f>
        <v>1137630.2590041363</v>
      </c>
      <c r="M682" s="15"/>
      <c r="N682" s="86">
        <f t="shared" si="112"/>
        <v>1137630.2590041363</v>
      </c>
    </row>
    <row r="683" spans="1:14" x14ac:dyDescent="0.25">
      <c r="A683" s="81"/>
      <c r="B683" s="65" t="s">
        <v>471</v>
      </c>
      <c r="C683" s="47">
        <v>4</v>
      </c>
      <c r="D683" s="69">
        <v>47.4878</v>
      </c>
      <c r="E683" s="98">
        <v>2516</v>
      </c>
      <c r="F683" s="124">
        <v>402893.3</v>
      </c>
      <c r="G683" s="55">
        <v>75</v>
      </c>
      <c r="H683" s="64">
        <f t="shared" si="123"/>
        <v>302169.97499999998</v>
      </c>
      <c r="I683" s="15">
        <f t="shared" si="122"/>
        <v>100723.32500000001</v>
      </c>
      <c r="J683" s="15">
        <f t="shared" si="124"/>
        <v>160.1324721780604</v>
      </c>
      <c r="K683" s="15">
        <f t="shared" si="125"/>
        <v>562.44656669599055</v>
      </c>
      <c r="L683" s="15">
        <f t="shared" si="126"/>
        <v>1259372.3674526915</v>
      </c>
      <c r="M683" s="15"/>
      <c r="N683" s="86">
        <f t="shared" si="112"/>
        <v>1259372.3674526915</v>
      </c>
    </row>
    <row r="684" spans="1:14" x14ac:dyDescent="0.25">
      <c r="A684" s="81"/>
      <c r="B684" s="65" t="s">
        <v>472</v>
      </c>
      <c r="C684" s="47">
        <v>4</v>
      </c>
      <c r="D684" s="69">
        <v>24.181699999999999</v>
      </c>
      <c r="E684" s="98">
        <v>1407</v>
      </c>
      <c r="F684" s="124">
        <v>317173.3</v>
      </c>
      <c r="G684" s="55">
        <v>75</v>
      </c>
      <c r="H684" s="64">
        <f t="shared" si="123"/>
        <v>237879.97500000001</v>
      </c>
      <c r="I684" s="15">
        <f t="shared" si="122"/>
        <v>79293.324999999983</v>
      </c>
      <c r="J684" s="15">
        <f t="shared" si="124"/>
        <v>225.42523098791756</v>
      </c>
      <c r="K684" s="15">
        <f t="shared" si="125"/>
        <v>497.15380788613345</v>
      </c>
      <c r="L684" s="15">
        <f t="shared" si="126"/>
        <v>959797.65880397428</v>
      </c>
      <c r="M684" s="15"/>
      <c r="N684" s="86">
        <f t="shared" si="112"/>
        <v>959797.65880397428</v>
      </c>
    </row>
    <row r="685" spans="1:14" x14ac:dyDescent="0.25">
      <c r="A685" s="81"/>
      <c r="B685" s="65" t="s">
        <v>812</v>
      </c>
      <c r="C685" s="47">
        <v>4</v>
      </c>
      <c r="D685" s="69">
        <v>30.626899999999999</v>
      </c>
      <c r="E685" s="98">
        <v>1883</v>
      </c>
      <c r="F685" s="124">
        <v>392533.3</v>
      </c>
      <c r="G685" s="55">
        <v>75</v>
      </c>
      <c r="H685" s="64">
        <f t="shared" si="123"/>
        <v>294399.97499999998</v>
      </c>
      <c r="I685" s="15">
        <f t="shared" si="122"/>
        <v>98133.325000000012</v>
      </c>
      <c r="J685" s="15">
        <f t="shared" si="124"/>
        <v>208.46165693043017</v>
      </c>
      <c r="K685" s="15">
        <f t="shared" si="125"/>
        <v>514.11738194362079</v>
      </c>
      <c r="L685" s="15">
        <f t="shared" si="126"/>
        <v>1060915.8194744147</v>
      </c>
      <c r="M685" s="15"/>
      <c r="N685" s="86">
        <f t="shared" si="112"/>
        <v>1060915.8194744147</v>
      </c>
    </row>
    <row r="686" spans="1:14" x14ac:dyDescent="0.25">
      <c r="A686" s="81"/>
      <c r="B686" s="65" t="s">
        <v>473</v>
      </c>
      <c r="C686" s="47">
        <v>4</v>
      </c>
      <c r="D686" s="69">
        <v>27.559699999999996</v>
      </c>
      <c r="E686" s="98">
        <v>1361</v>
      </c>
      <c r="F686" s="124">
        <v>304000</v>
      </c>
      <c r="G686" s="55">
        <v>75</v>
      </c>
      <c r="H686" s="64">
        <f t="shared" si="123"/>
        <v>228000</v>
      </c>
      <c r="I686" s="15">
        <f t="shared" si="122"/>
        <v>76000</v>
      </c>
      <c r="J686" s="15">
        <f t="shared" si="124"/>
        <v>223.36517266715651</v>
      </c>
      <c r="K686" s="15">
        <f t="shared" si="125"/>
        <v>499.21386620689447</v>
      </c>
      <c r="L686" s="15">
        <f t="shared" si="126"/>
        <v>968312.55299212562</v>
      </c>
      <c r="M686" s="15"/>
      <c r="N686" s="86">
        <f t="shared" si="112"/>
        <v>968312.55299212562</v>
      </c>
    </row>
    <row r="687" spans="1:14" x14ac:dyDescent="0.25">
      <c r="A687" s="81"/>
      <c r="B687" s="65" t="s">
        <v>474</v>
      </c>
      <c r="C687" s="47">
        <v>4</v>
      </c>
      <c r="D687" s="69">
        <v>52.490699999999997</v>
      </c>
      <c r="E687" s="98">
        <v>3122</v>
      </c>
      <c r="F687" s="124">
        <v>743133.3</v>
      </c>
      <c r="G687" s="55">
        <v>75</v>
      </c>
      <c r="H687" s="64">
        <f t="shared" si="123"/>
        <v>557349.97499999998</v>
      </c>
      <c r="I687" s="15">
        <f t="shared" si="122"/>
        <v>185783.32500000007</v>
      </c>
      <c r="J687" s="15">
        <f t="shared" si="124"/>
        <v>238.03116591928253</v>
      </c>
      <c r="K687" s="15">
        <f t="shared" si="125"/>
        <v>484.54787295476842</v>
      </c>
      <c r="L687" s="15">
        <f t="shared" si="126"/>
        <v>1234331.4329738535</v>
      </c>
      <c r="M687" s="15"/>
      <c r="N687" s="86">
        <f t="shared" si="112"/>
        <v>1234331.4329738535</v>
      </c>
    </row>
    <row r="688" spans="1:14" x14ac:dyDescent="0.25">
      <c r="A688" s="81"/>
      <c r="B688" s="65" t="s">
        <v>475</v>
      </c>
      <c r="C688" s="47">
        <v>4</v>
      </c>
      <c r="D688" s="69">
        <v>42.161599999999993</v>
      </c>
      <c r="E688" s="98">
        <v>2862</v>
      </c>
      <c r="F688" s="124">
        <v>487693.3</v>
      </c>
      <c r="G688" s="55">
        <v>75</v>
      </c>
      <c r="H688" s="64">
        <f t="shared" si="123"/>
        <v>365769.97499999998</v>
      </c>
      <c r="I688" s="15">
        <f t="shared" si="122"/>
        <v>121923.32500000001</v>
      </c>
      <c r="J688" s="15">
        <f t="shared" si="124"/>
        <v>170.40296995108315</v>
      </c>
      <c r="K688" s="15">
        <f t="shared" si="125"/>
        <v>552.17606892296783</v>
      </c>
      <c r="L688" s="15">
        <f t="shared" si="126"/>
        <v>1267882.3456913051</v>
      </c>
      <c r="M688" s="15"/>
      <c r="N688" s="86">
        <f t="shared" si="112"/>
        <v>1267882.3456913051</v>
      </c>
    </row>
    <row r="689" spans="1:14" x14ac:dyDescent="0.25">
      <c r="A689" s="81"/>
      <c r="B689" s="65" t="s">
        <v>813</v>
      </c>
      <c r="C689" s="47">
        <v>4</v>
      </c>
      <c r="D689" s="69">
        <v>21.990200000000002</v>
      </c>
      <c r="E689" s="98">
        <v>1057</v>
      </c>
      <c r="F689" s="124">
        <v>160720</v>
      </c>
      <c r="G689" s="55">
        <v>75</v>
      </c>
      <c r="H689" s="64">
        <f t="shared" si="123"/>
        <v>120540</v>
      </c>
      <c r="I689" s="15">
        <f t="shared" si="122"/>
        <v>40180</v>
      </c>
      <c r="J689" s="15">
        <f t="shared" si="124"/>
        <v>152.05298013245033</v>
      </c>
      <c r="K689" s="15">
        <f t="shared" si="125"/>
        <v>570.52605874160065</v>
      </c>
      <c r="L689" s="15">
        <f t="shared" si="126"/>
        <v>1017427.0589043128</v>
      </c>
      <c r="M689" s="15"/>
      <c r="N689" s="86">
        <f t="shared" si="112"/>
        <v>1017427.0589043128</v>
      </c>
    </row>
    <row r="690" spans="1:14" x14ac:dyDescent="0.25">
      <c r="A690" s="81"/>
      <c r="B690" s="65" t="s">
        <v>476</v>
      </c>
      <c r="C690" s="47">
        <v>4</v>
      </c>
      <c r="D690" s="69">
        <v>24.766200000000001</v>
      </c>
      <c r="E690" s="98">
        <v>968</v>
      </c>
      <c r="F690" s="124">
        <v>201573.3</v>
      </c>
      <c r="G690" s="55">
        <v>75</v>
      </c>
      <c r="H690" s="64">
        <f t="shared" si="123"/>
        <v>151179.97500000001</v>
      </c>
      <c r="I690" s="15">
        <f t="shared" si="122"/>
        <v>50393.324999999983</v>
      </c>
      <c r="J690" s="15">
        <f t="shared" si="124"/>
        <v>208.23688016528925</v>
      </c>
      <c r="K690" s="15">
        <f t="shared" si="125"/>
        <v>514.34215870876176</v>
      </c>
      <c r="L690" s="15">
        <f t="shared" si="126"/>
        <v>935003.1855294361</v>
      </c>
      <c r="M690" s="15"/>
      <c r="N690" s="86">
        <f t="shared" si="112"/>
        <v>935003.1855294361</v>
      </c>
    </row>
    <row r="691" spans="1:14" x14ac:dyDescent="0.25">
      <c r="A691" s="81"/>
      <c r="B691" s="65" t="s">
        <v>477</v>
      </c>
      <c r="C691" s="47">
        <v>4</v>
      </c>
      <c r="D691" s="69">
        <v>37.430100000000003</v>
      </c>
      <c r="E691" s="98">
        <v>1786</v>
      </c>
      <c r="F691" s="124">
        <v>402546.7</v>
      </c>
      <c r="G691" s="55">
        <v>75</v>
      </c>
      <c r="H691" s="64">
        <f t="shared" si="123"/>
        <v>301910.02500000002</v>
      </c>
      <c r="I691" s="15">
        <f t="shared" si="122"/>
        <v>100636.67499999999</v>
      </c>
      <c r="J691" s="15">
        <f t="shared" si="124"/>
        <v>225.39008958566629</v>
      </c>
      <c r="K691" s="15">
        <f t="shared" si="125"/>
        <v>497.18894928838472</v>
      </c>
      <c r="L691" s="15">
        <f t="shared" si="126"/>
        <v>1047174.3776917604</v>
      </c>
      <c r="M691" s="15"/>
      <c r="N691" s="86">
        <f t="shared" si="112"/>
        <v>1047174.3776917604</v>
      </c>
    </row>
    <row r="692" spans="1:14" x14ac:dyDescent="0.25">
      <c r="A692" s="81"/>
      <c r="B692" s="65" t="s">
        <v>478</v>
      </c>
      <c r="C692" s="47">
        <v>4</v>
      </c>
      <c r="D692" s="69">
        <v>28.086300000000001</v>
      </c>
      <c r="E692" s="98">
        <v>1732</v>
      </c>
      <c r="F692" s="124">
        <v>237360</v>
      </c>
      <c r="G692" s="55">
        <v>75</v>
      </c>
      <c r="H692" s="64">
        <f t="shared" si="123"/>
        <v>178020</v>
      </c>
      <c r="I692" s="15">
        <f t="shared" si="122"/>
        <v>59340</v>
      </c>
      <c r="J692" s="15">
        <f t="shared" si="124"/>
        <v>137.04387990762126</v>
      </c>
      <c r="K692" s="15">
        <f t="shared" si="125"/>
        <v>585.53515896642966</v>
      </c>
      <c r="L692" s="15">
        <f t="shared" si="126"/>
        <v>1137925.303923673</v>
      </c>
      <c r="M692" s="15"/>
      <c r="N692" s="86">
        <f t="shared" si="112"/>
        <v>1137925.303923673</v>
      </c>
    </row>
    <row r="693" spans="1:14" x14ac:dyDescent="0.25">
      <c r="A693" s="81"/>
      <c r="B693" s="65" t="s">
        <v>479</v>
      </c>
      <c r="C693" s="47">
        <v>4</v>
      </c>
      <c r="D693" s="69">
        <v>32.892899999999997</v>
      </c>
      <c r="E693" s="98">
        <v>2502</v>
      </c>
      <c r="F693" s="124">
        <v>364813.3</v>
      </c>
      <c r="G693" s="55">
        <v>75</v>
      </c>
      <c r="H693" s="64">
        <f t="shared" si="123"/>
        <v>273609.97499999998</v>
      </c>
      <c r="I693" s="15">
        <f t="shared" si="122"/>
        <v>91203.325000000012</v>
      </c>
      <c r="J693" s="15">
        <f t="shared" si="124"/>
        <v>145.80867306155076</v>
      </c>
      <c r="K693" s="15">
        <f t="shared" si="125"/>
        <v>576.77036581250024</v>
      </c>
      <c r="L693" s="15">
        <f t="shared" si="126"/>
        <v>1231118.3311600175</v>
      </c>
      <c r="M693" s="15"/>
      <c r="N693" s="86">
        <f t="shared" ref="N693:N756" si="127">L693+M693</f>
        <v>1231118.3311600175</v>
      </c>
    </row>
    <row r="694" spans="1:14" x14ac:dyDescent="0.25">
      <c r="A694" s="81"/>
      <c r="B694" s="65" t="s">
        <v>480</v>
      </c>
      <c r="C694" s="47">
        <v>4</v>
      </c>
      <c r="D694" s="69">
        <v>24.770500000000002</v>
      </c>
      <c r="E694" s="98">
        <v>1649</v>
      </c>
      <c r="F694" s="124">
        <v>445653.3</v>
      </c>
      <c r="G694" s="55">
        <v>75</v>
      </c>
      <c r="H694" s="64">
        <f t="shared" si="123"/>
        <v>334239.97499999998</v>
      </c>
      <c r="I694" s="15">
        <f t="shared" si="122"/>
        <v>111413.32500000001</v>
      </c>
      <c r="J694" s="15">
        <f t="shared" si="124"/>
        <v>270.25670103092784</v>
      </c>
      <c r="K694" s="15">
        <f t="shared" si="125"/>
        <v>452.32233784312314</v>
      </c>
      <c r="L694" s="15">
        <f t="shared" si="126"/>
        <v>925455.29831394972</v>
      </c>
      <c r="M694" s="15"/>
      <c r="N694" s="86">
        <f t="shared" si="127"/>
        <v>925455.29831394972</v>
      </c>
    </row>
    <row r="695" spans="1:14" x14ac:dyDescent="0.25">
      <c r="A695" s="81"/>
      <c r="B695" s="65" t="s">
        <v>481</v>
      </c>
      <c r="C695" s="47">
        <v>4</v>
      </c>
      <c r="D695" s="69">
        <v>72.553400000000011</v>
      </c>
      <c r="E695" s="98">
        <v>5170</v>
      </c>
      <c r="F695" s="124">
        <v>2913933.3</v>
      </c>
      <c r="G695" s="55">
        <v>75</v>
      </c>
      <c r="H695" s="64">
        <f t="shared" si="123"/>
        <v>2185449.9750000001</v>
      </c>
      <c r="I695" s="15">
        <f t="shared" si="122"/>
        <v>728483.32499999972</v>
      </c>
      <c r="J695" s="15">
        <f t="shared" si="124"/>
        <v>563.62346228239846</v>
      </c>
      <c r="K695" s="15">
        <f t="shared" si="125"/>
        <v>158.95557659165252</v>
      </c>
      <c r="L695" s="15">
        <f t="shared" si="126"/>
        <v>1070081.974498987</v>
      </c>
      <c r="M695" s="15"/>
      <c r="N695" s="86">
        <f t="shared" si="127"/>
        <v>1070081.974498987</v>
      </c>
    </row>
    <row r="696" spans="1:14" x14ac:dyDescent="0.25">
      <c r="A696" s="81"/>
      <c r="B696" s="65" t="s">
        <v>482</v>
      </c>
      <c r="C696" s="47">
        <v>4</v>
      </c>
      <c r="D696" s="69">
        <v>47.782899999999998</v>
      </c>
      <c r="E696" s="98">
        <v>3543</v>
      </c>
      <c r="F696" s="124">
        <v>690786.7</v>
      </c>
      <c r="G696" s="55">
        <v>75</v>
      </c>
      <c r="H696" s="64">
        <f t="shared" si="123"/>
        <v>518090.02500000002</v>
      </c>
      <c r="I696" s="15">
        <f t="shared" si="122"/>
        <v>172696.67499999993</v>
      </c>
      <c r="J696" s="15">
        <f t="shared" si="124"/>
        <v>194.97225515100197</v>
      </c>
      <c r="K696" s="15">
        <f t="shared" si="125"/>
        <v>527.60678372304903</v>
      </c>
      <c r="L696" s="15">
        <f t="shared" si="126"/>
        <v>1330500.9427630776</v>
      </c>
      <c r="M696" s="15"/>
      <c r="N696" s="86">
        <f t="shared" si="127"/>
        <v>1330500.9427630776</v>
      </c>
    </row>
    <row r="697" spans="1:14" x14ac:dyDescent="0.25">
      <c r="A697" s="81"/>
      <c r="B697" s="65" t="s">
        <v>483</v>
      </c>
      <c r="C697" s="47">
        <v>4</v>
      </c>
      <c r="D697" s="69">
        <v>27.6252</v>
      </c>
      <c r="E697" s="98">
        <v>1312</v>
      </c>
      <c r="F697" s="124">
        <v>547786.69999999995</v>
      </c>
      <c r="G697" s="55">
        <v>75</v>
      </c>
      <c r="H697" s="64">
        <f t="shared" si="123"/>
        <v>410840.02500000002</v>
      </c>
      <c r="I697" s="15">
        <f t="shared" si="122"/>
        <v>136946.67499999993</v>
      </c>
      <c r="J697" s="15">
        <f t="shared" si="124"/>
        <v>417.52035060975606</v>
      </c>
      <c r="K697" s="15">
        <f t="shared" si="125"/>
        <v>305.05868826429491</v>
      </c>
      <c r="L697" s="15">
        <f t="shared" si="126"/>
        <v>682938.63272356824</v>
      </c>
      <c r="M697" s="15"/>
      <c r="N697" s="86">
        <f t="shared" si="127"/>
        <v>682938.63272356824</v>
      </c>
    </row>
    <row r="698" spans="1:14" x14ac:dyDescent="0.25">
      <c r="A698" s="81"/>
      <c r="B698" s="65" t="s">
        <v>484</v>
      </c>
      <c r="C698" s="47">
        <v>4</v>
      </c>
      <c r="D698" s="69">
        <v>17.765000000000001</v>
      </c>
      <c r="E698" s="98">
        <v>2671</v>
      </c>
      <c r="F698" s="124">
        <v>511706.7</v>
      </c>
      <c r="G698" s="55">
        <v>75</v>
      </c>
      <c r="H698" s="64">
        <f t="shared" si="123"/>
        <v>383780.02500000002</v>
      </c>
      <c r="I698" s="15">
        <f t="shared" si="122"/>
        <v>127926.67499999999</v>
      </c>
      <c r="J698" s="15">
        <f t="shared" si="124"/>
        <v>191.57869711718459</v>
      </c>
      <c r="K698" s="15">
        <f t="shared" si="125"/>
        <v>531.00034175686642</v>
      </c>
      <c r="L698" s="15">
        <f t="shared" si="126"/>
        <v>1135975.2345048001</v>
      </c>
      <c r="M698" s="15"/>
      <c r="N698" s="86">
        <f t="shared" si="127"/>
        <v>1135975.2345048001</v>
      </c>
    </row>
    <row r="699" spans="1:14" x14ac:dyDescent="0.25">
      <c r="A699" s="81"/>
      <c r="B699" s="65" t="s">
        <v>485</v>
      </c>
      <c r="C699" s="47">
        <v>4</v>
      </c>
      <c r="D699" s="69">
        <v>21.602600000000002</v>
      </c>
      <c r="E699" s="98">
        <v>1208</v>
      </c>
      <c r="F699" s="124">
        <v>202360</v>
      </c>
      <c r="G699" s="55">
        <v>75</v>
      </c>
      <c r="H699" s="64">
        <f t="shared" si="123"/>
        <v>151770</v>
      </c>
      <c r="I699" s="15">
        <f t="shared" si="122"/>
        <v>50590</v>
      </c>
      <c r="J699" s="15">
        <f t="shared" si="124"/>
        <v>167.51655629139074</v>
      </c>
      <c r="K699" s="15">
        <f t="shared" si="125"/>
        <v>555.06248258266021</v>
      </c>
      <c r="L699" s="15">
        <f t="shared" si="126"/>
        <v>1011584.6432106155</v>
      </c>
      <c r="M699" s="15"/>
      <c r="N699" s="86">
        <f t="shared" si="127"/>
        <v>1011584.6432106155</v>
      </c>
    </row>
    <row r="700" spans="1:14" x14ac:dyDescent="0.25">
      <c r="A700" s="81"/>
      <c r="B700" s="65" t="s">
        <v>486</v>
      </c>
      <c r="C700" s="47">
        <v>4</v>
      </c>
      <c r="D700" s="69">
        <v>32.780200000000001</v>
      </c>
      <c r="E700" s="98">
        <v>1819</v>
      </c>
      <c r="F700" s="124">
        <v>310213.3</v>
      </c>
      <c r="G700" s="55">
        <v>75</v>
      </c>
      <c r="H700" s="64">
        <f t="shared" si="123"/>
        <v>232659.97500000001</v>
      </c>
      <c r="I700" s="15">
        <f t="shared" si="122"/>
        <v>77553.324999999983</v>
      </c>
      <c r="J700" s="15">
        <f t="shared" si="124"/>
        <v>170.54057174271577</v>
      </c>
      <c r="K700" s="15">
        <f t="shared" si="125"/>
        <v>552.03846713133521</v>
      </c>
      <c r="L700" s="15">
        <f t="shared" si="126"/>
        <v>1115042.7527631382</v>
      </c>
      <c r="M700" s="15"/>
      <c r="N700" s="86">
        <f t="shared" si="127"/>
        <v>1115042.7527631382</v>
      </c>
    </row>
    <row r="701" spans="1:14" x14ac:dyDescent="0.25">
      <c r="A701" s="81"/>
      <c r="B701" s="65" t="s">
        <v>814</v>
      </c>
      <c r="C701" s="47">
        <v>4</v>
      </c>
      <c r="D701" s="69">
        <v>14.616600000000002</v>
      </c>
      <c r="E701" s="98">
        <v>1253</v>
      </c>
      <c r="F701" s="124">
        <v>134106.70000000001</v>
      </c>
      <c r="G701" s="55">
        <v>75</v>
      </c>
      <c r="H701" s="64">
        <f t="shared" si="123"/>
        <v>100580.02499999999</v>
      </c>
      <c r="I701" s="15">
        <f t="shared" si="122"/>
        <v>33526.675000000017</v>
      </c>
      <c r="J701" s="15">
        <f t="shared" si="124"/>
        <v>107.02849162011174</v>
      </c>
      <c r="K701" s="15">
        <f t="shared" si="125"/>
        <v>615.55054725393927</v>
      </c>
      <c r="L701" s="15">
        <f t="shared" si="126"/>
        <v>1081422.4334306803</v>
      </c>
      <c r="M701" s="15"/>
      <c r="N701" s="86">
        <f t="shared" si="127"/>
        <v>1081422.4334306803</v>
      </c>
    </row>
    <row r="702" spans="1:14" x14ac:dyDescent="0.25">
      <c r="A702" s="81"/>
      <c r="B702" s="65" t="s">
        <v>884</v>
      </c>
      <c r="C702" s="47">
        <v>3</v>
      </c>
      <c r="D702" s="69">
        <v>20.187100000000001</v>
      </c>
      <c r="E702" s="98">
        <v>25153</v>
      </c>
      <c r="F702" s="124">
        <v>63529028.600000001</v>
      </c>
      <c r="G702" s="55">
        <v>35</v>
      </c>
      <c r="H702" s="64">
        <f t="shared" si="123"/>
        <v>22235160.010000002</v>
      </c>
      <c r="I702" s="15">
        <f t="shared" si="122"/>
        <v>41293868.590000004</v>
      </c>
      <c r="J702" s="15">
        <f t="shared" si="124"/>
        <v>2525.7038365204944</v>
      </c>
      <c r="K702" s="15">
        <f t="shared" si="125"/>
        <v>-1803.1247976464433</v>
      </c>
      <c r="L702" s="15">
        <f t="shared" si="126"/>
        <v>3013893.3206596822</v>
      </c>
      <c r="M702" s="15"/>
      <c r="N702" s="86">
        <f t="shared" si="127"/>
        <v>3013893.3206596822</v>
      </c>
    </row>
    <row r="703" spans="1:14" x14ac:dyDescent="0.25">
      <c r="A703" s="81"/>
      <c r="B703" s="65" t="s">
        <v>487</v>
      </c>
      <c r="C703" s="47">
        <v>4</v>
      </c>
      <c r="D703" s="69">
        <v>27.260100000000001</v>
      </c>
      <c r="E703" s="98">
        <v>3514</v>
      </c>
      <c r="F703" s="124">
        <v>1004520</v>
      </c>
      <c r="G703" s="55">
        <v>75</v>
      </c>
      <c r="H703" s="64">
        <f t="shared" si="123"/>
        <v>753390</v>
      </c>
      <c r="I703" s="15">
        <f t="shared" si="122"/>
        <v>251130</v>
      </c>
      <c r="J703" s="15">
        <f t="shared" si="124"/>
        <v>285.86226522481502</v>
      </c>
      <c r="K703" s="15">
        <f t="shared" si="125"/>
        <v>436.71677364923596</v>
      </c>
      <c r="L703" s="15">
        <f t="shared" si="126"/>
        <v>1129646.0066874174</v>
      </c>
      <c r="M703" s="15"/>
      <c r="N703" s="86">
        <f t="shared" si="127"/>
        <v>1129646.0066874174</v>
      </c>
    </row>
    <row r="704" spans="1:14" x14ac:dyDescent="0.25">
      <c r="A704" s="81"/>
      <c r="B704" s="65" t="s">
        <v>488</v>
      </c>
      <c r="C704" s="47">
        <v>4</v>
      </c>
      <c r="D704" s="69">
        <v>52.570299999999996</v>
      </c>
      <c r="E704" s="98">
        <v>8002</v>
      </c>
      <c r="F704" s="124">
        <v>2565573.2999999998</v>
      </c>
      <c r="G704" s="55">
        <v>75</v>
      </c>
      <c r="H704" s="64">
        <f t="shared" si="123"/>
        <v>1924179.9750000001</v>
      </c>
      <c r="I704" s="15">
        <f t="shared" si="122"/>
        <v>641393.32499999972</v>
      </c>
      <c r="J704" s="15">
        <f t="shared" si="124"/>
        <v>320.61650837290676</v>
      </c>
      <c r="K704" s="15">
        <f t="shared" si="125"/>
        <v>401.96253050114422</v>
      </c>
      <c r="L704" s="15">
        <f t="shared" si="126"/>
        <v>1687607.9097420466</v>
      </c>
      <c r="M704" s="15"/>
      <c r="N704" s="86">
        <f t="shared" si="127"/>
        <v>1687607.9097420466</v>
      </c>
    </row>
    <row r="705" spans="1:14" x14ac:dyDescent="0.25">
      <c r="A705" s="81"/>
      <c r="B705" s="65" t="s">
        <v>489</v>
      </c>
      <c r="C705" s="47">
        <v>4</v>
      </c>
      <c r="D705" s="69">
        <v>29.513199999999998</v>
      </c>
      <c r="E705" s="98">
        <v>2505</v>
      </c>
      <c r="F705" s="124">
        <v>754026.7</v>
      </c>
      <c r="G705" s="55">
        <v>75</v>
      </c>
      <c r="H705" s="64">
        <f t="shared" si="123"/>
        <v>565520.02500000002</v>
      </c>
      <c r="I705" s="15">
        <f t="shared" si="122"/>
        <v>188506.67499999993</v>
      </c>
      <c r="J705" s="15">
        <f t="shared" si="124"/>
        <v>301.00866267465068</v>
      </c>
      <c r="K705" s="15">
        <f t="shared" si="125"/>
        <v>421.5703761994003</v>
      </c>
      <c r="L705" s="15">
        <f t="shared" si="126"/>
        <v>996831.84809101629</v>
      </c>
      <c r="M705" s="15"/>
      <c r="N705" s="86">
        <f t="shared" si="127"/>
        <v>996831.84809101629</v>
      </c>
    </row>
    <row r="706" spans="1:14" x14ac:dyDescent="0.25">
      <c r="A706" s="81"/>
      <c r="B706" s="65" t="s">
        <v>490</v>
      </c>
      <c r="C706" s="47">
        <v>4</v>
      </c>
      <c r="D706" s="69">
        <v>20.736699999999999</v>
      </c>
      <c r="E706" s="98">
        <v>1027</v>
      </c>
      <c r="F706" s="124">
        <v>133160</v>
      </c>
      <c r="G706" s="55">
        <v>75</v>
      </c>
      <c r="H706" s="64">
        <f t="shared" si="123"/>
        <v>99870</v>
      </c>
      <c r="I706" s="15">
        <f t="shared" si="122"/>
        <v>33290</v>
      </c>
      <c r="J706" s="15">
        <f t="shared" si="124"/>
        <v>129.65920155793575</v>
      </c>
      <c r="K706" s="15">
        <f t="shared" si="125"/>
        <v>592.91983731611526</v>
      </c>
      <c r="L706" s="15">
        <f t="shared" si="126"/>
        <v>1042128.3850227131</v>
      </c>
      <c r="M706" s="15"/>
      <c r="N706" s="86">
        <f t="shared" si="127"/>
        <v>1042128.3850227131</v>
      </c>
    </row>
    <row r="707" spans="1:14" x14ac:dyDescent="0.25">
      <c r="A707" s="81"/>
      <c r="B707" s="65" t="s">
        <v>491</v>
      </c>
      <c r="C707" s="47">
        <v>4</v>
      </c>
      <c r="D707" s="69">
        <v>31.492699999999999</v>
      </c>
      <c r="E707" s="98">
        <v>867</v>
      </c>
      <c r="F707" s="124">
        <v>623853.30000000005</v>
      </c>
      <c r="G707" s="55">
        <v>75</v>
      </c>
      <c r="H707" s="64">
        <f t="shared" si="123"/>
        <v>467889.97499999998</v>
      </c>
      <c r="I707" s="15">
        <f t="shared" si="122"/>
        <v>155963.32500000007</v>
      </c>
      <c r="J707" s="15">
        <f t="shared" si="124"/>
        <v>719.55397923875432</v>
      </c>
      <c r="K707" s="15">
        <f t="shared" si="125"/>
        <v>3.0250596352966568</v>
      </c>
      <c r="L707" s="15">
        <f t="shared" si="126"/>
        <v>207966.34712610726</v>
      </c>
      <c r="M707" s="15"/>
      <c r="N707" s="86">
        <f t="shared" si="127"/>
        <v>207966.34712610726</v>
      </c>
    </row>
    <row r="708" spans="1:14" x14ac:dyDescent="0.25">
      <c r="A708" s="81"/>
      <c r="B708" s="65" t="s">
        <v>492</v>
      </c>
      <c r="C708" s="47">
        <v>4</v>
      </c>
      <c r="D708" s="69">
        <v>46.429200000000002</v>
      </c>
      <c r="E708" s="98">
        <v>2657</v>
      </c>
      <c r="F708" s="124">
        <v>685093.3</v>
      </c>
      <c r="G708" s="55">
        <v>75</v>
      </c>
      <c r="H708" s="64">
        <f t="shared" si="123"/>
        <v>513819.97499999998</v>
      </c>
      <c r="I708" s="15">
        <f t="shared" si="122"/>
        <v>171273.32500000007</v>
      </c>
      <c r="J708" s="15">
        <f t="shared" si="124"/>
        <v>257.84467444486262</v>
      </c>
      <c r="K708" s="15">
        <f t="shared" si="125"/>
        <v>464.73436442918836</v>
      </c>
      <c r="L708" s="15">
        <f t="shared" si="126"/>
        <v>1131637.4512335788</v>
      </c>
      <c r="M708" s="15"/>
      <c r="N708" s="86">
        <f t="shared" si="127"/>
        <v>1131637.4512335788</v>
      </c>
    </row>
    <row r="709" spans="1:14" x14ac:dyDescent="0.25">
      <c r="A709" s="81"/>
      <c r="B709" s="65" t="s">
        <v>493</v>
      </c>
      <c r="C709" s="47">
        <v>4</v>
      </c>
      <c r="D709" s="69">
        <v>39.315799999999996</v>
      </c>
      <c r="E709" s="98">
        <v>2175</v>
      </c>
      <c r="F709" s="124">
        <v>409000</v>
      </c>
      <c r="G709" s="55">
        <v>75</v>
      </c>
      <c r="H709" s="64">
        <f t="shared" si="123"/>
        <v>306750</v>
      </c>
      <c r="I709" s="15">
        <f t="shared" si="122"/>
        <v>102250</v>
      </c>
      <c r="J709" s="15">
        <f t="shared" si="124"/>
        <v>188.04597701149424</v>
      </c>
      <c r="K709" s="15">
        <f t="shared" si="125"/>
        <v>534.53306186255668</v>
      </c>
      <c r="L709" s="15">
        <f t="shared" si="126"/>
        <v>1152705.5464584294</v>
      </c>
      <c r="M709" s="15"/>
      <c r="N709" s="86">
        <f t="shared" si="127"/>
        <v>1152705.5464584294</v>
      </c>
    </row>
    <row r="710" spans="1:14" x14ac:dyDescent="0.25">
      <c r="A710" s="81"/>
      <c r="B710" s="65" t="s">
        <v>815</v>
      </c>
      <c r="C710" s="47">
        <v>4</v>
      </c>
      <c r="D710" s="69">
        <v>6.89</v>
      </c>
      <c r="E710" s="98">
        <v>761</v>
      </c>
      <c r="F710" s="124">
        <v>188773.3</v>
      </c>
      <c r="G710" s="55">
        <v>75</v>
      </c>
      <c r="H710" s="64">
        <f t="shared" si="123"/>
        <v>141579.97500000001</v>
      </c>
      <c r="I710" s="15">
        <f t="shared" si="122"/>
        <v>47193.324999999983</v>
      </c>
      <c r="J710" s="15">
        <f t="shared" si="124"/>
        <v>248.05952693823915</v>
      </c>
      <c r="K710" s="15">
        <f t="shared" si="125"/>
        <v>474.51951193581181</v>
      </c>
      <c r="L710" s="15">
        <f t="shared" si="126"/>
        <v>795457.13586154289</v>
      </c>
      <c r="M710" s="15"/>
      <c r="N710" s="86">
        <f t="shared" si="127"/>
        <v>795457.13586154289</v>
      </c>
    </row>
    <row r="711" spans="1:14" x14ac:dyDescent="0.25">
      <c r="A711" s="81"/>
      <c r="B711" s="65" t="s">
        <v>449</v>
      </c>
      <c r="C711" s="47">
        <v>4</v>
      </c>
      <c r="D711" s="69">
        <v>48.782800000000002</v>
      </c>
      <c r="E711" s="98">
        <v>4072</v>
      </c>
      <c r="F711" s="124">
        <v>1972266.7</v>
      </c>
      <c r="G711" s="55">
        <v>75</v>
      </c>
      <c r="H711" s="64">
        <f t="shared" si="123"/>
        <v>1479200.0249999999</v>
      </c>
      <c r="I711" s="15">
        <f t="shared" si="122"/>
        <v>493066.67500000005</v>
      </c>
      <c r="J711" s="15">
        <f t="shared" si="124"/>
        <v>484.3484037328094</v>
      </c>
      <c r="K711" s="15">
        <f t="shared" si="125"/>
        <v>238.23063514124158</v>
      </c>
      <c r="L711" s="15">
        <f t="shared" si="126"/>
        <v>978662.8809191843</v>
      </c>
      <c r="M711" s="15"/>
      <c r="N711" s="86">
        <f t="shared" si="127"/>
        <v>978662.8809191843</v>
      </c>
    </row>
    <row r="712" spans="1:14" x14ac:dyDescent="0.25">
      <c r="A712" s="81"/>
      <c r="B712" s="65" t="s">
        <v>494</v>
      </c>
      <c r="C712" s="47">
        <v>4</v>
      </c>
      <c r="D712" s="69">
        <v>49.431499999999993</v>
      </c>
      <c r="E712" s="98">
        <v>4304</v>
      </c>
      <c r="F712" s="124">
        <v>1086586.7</v>
      </c>
      <c r="G712" s="55">
        <v>75</v>
      </c>
      <c r="H712" s="64">
        <f t="shared" si="123"/>
        <v>814940.02500000002</v>
      </c>
      <c r="I712" s="15">
        <f t="shared" si="122"/>
        <v>271646.67499999993</v>
      </c>
      <c r="J712" s="15">
        <f t="shared" si="124"/>
        <v>252.45973513011151</v>
      </c>
      <c r="K712" s="15">
        <f t="shared" si="125"/>
        <v>470.11930374393944</v>
      </c>
      <c r="L712" s="15">
        <f t="shared" si="126"/>
        <v>1342187.7980231079</v>
      </c>
      <c r="M712" s="15"/>
      <c r="N712" s="86">
        <f t="shared" si="127"/>
        <v>1342187.7980231079</v>
      </c>
    </row>
    <row r="713" spans="1:14" x14ac:dyDescent="0.25">
      <c r="A713" s="81"/>
      <c r="B713" s="65" t="s">
        <v>495</v>
      </c>
      <c r="C713" s="47">
        <v>4</v>
      </c>
      <c r="D713" s="69">
        <v>25.671500000000002</v>
      </c>
      <c r="E713" s="98">
        <v>2151</v>
      </c>
      <c r="F713" s="124">
        <v>321666.7</v>
      </c>
      <c r="G713" s="55">
        <v>75</v>
      </c>
      <c r="H713" s="64">
        <f t="shared" si="123"/>
        <v>241250.02499999999</v>
      </c>
      <c r="I713" s="15">
        <f t="shared" si="122"/>
        <v>80416.675000000017</v>
      </c>
      <c r="J713" s="15">
        <f t="shared" si="124"/>
        <v>149.5428637842864</v>
      </c>
      <c r="K713" s="15">
        <f t="shared" si="125"/>
        <v>573.03617508976458</v>
      </c>
      <c r="L713" s="15">
        <f t="shared" si="126"/>
        <v>1161207.7302082779</v>
      </c>
      <c r="M713" s="15"/>
      <c r="N713" s="86">
        <f t="shared" si="127"/>
        <v>1161207.7302082779</v>
      </c>
    </row>
    <row r="714" spans="1:14" x14ac:dyDescent="0.25">
      <c r="A714" s="81"/>
      <c r="B714" s="65" t="s">
        <v>496</v>
      </c>
      <c r="C714" s="47">
        <v>4</v>
      </c>
      <c r="D714" s="69">
        <v>30.351900000000001</v>
      </c>
      <c r="E714" s="98">
        <v>1180</v>
      </c>
      <c r="F714" s="124">
        <v>396680</v>
      </c>
      <c r="G714" s="55">
        <v>75</v>
      </c>
      <c r="H714" s="64">
        <f t="shared" si="123"/>
        <v>297510</v>
      </c>
      <c r="I714" s="15">
        <f t="shared" si="122"/>
        <v>99170</v>
      </c>
      <c r="J714" s="15">
        <f t="shared" si="124"/>
        <v>336.16949152542372</v>
      </c>
      <c r="K714" s="15">
        <f t="shared" si="125"/>
        <v>386.40954734862726</v>
      </c>
      <c r="L714" s="15">
        <f t="shared" si="126"/>
        <v>793547.74059944192</v>
      </c>
      <c r="M714" s="15"/>
      <c r="N714" s="86">
        <f t="shared" si="127"/>
        <v>793547.74059944192</v>
      </c>
    </row>
    <row r="715" spans="1:14" x14ac:dyDescent="0.25">
      <c r="A715" s="81"/>
      <c r="B715" s="65" t="s">
        <v>497</v>
      </c>
      <c r="C715" s="47">
        <v>4</v>
      </c>
      <c r="D715" s="69">
        <v>40.031199999999998</v>
      </c>
      <c r="E715" s="98">
        <v>1616</v>
      </c>
      <c r="F715" s="124">
        <v>422346.7</v>
      </c>
      <c r="G715" s="55">
        <v>75</v>
      </c>
      <c r="H715" s="64">
        <f t="shared" si="123"/>
        <v>316760.02500000002</v>
      </c>
      <c r="I715" s="15">
        <f t="shared" si="122"/>
        <v>105586.67499999999</v>
      </c>
      <c r="J715" s="15">
        <f t="shared" si="124"/>
        <v>261.35315594059409</v>
      </c>
      <c r="K715" s="15">
        <f t="shared" si="125"/>
        <v>461.22588293345689</v>
      </c>
      <c r="L715" s="15">
        <f t="shared" si="126"/>
        <v>983833.99170246173</v>
      </c>
      <c r="M715" s="15"/>
      <c r="N715" s="86">
        <f t="shared" si="127"/>
        <v>983833.99170246173</v>
      </c>
    </row>
    <row r="716" spans="1:14" x14ac:dyDescent="0.25">
      <c r="A716" s="81"/>
      <c r="B716" s="65" t="s">
        <v>498</v>
      </c>
      <c r="C716" s="47">
        <v>4</v>
      </c>
      <c r="D716" s="69">
        <v>33.610399999999998</v>
      </c>
      <c r="E716" s="98">
        <v>2031</v>
      </c>
      <c r="F716" s="124">
        <v>767306.7</v>
      </c>
      <c r="G716" s="55">
        <v>75</v>
      </c>
      <c r="H716" s="64">
        <f t="shared" si="123"/>
        <v>575480.02500000002</v>
      </c>
      <c r="I716" s="15">
        <f t="shared" si="122"/>
        <v>191826.67499999993</v>
      </c>
      <c r="J716" s="15">
        <f t="shared" si="124"/>
        <v>377.79748892171341</v>
      </c>
      <c r="K716" s="15">
        <f t="shared" si="125"/>
        <v>344.78154995233757</v>
      </c>
      <c r="L716" s="15">
        <f t="shared" si="126"/>
        <v>843856.35860648588</v>
      </c>
      <c r="M716" s="15"/>
      <c r="N716" s="86">
        <f t="shared" si="127"/>
        <v>843856.35860648588</v>
      </c>
    </row>
    <row r="717" spans="1:14" x14ac:dyDescent="0.25">
      <c r="A717" s="81"/>
      <c r="B717" s="65" t="s">
        <v>816</v>
      </c>
      <c r="C717" s="47">
        <v>4</v>
      </c>
      <c r="D717" s="69">
        <v>26.089300000000001</v>
      </c>
      <c r="E717" s="98">
        <v>1407</v>
      </c>
      <c r="F717" s="124">
        <v>199933.3</v>
      </c>
      <c r="G717" s="55">
        <v>75</v>
      </c>
      <c r="H717" s="64">
        <f t="shared" si="123"/>
        <v>149949.97500000001</v>
      </c>
      <c r="I717" s="15">
        <f t="shared" si="122"/>
        <v>49983.324999999983</v>
      </c>
      <c r="J717" s="15">
        <f t="shared" si="124"/>
        <v>142.09900497512436</v>
      </c>
      <c r="K717" s="15">
        <f t="shared" si="125"/>
        <v>580.48003389892665</v>
      </c>
      <c r="L717" s="15">
        <f t="shared" si="126"/>
        <v>1086075.2094871809</v>
      </c>
      <c r="M717" s="15"/>
      <c r="N717" s="86">
        <f t="shared" si="127"/>
        <v>1086075.2094871809</v>
      </c>
    </row>
    <row r="718" spans="1:14" x14ac:dyDescent="0.25">
      <c r="A718" s="81"/>
      <c r="B718" s="65" t="s">
        <v>499</v>
      </c>
      <c r="C718" s="47">
        <v>4</v>
      </c>
      <c r="D718" s="69">
        <v>25.745800000000003</v>
      </c>
      <c r="E718" s="98">
        <v>1438</v>
      </c>
      <c r="F718" s="124">
        <v>188280</v>
      </c>
      <c r="G718" s="55">
        <v>75</v>
      </c>
      <c r="H718" s="64">
        <f t="shared" si="123"/>
        <v>141210</v>
      </c>
      <c r="I718" s="15">
        <f t="shared" si="122"/>
        <v>47070</v>
      </c>
      <c r="J718" s="15">
        <f t="shared" si="124"/>
        <v>130.93184979137692</v>
      </c>
      <c r="K718" s="15">
        <f t="shared" si="125"/>
        <v>591.647189082674</v>
      </c>
      <c r="L718" s="15">
        <f t="shared" si="126"/>
        <v>1104692.4685435519</v>
      </c>
      <c r="M718" s="15"/>
      <c r="N718" s="86">
        <f t="shared" si="127"/>
        <v>1104692.4685435519</v>
      </c>
    </row>
    <row r="719" spans="1:14" x14ac:dyDescent="0.25">
      <c r="A719" s="81"/>
      <c r="B719" s="65" t="s">
        <v>500</v>
      </c>
      <c r="C719" s="47">
        <v>4</v>
      </c>
      <c r="D719" s="69">
        <v>16.497399999999999</v>
      </c>
      <c r="E719" s="98">
        <v>912</v>
      </c>
      <c r="F719" s="124">
        <v>180800</v>
      </c>
      <c r="G719" s="55">
        <v>75</v>
      </c>
      <c r="H719" s="64">
        <f t="shared" si="123"/>
        <v>135600</v>
      </c>
      <c r="I719" s="15">
        <f t="shared" si="122"/>
        <v>45200</v>
      </c>
      <c r="J719" s="15">
        <f t="shared" si="124"/>
        <v>198.24561403508773</v>
      </c>
      <c r="K719" s="15">
        <f t="shared" si="125"/>
        <v>524.33342483896331</v>
      </c>
      <c r="L719" s="15">
        <f t="shared" si="126"/>
        <v>916065.03361321881</v>
      </c>
      <c r="M719" s="15"/>
      <c r="N719" s="86">
        <f t="shared" si="127"/>
        <v>916065.03361321881</v>
      </c>
    </row>
    <row r="720" spans="1:14" x14ac:dyDescent="0.25">
      <c r="A720" s="81"/>
      <c r="B720" s="8"/>
      <c r="C720" s="8"/>
      <c r="D720" s="69">
        <v>0</v>
      </c>
      <c r="E720" s="100"/>
      <c r="F720" s="87"/>
      <c r="G720" s="55"/>
      <c r="H720" s="87"/>
      <c r="I720" s="88"/>
      <c r="J720" s="88"/>
      <c r="K720" s="15"/>
      <c r="L720" s="15"/>
      <c r="M720" s="15"/>
      <c r="N720" s="86"/>
    </row>
    <row r="721" spans="1:14" x14ac:dyDescent="0.25">
      <c r="A721" s="84" t="s">
        <v>501</v>
      </c>
      <c r="B721" s="57" t="s">
        <v>2</v>
      </c>
      <c r="C721" s="58"/>
      <c r="D721" s="7">
        <v>621.79470000000015</v>
      </c>
      <c r="E721" s="101">
        <f>E722</f>
        <v>45702</v>
      </c>
      <c r="F721" s="49">
        <v>0</v>
      </c>
      <c r="G721" s="55"/>
      <c r="H721" s="49">
        <f>H723</f>
        <v>7111240.9000000004</v>
      </c>
      <c r="I721" s="12">
        <f>I723</f>
        <v>-7111240.9000000004</v>
      </c>
      <c r="J721" s="12"/>
      <c r="K721" s="15"/>
      <c r="L721" s="15"/>
      <c r="M721" s="14">
        <f>M723</f>
        <v>23959720.109076098</v>
      </c>
      <c r="N721" s="82">
        <f t="shared" si="127"/>
        <v>23959720.109076098</v>
      </c>
    </row>
    <row r="722" spans="1:14" x14ac:dyDescent="0.25">
      <c r="A722" s="84" t="s">
        <v>501</v>
      </c>
      <c r="B722" s="57" t="s">
        <v>3</v>
      </c>
      <c r="C722" s="58"/>
      <c r="D722" s="7">
        <v>621.79470000000015</v>
      </c>
      <c r="E722" s="101">
        <f>SUM(E724:E748)</f>
        <v>45702</v>
      </c>
      <c r="F722" s="49">
        <f>SUM(F724:F748)</f>
        <v>28444963.599999998</v>
      </c>
      <c r="G722" s="55"/>
      <c r="H722" s="49">
        <f>SUM(H724:H748)</f>
        <v>9870100.2000000011</v>
      </c>
      <c r="I722" s="12">
        <f>SUM(I724:I748)</f>
        <v>18574863.400000002</v>
      </c>
      <c r="J722" s="12"/>
      <c r="K722" s="15"/>
      <c r="L722" s="12">
        <f>SUM(L724:L748)</f>
        <v>24125920.764415871</v>
      </c>
      <c r="M722" s="15"/>
      <c r="N722" s="82">
        <f t="shared" si="127"/>
        <v>24125920.764415871</v>
      </c>
    </row>
    <row r="723" spans="1:14" x14ac:dyDescent="0.25">
      <c r="A723" s="81"/>
      <c r="B723" s="65" t="s">
        <v>26</v>
      </c>
      <c r="C723" s="47">
        <v>2</v>
      </c>
      <c r="D723" s="69">
        <v>0</v>
      </c>
      <c r="E723" s="104"/>
      <c r="F723" s="64">
        <v>0</v>
      </c>
      <c r="G723" s="55">
        <v>25</v>
      </c>
      <c r="H723" s="64">
        <f>F722*G723/100</f>
        <v>7111240.9000000004</v>
      </c>
      <c r="I723" s="15">
        <f t="shared" ref="I723:I748" si="128">F723-H723</f>
        <v>-7111240.9000000004</v>
      </c>
      <c r="J723" s="15"/>
      <c r="K723" s="15"/>
      <c r="L723" s="15"/>
      <c r="M723" s="15">
        <f>($L$7*$L$8*E721/$L$10)+($L$7*$L$9*D721/$L$11)</f>
        <v>23959720.109076098</v>
      </c>
      <c r="N723" s="86">
        <f t="shared" si="127"/>
        <v>23959720.109076098</v>
      </c>
    </row>
    <row r="724" spans="1:14" x14ac:dyDescent="0.25">
      <c r="A724" s="81"/>
      <c r="B724" s="65" t="s">
        <v>817</v>
      </c>
      <c r="C724" s="47">
        <v>4</v>
      </c>
      <c r="D724" s="69">
        <v>22.4053</v>
      </c>
      <c r="E724" s="98">
        <v>971</v>
      </c>
      <c r="F724" s="124">
        <v>183306.7</v>
      </c>
      <c r="G724" s="55">
        <v>75</v>
      </c>
      <c r="H724" s="64">
        <f t="shared" ref="H724:H748" si="129">F724*G724/100</f>
        <v>137480.02499999999</v>
      </c>
      <c r="I724" s="15">
        <f t="shared" si="128"/>
        <v>45826.675000000017</v>
      </c>
      <c r="J724" s="15">
        <f t="shared" ref="J724:J748" si="130">F724/E724</f>
        <v>188.78135942327498</v>
      </c>
      <c r="K724" s="15">
        <f t="shared" ref="K724:K748" si="131">$J$11*$J$19-J724</f>
        <v>533.79767945077606</v>
      </c>
      <c r="L724" s="15">
        <f t="shared" ref="L724:L748" si="132">IF(K724&gt;0,$J$7*$J$8*(K724/$K$19),0)+$J$7*$J$9*(E724/$E$19)+$J$7*$J$10*(D724/$D$19)</f>
        <v>955752.13012856501</v>
      </c>
      <c r="M724" s="15"/>
      <c r="N724" s="86">
        <f t="shared" si="127"/>
        <v>955752.13012856501</v>
      </c>
    </row>
    <row r="725" spans="1:14" x14ac:dyDescent="0.25">
      <c r="A725" s="81"/>
      <c r="B725" s="65" t="s">
        <v>502</v>
      </c>
      <c r="C725" s="47">
        <v>4</v>
      </c>
      <c r="D725" s="69">
        <v>36.141799999999996</v>
      </c>
      <c r="E725" s="98">
        <v>2563</v>
      </c>
      <c r="F725" s="124">
        <v>1246746.7</v>
      </c>
      <c r="G725" s="55">
        <v>75</v>
      </c>
      <c r="H725" s="64">
        <f t="shared" si="129"/>
        <v>935060.02500000002</v>
      </c>
      <c r="I725" s="15">
        <f t="shared" si="128"/>
        <v>311686.67499999993</v>
      </c>
      <c r="J725" s="15">
        <f t="shared" si="130"/>
        <v>486.44038236441668</v>
      </c>
      <c r="K725" s="15">
        <f t="shared" si="131"/>
        <v>236.1386565096343</v>
      </c>
      <c r="L725" s="15">
        <f t="shared" si="132"/>
        <v>757825.56427301036</v>
      </c>
      <c r="M725" s="15"/>
      <c r="N725" s="86">
        <f t="shared" si="127"/>
        <v>757825.56427301036</v>
      </c>
    </row>
    <row r="726" spans="1:14" x14ac:dyDescent="0.25">
      <c r="A726" s="81"/>
      <c r="B726" s="65" t="s">
        <v>503</v>
      </c>
      <c r="C726" s="47">
        <v>4</v>
      </c>
      <c r="D726" s="69">
        <v>14.616099999999999</v>
      </c>
      <c r="E726" s="98">
        <v>497</v>
      </c>
      <c r="F726" s="124">
        <v>59266.7</v>
      </c>
      <c r="G726" s="55">
        <v>75</v>
      </c>
      <c r="H726" s="64">
        <f t="shared" si="129"/>
        <v>44450.025000000001</v>
      </c>
      <c r="I726" s="15">
        <f t="shared" si="128"/>
        <v>14816.674999999996</v>
      </c>
      <c r="J726" s="15">
        <f t="shared" si="130"/>
        <v>119.24889336016096</v>
      </c>
      <c r="K726" s="15">
        <f t="shared" si="131"/>
        <v>603.33014551388999</v>
      </c>
      <c r="L726" s="15">
        <f t="shared" si="132"/>
        <v>975186.04827075487</v>
      </c>
      <c r="M726" s="15"/>
      <c r="N726" s="86">
        <f t="shared" si="127"/>
        <v>975186.04827075487</v>
      </c>
    </row>
    <row r="727" spans="1:14" x14ac:dyDescent="0.25">
      <c r="A727" s="81"/>
      <c r="B727" s="65" t="s">
        <v>818</v>
      </c>
      <c r="C727" s="47">
        <v>4</v>
      </c>
      <c r="D727" s="69">
        <v>24.534499999999998</v>
      </c>
      <c r="E727" s="98">
        <v>1375</v>
      </c>
      <c r="F727" s="124">
        <v>470226.7</v>
      </c>
      <c r="G727" s="55">
        <v>75</v>
      </c>
      <c r="H727" s="64">
        <f t="shared" si="129"/>
        <v>352670.02500000002</v>
      </c>
      <c r="I727" s="15">
        <f t="shared" si="128"/>
        <v>117556.67499999999</v>
      </c>
      <c r="J727" s="15">
        <f t="shared" si="130"/>
        <v>341.98305454545454</v>
      </c>
      <c r="K727" s="15">
        <f t="shared" si="131"/>
        <v>380.59598432859644</v>
      </c>
      <c r="L727" s="15">
        <f t="shared" si="132"/>
        <v>789190.35895251506</v>
      </c>
      <c r="M727" s="15"/>
      <c r="N727" s="86">
        <f t="shared" si="127"/>
        <v>789190.35895251506</v>
      </c>
    </row>
    <row r="728" spans="1:14" x14ac:dyDescent="0.25">
      <c r="A728" s="81"/>
      <c r="B728" s="65" t="s">
        <v>504</v>
      </c>
      <c r="C728" s="47">
        <v>4</v>
      </c>
      <c r="D728" s="69">
        <v>26.725200000000001</v>
      </c>
      <c r="E728" s="98">
        <v>1894</v>
      </c>
      <c r="F728" s="124">
        <v>406906.7</v>
      </c>
      <c r="G728" s="55">
        <v>75</v>
      </c>
      <c r="H728" s="64">
        <f t="shared" si="129"/>
        <v>305180.02500000002</v>
      </c>
      <c r="I728" s="15">
        <f t="shared" si="128"/>
        <v>101726.67499999999</v>
      </c>
      <c r="J728" s="15">
        <f t="shared" si="130"/>
        <v>214.83986272439282</v>
      </c>
      <c r="K728" s="15">
        <f t="shared" si="131"/>
        <v>507.73917614965819</v>
      </c>
      <c r="L728" s="15">
        <f t="shared" si="132"/>
        <v>1040378.4730148071</v>
      </c>
      <c r="M728" s="15"/>
      <c r="N728" s="86">
        <f t="shared" si="127"/>
        <v>1040378.4730148071</v>
      </c>
    </row>
    <row r="729" spans="1:14" x14ac:dyDescent="0.25">
      <c r="A729" s="81"/>
      <c r="B729" s="65" t="s">
        <v>505</v>
      </c>
      <c r="C729" s="47">
        <v>4</v>
      </c>
      <c r="D729" s="69">
        <v>26.397100000000002</v>
      </c>
      <c r="E729" s="98">
        <v>1008</v>
      </c>
      <c r="F729" s="124">
        <v>107240</v>
      </c>
      <c r="G729" s="55">
        <v>75</v>
      </c>
      <c r="H729" s="64">
        <f t="shared" si="129"/>
        <v>80430</v>
      </c>
      <c r="I729" s="15">
        <f t="shared" si="128"/>
        <v>26810</v>
      </c>
      <c r="J729" s="15">
        <f t="shared" si="130"/>
        <v>106.38888888888889</v>
      </c>
      <c r="K729" s="15">
        <f t="shared" si="131"/>
        <v>616.19014998516207</v>
      </c>
      <c r="L729" s="15">
        <f t="shared" si="132"/>
        <v>1091769.7407430976</v>
      </c>
      <c r="M729" s="15"/>
      <c r="N729" s="86">
        <f t="shared" si="127"/>
        <v>1091769.7407430976</v>
      </c>
    </row>
    <row r="730" spans="1:14" x14ac:dyDescent="0.25">
      <c r="A730" s="81"/>
      <c r="B730" s="65" t="s">
        <v>277</v>
      </c>
      <c r="C730" s="47">
        <v>4</v>
      </c>
      <c r="D730" s="69">
        <v>16.529200000000003</v>
      </c>
      <c r="E730" s="98">
        <v>973</v>
      </c>
      <c r="F730" s="124">
        <v>85640</v>
      </c>
      <c r="G730" s="55">
        <v>75</v>
      </c>
      <c r="H730" s="64">
        <f t="shared" si="129"/>
        <v>64230</v>
      </c>
      <c r="I730" s="15">
        <f t="shared" si="128"/>
        <v>21410</v>
      </c>
      <c r="J730" s="15">
        <f t="shared" si="130"/>
        <v>88.016443987667003</v>
      </c>
      <c r="K730" s="15">
        <f t="shared" si="131"/>
        <v>634.56259488638398</v>
      </c>
      <c r="L730" s="15">
        <f t="shared" si="132"/>
        <v>1082195.4643906369</v>
      </c>
      <c r="M730" s="15"/>
      <c r="N730" s="86">
        <f t="shared" si="127"/>
        <v>1082195.4643906369</v>
      </c>
    </row>
    <row r="731" spans="1:14" x14ac:dyDescent="0.25">
      <c r="A731" s="81"/>
      <c r="B731" s="65" t="s">
        <v>132</v>
      </c>
      <c r="C731" s="47">
        <v>4</v>
      </c>
      <c r="D731" s="69">
        <v>30.114800000000002</v>
      </c>
      <c r="E731" s="98">
        <v>1501</v>
      </c>
      <c r="F731" s="124">
        <v>381893.3</v>
      </c>
      <c r="G731" s="55">
        <v>75</v>
      </c>
      <c r="H731" s="64">
        <f t="shared" si="129"/>
        <v>286419.97499999998</v>
      </c>
      <c r="I731" s="15">
        <f t="shared" si="128"/>
        <v>95473.325000000012</v>
      </c>
      <c r="J731" s="15">
        <f t="shared" si="130"/>
        <v>254.42591605596269</v>
      </c>
      <c r="K731" s="15">
        <f t="shared" si="131"/>
        <v>468.15312281808826</v>
      </c>
      <c r="L731" s="15">
        <f t="shared" si="132"/>
        <v>948228.43816630589</v>
      </c>
      <c r="M731" s="15"/>
      <c r="N731" s="86">
        <f t="shared" si="127"/>
        <v>948228.43816630589</v>
      </c>
    </row>
    <row r="732" spans="1:14" x14ac:dyDescent="0.25">
      <c r="A732" s="81"/>
      <c r="B732" s="65" t="s">
        <v>819</v>
      </c>
      <c r="C732" s="47">
        <v>4</v>
      </c>
      <c r="D732" s="69">
        <v>35.5075</v>
      </c>
      <c r="E732" s="98">
        <v>2152</v>
      </c>
      <c r="F732" s="124">
        <v>538880</v>
      </c>
      <c r="G732" s="55">
        <v>75</v>
      </c>
      <c r="H732" s="64">
        <f t="shared" si="129"/>
        <v>404160</v>
      </c>
      <c r="I732" s="15">
        <f t="shared" si="128"/>
        <v>134720</v>
      </c>
      <c r="J732" s="15">
        <f t="shared" si="130"/>
        <v>250.40892193308551</v>
      </c>
      <c r="K732" s="15">
        <f t="shared" si="131"/>
        <v>472.1701169409655</v>
      </c>
      <c r="L732" s="15">
        <f t="shared" si="132"/>
        <v>1047792.4339844601</v>
      </c>
      <c r="M732" s="15"/>
      <c r="N732" s="86">
        <f t="shared" si="127"/>
        <v>1047792.4339844601</v>
      </c>
    </row>
    <row r="733" spans="1:14" x14ac:dyDescent="0.25">
      <c r="A733" s="81"/>
      <c r="B733" s="65" t="s">
        <v>506</v>
      </c>
      <c r="C733" s="47">
        <v>4</v>
      </c>
      <c r="D733" s="69">
        <v>39.1021</v>
      </c>
      <c r="E733" s="98">
        <v>1434</v>
      </c>
      <c r="F733" s="124">
        <v>302853.3</v>
      </c>
      <c r="G733" s="55">
        <v>75</v>
      </c>
      <c r="H733" s="64">
        <f t="shared" si="129"/>
        <v>227139.97500000001</v>
      </c>
      <c r="I733" s="15">
        <f t="shared" si="128"/>
        <v>75713.324999999983</v>
      </c>
      <c r="J733" s="15">
        <f t="shared" si="130"/>
        <v>211.19476987447698</v>
      </c>
      <c r="K733" s="15">
        <f t="shared" si="131"/>
        <v>511.38426899957403</v>
      </c>
      <c r="L733" s="15">
        <f t="shared" si="132"/>
        <v>1031785.7370177073</v>
      </c>
      <c r="M733" s="15"/>
      <c r="N733" s="86">
        <f t="shared" si="127"/>
        <v>1031785.7370177073</v>
      </c>
    </row>
    <row r="734" spans="1:14" x14ac:dyDescent="0.25">
      <c r="A734" s="81"/>
      <c r="B734" s="65" t="s">
        <v>507</v>
      </c>
      <c r="C734" s="47">
        <v>4</v>
      </c>
      <c r="D734" s="69">
        <v>10.784200000000002</v>
      </c>
      <c r="E734" s="98">
        <v>501</v>
      </c>
      <c r="F734" s="124">
        <v>61146.7</v>
      </c>
      <c r="G734" s="55">
        <v>75</v>
      </c>
      <c r="H734" s="64">
        <f t="shared" si="129"/>
        <v>45860.025000000001</v>
      </c>
      <c r="I734" s="15">
        <f t="shared" si="128"/>
        <v>15286.674999999996</v>
      </c>
      <c r="J734" s="15">
        <f t="shared" si="130"/>
        <v>122.04930139720558</v>
      </c>
      <c r="K734" s="15">
        <f t="shared" si="131"/>
        <v>600.52973747684541</v>
      </c>
      <c r="L734" s="15">
        <f t="shared" si="132"/>
        <v>959210.94218220247</v>
      </c>
      <c r="M734" s="15"/>
      <c r="N734" s="86">
        <f t="shared" si="127"/>
        <v>959210.94218220247</v>
      </c>
    </row>
    <row r="735" spans="1:14" x14ac:dyDescent="0.25">
      <c r="A735" s="81"/>
      <c r="B735" s="65" t="s">
        <v>508</v>
      </c>
      <c r="C735" s="47">
        <v>4</v>
      </c>
      <c r="D735" s="69">
        <v>25.337800000000001</v>
      </c>
      <c r="E735" s="98">
        <v>1951</v>
      </c>
      <c r="F735" s="124">
        <v>416706.7</v>
      </c>
      <c r="G735" s="55">
        <v>75</v>
      </c>
      <c r="H735" s="64">
        <f t="shared" si="129"/>
        <v>312530.02500000002</v>
      </c>
      <c r="I735" s="15">
        <f t="shared" si="128"/>
        <v>104176.67499999999</v>
      </c>
      <c r="J735" s="15">
        <f t="shared" si="130"/>
        <v>213.58621219887237</v>
      </c>
      <c r="K735" s="15">
        <f t="shared" si="131"/>
        <v>508.99282667517861</v>
      </c>
      <c r="L735" s="15">
        <f t="shared" si="132"/>
        <v>1044374.7519192708</v>
      </c>
      <c r="M735" s="15"/>
      <c r="N735" s="86">
        <f t="shared" si="127"/>
        <v>1044374.7519192708</v>
      </c>
    </row>
    <row r="736" spans="1:14" x14ac:dyDescent="0.25">
      <c r="A736" s="81"/>
      <c r="B736" s="65" t="s">
        <v>820</v>
      </c>
      <c r="C736" s="47">
        <v>4</v>
      </c>
      <c r="D736" s="69">
        <v>10.443499999999998</v>
      </c>
      <c r="E736" s="98">
        <v>826</v>
      </c>
      <c r="F736" s="124">
        <v>136080</v>
      </c>
      <c r="G736" s="55">
        <v>75</v>
      </c>
      <c r="H736" s="64">
        <f t="shared" si="129"/>
        <v>102060</v>
      </c>
      <c r="I736" s="15">
        <f t="shared" si="128"/>
        <v>34020</v>
      </c>
      <c r="J736" s="15">
        <f t="shared" si="130"/>
        <v>164.74576271186442</v>
      </c>
      <c r="K736" s="15">
        <f t="shared" si="131"/>
        <v>557.83327616218662</v>
      </c>
      <c r="L736" s="15">
        <f t="shared" si="132"/>
        <v>934665.68543572363</v>
      </c>
      <c r="M736" s="15"/>
      <c r="N736" s="86">
        <f t="shared" si="127"/>
        <v>934665.68543572363</v>
      </c>
    </row>
    <row r="737" spans="1:14" x14ac:dyDescent="0.25">
      <c r="A737" s="81"/>
      <c r="B737" s="65" t="s">
        <v>509</v>
      </c>
      <c r="C737" s="47">
        <v>4</v>
      </c>
      <c r="D737" s="69">
        <v>12.3179</v>
      </c>
      <c r="E737" s="98">
        <v>631</v>
      </c>
      <c r="F737" s="124">
        <v>334826.7</v>
      </c>
      <c r="G737" s="55">
        <v>75</v>
      </c>
      <c r="H737" s="64">
        <f t="shared" si="129"/>
        <v>251120.02499999999</v>
      </c>
      <c r="I737" s="15">
        <f t="shared" si="128"/>
        <v>83706.675000000017</v>
      </c>
      <c r="J737" s="15">
        <f t="shared" si="130"/>
        <v>530.62868462757524</v>
      </c>
      <c r="K737" s="15">
        <f t="shared" si="131"/>
        <v>191.95035424647574</v>
      </c>
      <c r="L737" s="15">
        <f t="shared" si="132"/>
        <v>390517.64758700394</v>
      </c>
      <c r="M737" s="15"/>
      <c r="N737" s="86">
        <f t="shared" si="127"/>
        <v>390517.64758700394</v>
      </c>
    </row>
    <row r="738" spans="1:14" x14ac:dyDescent="0.25">
      <c r="A738" s="81"/>
      <c r="B738" s="65" t="s">
        <v>510</v>
      </c>
      <c r="C738" s="47">
        <v>4</v>
      </c>
      <c r="D738" s="69">
        <v>13.093299999999999</v>
      </c>
      <c r="E738" s="98">
        <v>530</v>
      </c>
      <c r="F738" s="124">
        <v>40066.699999999997</v>
      </c>
      <c r="G738" s="55">
        <v>75</v>
      </c>
      <c r="H738" s="64">
        <f t="shared" si="129"/>
        <v>30050.025000000001</v>
      </c>
      <c r="I738" s="15">
        <f t="shared" si="128"/>
        <v>10016.674999999996</v>
      </c>
      <c r="J738" s="15">
        <f t="shared" si="130"/>
        <v>75.597547169811321</v>
      </c>
      <c r="K738" s="15">
        <f t="shared" si="131"/>
        <v>646.98149170423972</v>
      </c>
      <c r="L738" s="15">
        <f t="shared" si="132"/>
        <v>1037039.6841851287</v>
      </c>
      <c r="M738" s="15"/>
      <c r="N738" s="86">
        <f t="shared" si="127"/>
        <v>1037039.6841851287</v>
      </c>
    </row>
    <row r="739" spans="1:14" x14ac:dyDescent="0.25">
      <c r="A739" s="81"/>
      <c r="B739" s="65" t="s">
        <v>511</v>
      </c>
      <c r="C739" s="47">
        <v>4</v>
      </c>
      <c r="D739" s="69">
        <v>22.278000000000002</v>
      </c>
      <c r="E739" s="98">
        <v>1330</v>
      </c>
      <c r="F739" s="124">
        <v>266160</v>
      </c>
      <c r="G739" s="55">
        <v>75</v>
      </c>
      <c r="H739" s="64">
        <f t="shared" si="129"/>
        <v>199620</v>
      </c>
      <c r="I739" s="15">
        <f t="shared" si="128"/>
        <v>66540</v>
      </c>
      <c r="J739" s="15">
        <f t="shared" si="130"/>
        <v>200.12030075187971</v>
      </c>
      <c r="K739" s="15">
        <f t="shared" si="131"/>
        <v>522.45873812217133</v>
      </c>
      <c r="L739" s="15">
        <f t="shared" si="132"/>
        <v>981080.06096291088</v>
      </c>
      <c r="M739" s="15"/>
      <c r="N739" s="86">
        <f t="shared" si="127"/>
        <v>981080.06096291088</v>
      </c>
    </row>
    <row r="740" spans="1:14" x14ac:dyDescent="0.25">
      <c r="A740" s="81"/>
      <c r="B740" s="65" t="s">
        <v>512</v>
      </c>
      <c r="C740" s="47">
        <v>4</v>
      </c>
      <c r="D740" s="69">
        <v>27.158000000000001</v>
      </c>
      <c r="E740" s="98">
        <v>1672</v>
      </c>
      <c r="F740" s="124">
        <v>242346.7</v>
      </c>
      <c r="G740" s="55">
        <v>75</v>
      </c>
      <c r="H740" s="64">
        <f t="shared" si="129"/>
        <v>181760.02499999999</v>
      </c>
      <c r="I740" s="15">
        <f t="shared" si="128"/>
        <v>60586.675000000017</v>
      </c>
      <c r="J740" s="15">
        <f t="shared" si="130"/>
        <v>144.94419856459331</v>
      </c>
      <c r="K740" s="15">
        <f t="shared" si="131"/>
        <v>577.63484030945767</v>
      </c>
      <c r="L740" s="15">
        <f t="shared" si="132"/>
        <v>1116499.0679251482</v>
      </c>
      <c r="M740" s="15"/>
      <c r="N740" s="86">
        <f t="shared" si="127"/>
        <v>1116499.0679251482</v>
      </c>
    </row>
    <row r="741" spans="1:14" x14ac:dyDescent="0.25">
      <c r="A741" s="81"/>
      <c r="B741" s="65" t="s">
        <v>513</v>
      </c>
      <c r="C741" s="47">
        <v>4</v>
      </c>
      <c r="D741" s="69">
        <v>12.5047</v>
      </c>
      <c r="E741" s="98">
        <v>564</v>
      </c>
      <c r="F741" s="124">
        <v>147253.29999999999</v>
      </c>
      <c r="G741" s="55">
        <v>75</v>
      </c>
      <c r="H741" s="64">
        <f t="shared" si="129"/>
        <v>110439.97500000001</v>
      </c>
      <c r="I741" s="15">
        <f t="shared" si="128"/>
        <v>36813.324999999983</v>
      </c>
      <c r="J741" s="15">
        <f t="shared" si="130"/>
        <v>261.08741134751773</v>
      </c>
      <c r="K741" s="15">
        <f t="shared" si="131"/>
        <v>461.49162752653325</v>
      </c>
      <c r="L741" s="15">
        <f t="shared" si="132"/>
        <v>771766.94908653339</v>
      </c>
      <c r="M741" s="15"/>
      <c r="N741" s="86">
        <f t="shared" si="127"/>
        <v>771766.94908653339</v>
      </c>
    </row>
    <row r="742" spans="1:14" x14ac:dyDescent="0.25">
      <c r="A742" s="81"/>
      <c r="B742" s="65" t="s">
        <v>514</v>
      </c>
      <c r="C742" s="47">
        <v>4</v>
      </c>
      <c r="D742" s="69">
        <v>20.348699999999997</v>
      </c>
      <c r="E742" s="98">
        <v>1072</v>
      </c>
      <c r="F742" s="124">
        <v>370040</v>
      </c>
      <c r="G742" s="55">
        <v>75</v>
      </c>
      <c r="H742" s="64">
        <f t="shared" si="129"/>
        <v>277530</v>
      </c>
      <c r="I742" s="15">
        <f t="shared" si="128"/>
        <v>92510</v>
      </c>
      <c r="J742" s="15">
        <f t="shared" si="130"/>
        <v>345.18656716417911</v>
      </c>
      <c r="K742" s="15">
        <f t="shared" si="131"/>
        <v>377.39247170987187</v>
      </c>
      <c r="L742" s="15">
        <f t="shared" si="132"/>
        <v>735500.64439438924</v>
      </c>
      <c r="M742" s="15"/>
      <c r="N742" s="86">
        <f t="shared" si="127"/>
        <v>735500.64439438924</v>
      </c>
    </row>
    <row r="743" spans="1:14" x14ac:dyDescent="0.25">
      <c r="A743" s="81"/>
      <c r="B743" s="65" t="s">
        <v>501</v>
      </c>
      <c r="C743" s="47">
        <v>3</v>
      </c>
      <c r="D743" s="69">
        <v>33.518300000000004</v>
      </c>
      <c r="E743" s="98">
        <v>13833</v>
      </c>
      <c r="F743" s="124">
        <v>20842950</v>
      </c>
      <c r="G743" s="55">
        <v>20</v>
      </c>
      <c r="H743" s="64">
        <f t="shared" si="129"/>
        <v>4168590</v>
      </c>
      <c r="I743" s="15">
        <f t="shared" si="128"/>
        <v>16674360</v>
      </c>
      <c r="J743" s="15">
        <f t="shared" si="130"/>
        <v>1506.755584471915</v>
      </c>
      <c r="K743" s="15">
        <f t="shared" si="131"/>
        <v>-784.17654559786399</v>
      </c>
      <c r="L743" s="15">
        <f t="shared" si="132"/>
        <v>1730087.5170569499</v>
      </c>
      <c r="M743" s="15"/>
      <c r="N743" s="86">
        <f t="shared" si="127"/>
        <v>1730087.5170569499</v>
      </c>
    </row>
    <row r="744" spans="1:14" x14ac:dyDescent="0.25">
      <c r="A744" s="81"/>
      <c r="B744" s="65" t="s">
        <v>515</v>
      </c>
      <c r="C744" s="47">
        <v>4</v>
      </c>
      <c r="D744" s="69">
        <v>46.443300000000001</v>
      </c>
      <c r="E744" s="98">
        <v>1383</v>
      </c>
      <c r="F744" s="124">
        <v>304653.3</v>
      </c>
      <c r="G744" s="55">
        <v>75</v>
      </c>
      <c r="H744" s="64">
        <f t="shared" si="129"/>
        <v>228489.97500000001</v>
      </c>
      <c r="I744" s="15">
        <f t="shared" si="128"/>
        <v>76163.324999999983</v>
      </c>
      <c r="J744" s="15">
        <f t="shared" si="130"/>
        <v>220.28438177874185</v>
      </c>
      <c r="K744" s="15">
        <f t="shared" si="131"/>
        <v>502.29465709530916</v>
      </c>
      <c r="L744" s="15">
        <f t="shared" si="132"/>
        <v>1036476.9701354943</v>
      </c>
      <c r="M744" s="15"/>
      <c r="N744" s="86">
        <f t="shared" si="127"/>
        <v>1036476.9701354943</v>
      </c>
    </row>
    <row r="745" spans="1:14" x14ac:dyDescent="0.25">
      <c r="A745" s="81"/>
      <c r="B745" s="65" t="s">
        <v>821</v>
      </c>
      <c r="C745" s="47">
        <v>4</v>
      </c>
      <c r="D745" s="69">
        <v>30.5336</v>
      </c>
      <c r="E745" s="98">
        <v>2002</v>
      </c>
      <c r="F745" s="124">
        <v>243306.7</v>
      </c>
      <c r="G745" s="55">
        <v>75</v>
      </c>
      <c r="H745" s="64">
        <f t="shared" si="129"/>
        <v>182480.02499999999</v>
      </c>
      <c r="I745" s="15">
        <f t="shared" si="128"/>
        <v>60826.675000000017</v>
      </c>
      <c r="J745" s="15">
        <f t="shared" si="130"/>
        <v>121.53181818181818</v>
      </c>
      <c r="K745" s="15">
        <f t="shared" si="131"/>
        <v>601.04722069223283</v>
      </c>
      <c r="L745" s="15">
        <f t="shared" si="132"/>
        <v>1199858.0818505404</v>
      </c>
      <c r="M745" s="15"/>
      <c r="N745" s="86">
        <f t="shared" si="127"/>
        <v>1199858.0818505404</v>
      </c>
    </row>
    <row r="746" spans="1:14" x14ac:dyDescent="0.25">
      <c r="A746" s="81"/>
      <c r="B746" s="65" t="s">
        <v>516</v>
      </c>
      <c r="C746" s="47">
        <v>4</v>
      </c>
      <c r="D746" s="69">
        <v>32.883499999999998</v>
      </c>
      <c r="E746" s="98">
        <v>1612</v>
      </c>
      <c r="F746" s="124">
        <v>272466.7</v>
      </c>
      <c r="G746" s="55">
        <v>75</v>
      </c>
      <c r="H746" s="64">
        <f t="shared" si="129"/>
        <v>204350.02499999999</v>
      </c>
      <c r="I746" s="15">
        <f t="shared" si="128"/>
        <v>68116.675000000017</v>
      </c>
      <c r="J746" s="15">
        <f t="shared" si="130"/>
        <v>169.02400744416875</v>
      </c>
      <c r="K746" s="15">
        <f t="shared" si="131"/>
        <v>553.55503142988221</v>
      </c>
      <c r="L746" s="15">
        <f t="shared" si="132"/>
        <v>1093297.8060611049</v>
      </c>
      <c r="M746" s="15"/>
      <c r="N746" s="86">
        <f t="shared" si="127"/>
        <v>1093297.8060611049</v>
      </c>
    </row>
    <row r="747" spans="1:14" x14ac:dyDescent="0.25">
      <c r="A747" s="81"/>
      <c r="B747" s="65" t="s">
        <v>822</v>
      </c>
      <c r="C747" s="47">
        <v>4</v>
      </c>
      <c r="D747" s="69">
        <v>39.14</v>
      </c>
      <c r="E747" s="98">
        <v>2684</v>
      </c>
      <c r="F747" s="124">
        <v>440186.7</v>
      </c>
      <c r="G747" s="55">
        <v>75</v>
      </c>
      <c r="H747" s="64">
        <f t="shared" si="129"/>
        <v>330140.02500000002</v>
      </c>
      <c r="I747" s="15">
        <f t="shared" si="128"/>
        <v>110046.67499999999</v>
      </c>
      <c r="J747" s="15">
        <f t="shared" si="130"/>
        <v>164.00398658718331</v>
      </c>
      <c r="K747" s="15">
        <f t="shared" si="131"/>
        <v>558.57505228686773</v>
      </c>
      <c r="L747" s="15">
        <f t="shared" si="132"/>
        <v>1246455.653254915</v>
      </c>
      <c r="M747" s="15"/>
      <c r="N747" s="86">
        <f t="shared" si="127"/>
        <v>1246455.653254915</v>
      </c>
    </row>
    <row r="748" spans="1:14" x14ac:dyDescent="0.25">
      <c r="A748" s="81"/>
      <c r="B748" s="65" t="s">
        <v>517</v>
      </c>
      <c r="C748" s="47">
        <v>4</v>
      </c>
      <c r="D748" s="69">
        <v>12.936300000000001</v>
      </c>
      <c r="E748" s="98">
        <v>743</v>
      </c>
      <c r="F748" s="124">
        <v>543813.30000000005</v>
      </c>
      <c r="G748" s="55">
        <v>75</v>
      </c>
      <c r="H748" s="64">
        <f t="shared" si="129"/>
        <v>407859.97499999998</v>
      </c>
      <c r="I748" s="15">
        <f t="shared" si="128"/>
        <v>135953.32500000007</v>
      </c>
      <c r="J748" s="15">
        <f t="shared" si="130"/>
        <v>731.91561238223426</v>
      </c>
      <c r="K748" s="15">
        <f t="shared" si="131"/>
        <v>-9.3365735081832781</v>
      </c>
      <c r="L748" s="15">
        <f t="shared" si="132"/>
        <v>128984.91343669439</v>
      </c>
      <c r="M748" s="15"/>
      <c r="N748" s="86">
        <f t="shared" si="127"/>
        <v>128984.91343669439</v>
      </c>
    </row>
    <row r="749" spans="1:14" x14ac:dyDescent="0.25">
      <c r="A749" s="81"/>
      <c r="B749" s="8"/>
      <c r="C749" s="8"/>
      <c r="D749" s="69">
        <v>0</v>
      </c>
      <c r="E749" s="100"/>
      <c r="F749" s="87"/>
      <c r="G749" s="55"/>
      <c r="H749" s="87"/>
      <c r="I749" s="88"/>
      <c r="J749" s="88"/>
      <c r="K749" s="15"/>
      <c r="L749" s="15"/>
      <c r="M749" s="15"/>
      <c r="N749" s="86"/>
    </row>
    <row r="750" spans="1:14" x14ac:dyDescent="0.25">
      <c r="A750" s="84" t="s">
        <v>858</v>
      </c>
      <c r="B750" s="57" t="s">
        <v>2</v>
      </c>
      <c r="C750" s="58"/>
      <c r="D750" s="7">
        <v>936.02920000000017</v>
      </c>
      <c r="E750" s="101">
        <f>E751</f>
        <v>60988</v>
      </c>
      <c r="F750" s="49">
        <v>0</v>
      </c>
      <c r="G750" s="55"/>
      <c r="H750" s="49">
        <f>H752</f>
        <v>7950559.1750000007</v>
      </c>
      <c r="I750" s="12">
        <f>I752</f>
        <v>-7950559.1750000007</v>
      </c>
      <c r="J750" s="12"/>
      <c r="K750" s="15"/>
      <c r="L750" s="15"/>
      <c r="M750" s="14">
        <f>M752</f>
        <v>33685023.691338785</v>
      </c>
      <c r="N750" s="82">
        <f t="shared" si="127"/>
        <v>33685023.691338785</v>
      </c>
    </row>
    <row r="751" spans="1:14" x14ac:dyDescent="0.25">
      <c r="A751" s="84" t="s">
        <v>858</v>
      </c>
      <c r="B751" s="57" t="s">
        <v>3</v>
      </c>
      <c r="C751" s="58"/>
      <c r="D751" s="7">
        <v>936.02920000000017</v>
      </c>
      <c r="E751" s="101">
        <f>SUM(E753:E780)</f>
        <v>60988</v>
      </c>
      <c r="F751" s="49">
        <f>SUM(F753:F780)</f>
        <v>31802236.700000003</v>
      </c>
      <c r="G751" s="55"/>
      <c r="H751" s="49">
        <f>SUM(H753:H780)</f>
        <v>15465360.024999999</v>
      </c>
      <c r="I751" s="12">
        <f>SUM(I753:I780)</f>
        <v>16336876.674999997</v>
      </c>
      <c r="J751" s="12"/>
      <c r="K751" s="15"/>
      <c r="L751" s="12">
        <f>SUM(L753:L780)</f>
        <v>26443167.071980879</v>
      </c>
      <c r="M751" s="15"/>
      <c r="N751" s="82">
        <f t="shared" si="127"/>
        <v>26443167.071980879</v>
      </c>
    </row>
    <row r="752" spans="1:14" x14ac:dyDescent="0.25">
      <c r="A752" s="81"/>
      <c r="B752" s="65" t="s">
        <v>26</v>
      </c>
      <c r="C752" s="47">
        <v>2</v>
      </c>
      <c r="D752" s="69">
        <v>0</v>
      </c>
      <c r="E752" s="104"/>
      <c r="F752" s="64">
        <v>0</v>
      </c>
      <c r="G752" s="55">
        <v>25</v>
      </c>
      <c r="H752" s="64">
        <f>F751*G752/100</f>
        <v>7950559.1750000007</v>
      </c>
      <c r="I752" s="15">
        <f t="shared" ref="I752:I780" si="133">F752-H752</f>
        <v>-7950559.1750000007</v>
      </c>
      <c r="J752" s="15"/>
      <c r="K752" s="15"/>
      <c r="L752" s="15"/>
      <c r="M752" s="15">
        <f>($L$7*$L$8*E750/$L$10)+($L$7*$L$9*D750/$L$11)</f>
        <v>33685023.691338785</v>
      </c>
      <c r="N752" s="86">
        <f t="shared" si="127"/>
        <v>33685023.691338785</v>
      </c>
    </row>
    <row r="753" spans="1:14" x14ac:dyDescent="0.25">
      <c r="A753" s="81"/>
      <c r="B753" s="65" t="s">
        <v>519</v>
      </c>
      <c r="C753" s="47">
        <v>4</v>
      </c>
      <c r="D753" s="69">
        <v>24.559899999999999</v>
      </c>
      <c r="E753" s="98">
        <v>803</v>
      </c>
      <c r="F753" s="124">
        <v>755400</v>
      </c>
      <c r="G753" s="55">
        <v>75</v>
      </c>
      <c r="H753" s="64">
        <f t="shared" ref="H753:H780" si="134">F753*G753/100</f>
        <v>566550</v>
      </c>
      <c r="I753" s="15">
        <f t="shared" si="133"/>
        <v>188850</v>
      </c>
      <c r="J753" s="15">
        <f t="shared" ref="J753:J780" si="135">F753/E753</f>
        <v>940.72229140722288</v>
      </c>
      <c r="K753" s="15">
        <f t="shared" ref="K753:K780" si="136">$J$11*$J$19-J753</f>
        <v>-218.1432525331719</v>
      </c>
      <c r="L753" s="15">
        <f t="shared" ref="L753:L780" si="137">IF(K753&gt;0,$J$7*$J$8*(K753/$K$19),0)+$J$7*$J$9*(E753/$E$19)+$J$7*$J$10*(D753/$D$19)</f>
        <v>173655.52530293853</v>
      </c>
      <c r="M753" s="15"/>
      <c r="N753" s="86">
        <f t="shared" si="127"/>
        <v>173655.52530293853</v>
      </c>
    </row>
    <row r="754" spans="1:14" x14ac:dyDescent="0.25">
      <c r="A754" s="81"/>
      <c r="B754" s="65" t="s">
        <v>520</v>
      </c>
      <c r="C754" s="47">
        <v>4</v>
      </c>
      <c r="D754" s="69">
        <v>24.404599999999999</v>
      </c>
      <c r="E754" s="98">
        <v>1717</v>
      </c>
      <c r="F754" s="124">
        <v>267840</v>
      </c>
      <c r="G754" s="55">
        <v>75</v>
      </c>
      <c r="H754" s="64">
        <f t="shared" si="134"/>
        <v>200880</v>
      </c>
      <c r="I754" s="15">
        <f t="shared" si="133"/>
        <v>66960</v>
      </c>
      <c r="J754" s="15">
        <f t="shared" si="135"/>
        <v>155.99301106581245</v>
      </c>
      <c r="K754" s="15">
        <f t="shared" si="136"/>
        <v>566.58602780823855</v>
      </c>
      <c r="L754" s="15">
        <f t="shared" si="137"/>
        <v>1096933.6254341344</v>
      </c>
      <c r="M754" s="15"/>
      <c r="N754" s="86">
        <f t="shared" si="127"/>
        <v>1096933.6254341344</v>
      </c>
    </row>
    <row r="755" spans="1:14" x14ac:dyDescent="0.25">
      <c r="A755" s="81"/>
      <c r="B755" s="65" t="s">
        <v>823</v>
      </c>
      <c r="C755" s="47">
        <v>4</v>
      </c>
      <c r="D755" s="69">
        <v>26.257899999999999</v>
      </c>
      <c r="E755" s="98">
        <v>1605</v>
      </c>
      <c r="F755" s="124">
        <v>295386.7</v>
      </c>
      <c r="G755" s="55">
        <v>75</v>
      </c>
      <c r="H755" s="64">
        <f t="shared" si="134"/>
        <v>221540.02499999999</v>
      </c>
      <c r="I755" s="15">
        <f t="shared" si="133"/>
        <v>73846.675000000017</v>
      </c>
      <c r="J755" s="15">
        <f t="shared" si="135"/>
        <v>184.04155763239876</v>
      </c>
      <c r="K755" s="15">
        <f t="shared" si="136"/>
        <v>538.53748124165224</v>
      </c>
      <c r="L755" s="15">
        <f t="shared" si="137"/>
        <v>1049378.2886205222</v>
      </c>
      <c r="M755" s="15"/>
      <c r="N755" s="86">
        <f t="shared" si="127"/>
        <v>1049378.2886205222</v>
      </c>
    </row>
    <row r="756" spans="1:14" x14ac:dyDescent="0.25">
      <c r="A756" s="81"/>
      <c r="B756" s="65" t="s">
        <v>521</v>
      </c>
      <c r="C756" s="47">
        <v>4</v>
      </c>
      <c r="D756" s="69">
        <v>28.290900000000004</v>
      </c>
      <c r="E756" s="98">
        <v>1261</v>
      </c>
      <c r="F756" s="124">
        <v>181760</v>
      </c>
      <c r="G756" s="55">
        <v>75</v>
      </c>
      <c r="H756" s="64">
        <f t="shared" si="134"/>
        <v>136320</v>
      </c>
      <c r="I756" s="15">
        <f t="shared" si="133"/>
        <v>45440</v>
      </c>
      <c r="J756" s="15">
        <f t="shared" si="135"/>
        <v>144.13957176843775</v>
      </c>
      <c r="K756" s="15">
        <f t="shared" si="136"/>
        <v>578.43946710561318</v>
      </c>
      <c r="L756" s="15">
        <f t="shared" si="137"/>
        <v>1073148.1921914304</v>
      </c>
      <c r="M756" s="15"/>
      <c r="N756" s="86">
        <f t="shared" si="127"/>
        <v>1073148.1921914304</v>
      </c>
    </row>
    <row r="757" spans="1:14" x14ac:dyDescent="0.25">
      <c r="A757" s="81"/>
      <c r="B757" s="65" t="s">
        <v>824</v>
      </c>
      <c r="C757" s="47">
        <v>4</v>
      </c>
      <c r="D757" s="69">
        <v>58.626199999999997</v>
      </c>
      <c r="E757" s="98">
        <v>5432</v>
      </c>
      <c r="F757" s="124">
        <v>2475706.7000000002</v>
      </c>
      <c r="G757" s="55">
        <v>75</v>
      </c>
      <c r="H757" s="64">
        <f t="shared" si="134"/>
        <v>1856780.0249999999</v>
      </c>
      <c r="I757" s="15">
        <f t="shared" si="133"/>
        <v>618926.67500000028</v>
      </c>
      <c r="J757" s="15">
        <f t="shared" si="135"/>
        <v>455.76338365243009</v>
      </c>
      <c r="K757" s="15">
        <f t="shared" si="136"/>
        <v>266.81565522162089</v>
      </c>
      <c r="L757" s="15">
        <f t="shared" si="137"/>
        <v>1211160.5102738847</v>
      </c>
      <c r="M757" s="15"/>
      <c r="N757" s="86">
        <f t="shared" ref="N757:N820" si="138">L757+M757</f>
        <v>1211160.5102738847</v>
      </c>
    </row>
    <row r="758" spans="1:14" x14ac:dyDescent="0.25">
      <c r="A758" s="81"/>
      <c r="B758" s="65" t="s">
        <v>398</v>
      </c>
      <c r="C758" s="47">
        <v>4</v>
      </c>
      <c r="D758" s="69">
        <v>75.002099999999999</v>
      </c>
      <c r="E758" s="98">
        <v>3570</v>
      </c>
      <c r="F758" s="124">
        <v>2724386.7</v>
      </c>
      <c r="G758" s="55">
        <v>75</v>
      </c>
      <c r="H758" s="64">
        <f t="shared" si="134"/>
        <v>2043290.0249999999</v>
      </c>
      <c r="I758" s="15">
        <f t="shared" si="133"/>
        <v>681096.67500000028</v>
      </c>
      <c r="J758" s="15">
        <f t="shared" si="135"/>
        <v>763.13352941176481</v>
      </c>
      <c r="K758" s="15">
        <f t="shared" si="136"/>
        <v>-40.554490537713832</v>
      </c>
      <c r="L758" s="15">
        <f t="shared" si="137"/>
        <v>661345.21106076275</v>
      </c>
      <c r="M758" s="15"/>
      <c r="N758" s="86">
        <f t="shared" si="138"/>
        <v>661345.21106076275</v>
      </c>
    </row>
    <row r="759" spans="1:14" x14ac:dyDescent="0.25">
      <c r="A759" s="81"/>
      <c r="B759" s="65" t="s">
        <v>522</v>
      </c>
      <c r="C759" s="47">
        <v>4</v>
      </c>
      <c r="D759" s="69">
        <v>13.497699999999998</v>
      </c>
      <c r="E759" s="98">
        <v>825</v>
      </c>
      <c r="F759" s="124">
        <v>119226.7</v>
      </c>
      <c r="G759" s="55">
        <v>75</v>
      </c>
      <c r="H759" s="64">
        <f t="shared" si="134"/>
        <v>89420.024999999994</v>
      </c>
      <c r="I759" s="15">
        <f t="shared" si="133"/>
        <v>29806.675000000003</v>
      </c>
      <c r="J759" s="15">
        <f t="shared" si="135"/>
        <v>144.51721212121211</v>
      </c>
      <c r="K759" s="15">
        <f t="shared" si="136"/>
        <v>578.0618267528389</v>
      </c>
      <c r="L759" s="15">
        <f t="shared" si="137"/>
        <v>973594.0092948291</v>
      </c>
      <c r="M759" s="15"/>
      <c r="N759" s="86">
        <f t="shared" si="138"/>
        <v>973594.0092948291</v>
      </c>
    </row>
    <row r="760" spans="1:14" x14ac:dyDescent="0.25">
      <c r="A760" s="81"/>
      <c r="B760" s="65" t="s">
        <v>523</v>
      </c>
      <c r="C760" s="47">
        <v>4</v>
      </c>
      <c r="D760" s="69">
        <v>33.961999999999996</v>
      </c>
      <c r="E760" s="98">
        <v>1503</v>
      </c>
      <c r="F760" s="124">
        <v>382840</v>
      </c>
      <c r="G760" s="55">
        <v>75</v>
      </c>
      <c r="H760" s="64">
        <f t="shared" si="134"/>
        <v>287130</v>
      </c>
      <c r="I760" s="15">
        <f t="shared" si="133"/>
        <v>95710</v>
      </c>
      <c r="J760" s="15">
        <f t="shared" si="135"/>
        <v>254.71723220226215</v>
      </c>
      <c r="K760" s="15">
        <f t="shared" si="136"/>
        <v>467.86180667178883</v>
      </c>
      <c r="L760" s="15">
        <f t="shared" si="137"/>
        <v>960500.22713644209</v>
      </c>
      <c r="M760" s="15"/>
      <c r="N760" s="86">
        <f t="shared" si="138"/>
        <v>960500.22713644209</v>
      </c>
    </row>
    <row r="761" spans="1:14" x14ac:dyDescent="0.25">
      <c r="A761" s="81"/>
      <c r="B761" s="65" t="s">
        <v>524</v>
      </c>
      <c r="C761" s="47">
        <v>4</v>
      </c>
      <c r="D761" s="69">
        <v>19.2516</v>
      </c>
      <c r="E761" s="98">
        <v>1043</v>
      </c>
      <c r="F761" s="124">
        <v>166226.70000000001</v>
      </c>
      <c r="G761" s="55">
        <v>75</v>
      </c>
      <c r="H761" s="64">
        <f t="shared" si="134"/>
        <v>124670.02499999999</v>
      </c>
      <c r="I761" s="15">
        <f t="shared" si="133"/>
        <v>41556.675000000017</v>
      </c>
      <c r="J761" s="15">
        <f t="shared" si="135"/>
        <v>159.37363374880155</v>
      </c>
      <c r="K761" s="15">
        <f t="shared" si="136"/>
        <v>563.2054051252494</v>
      </c>
      <c r="L761" s="15">
        <f t="shared" si="137"/>
        <v>996366.85518855718</v>
      </c>
      <c r="M761" s="15"/>
      <c r="N761" s="86">
        <f t="shared" si="138"/>
        <v>996366.85518855718</v>
      </c>
    </row>
    <row r="762" spans="1:14" x14ac:dyDescent="0.25">
      <c r="A762" s="81"/>
      <c r="B762" s="65" t="s">
        <v>297</v>
      </c>
      <c r="C762" s="47">
        <v>4</v>
      </c>
      <c r="D762" s="69">
        <v>32.711999999999996</v>
      </c>
      <c r="E762" s="98">
        <v>2104</v>
      </c>
      <c r="F762" s="124">
        <v>628520</v>
      </c>
      <c r="G762" s="55">
        <v>75</v>
      </c>
      <c r="H762" s="64">
        <f t="shared" si="134"/>
        <v>471390</v>
      </c>
      <c r="I762" s="15">
        <f t="shared" si="133"/>
        <v>157130</v>
      </c>
      <c r="J762" s="15">
        <f t="shared" si="135"/>
        <v>298.72623574144484</v>
      </c>
      <c r="K762" s="15">
        <f t="shared" si="136"/>
        <v>423.85280313260614</v>
      </c>
      <c r="L762" s="15">
        <f t="shared" si="137"/>
        <v>963472.58922927314</v>
      </c>
      <c r="M762" s="15"/>
      <c r="N762" s="86">
        <f t="shared" si="138"/>
        <v>963472.58922927314</v>
      </c>
    </row>
    <row r="763" spans="1:14" x14ac:dyDescent="0.25">
      <c r="A763" s="81"/>
      <c r="B763" s="65" t="s">
        <v>132</v>
      </c>
      <c r="C763" s="47">
        <v>4</v>
      </c>
      <c r="D763" s="69">
        <v>16.431900000000002</v>
      </c>
      <c r="E763" s="98">
        <v>760</v>
      </c>
      <c r="F763" s="124">
        <v>212693.3</v>
      </c>
      <c r="G763" s="55">
        <v>75</v>
      </c>
      <c r="H763" s="64">
        <f t="shared" si="134"/>
        <v>159519.97500000001</v>
      </c>
      <c r="I763" s="15">
        <f t="shared" si="133"/>
        <v>53173.324999999983</v>
      </c>
      <c r="J763" s="15">
        <f t="shared" si="135"/>
        <v>279.8596052631579</v>
      </c>
      <c r="K763" s="15">
        <f t="shared" si="136"/>
        <v>442.71943361089308</v>
      </c>
      <c r="L763" s="15">
        <f t="shared" si="137"/>
        <v>780402.09586287441</v>
      </c>
      <c r="M763" s="15"/>
      <c r="N763" s="86">
        <f t="shared" si="138"/>
        <v>780402.09586287441</v>
      </c>
    </row>
    <row r="764" spans="1:14" x14ac:dyDescent="0.25">
      <c r="A764" s="81"/>
      <c r="B764" s="65" t="s">
        <v>525</v>
      </c>
      <c r="C764" s="47">
        <v>4</v>
      </c>
      <c r="D764" s="69">
        <v>39.871500000000005</v>
      </c>
      <c r="E764" s="98">
        <v>1066</v>
      </c>
      <c r="F764" s="124">
        <v>398680</v>
      </c>
      <c r="G764" s="55">
        <v>75</v>
      </c>
      <c r="H764" s="64">
        <f t="shared" si="134"/>
        <v>299010</v>
      </c>
      <c r="I764" s="15">
        <f t="shared" si="133"/>
        <v>99670</v>
      </c>
      <c r="J764" s="15">
        <f t="shared" si="135"/>
        <v>373.99624765478421</v>
      </c>
      <c r="K764" s="15">
        <f t="shared" si="136"/>
        <v>348.58279121926677</v>
      </c>
      <c r="L764" s="15">
        <f t="shared" si="137"/>
        <v>756487.7731346034</v>
      </c>
      <c r="M764" s="15"/>
      <c r="N764" s="86">
        <f t="shared" si="138"/>
        <v>756487.7731346034</v>
      </c>
    </row>
    <row r="765" spans="1:14" x14ac:dyDescent="0.25">
      <c r="A765" s="81"/>
      <c r="B765" s="65" t="s">
        <v>70</v>
      </c>
      <c r="C765" s="47">
        <v>4</v>
      </c>
      <c r="D765" s="69">
        <v>61.625299999999996</v>
      </c>
      <c r="E765" s="98">
        <v>4146</v>
      </c>
      <c r="F765" s="124">
        <v>898626.7</v>
      </c>
      <c r="G765" s="55">
        <v>75</v>
      </c>
      <c r="H765" s="64">
        <f t="shared" si="134"/>
        <v>673970.02500000002</v>
      </c>
      <c r="I765" s="15">
        <f t="shared" si="133"/>
        <v>224656.67499999993</v>
      </c>
      <c r="J765" s="15">
        <f t="shared" si="135"/>
        <v>216.74546550892424</v>
      </c>
      <c r="K765" s="15">
        <f t="shared" si="136"/>
        <v>505.83357336512677</v>
      </c>
      <c r="L765" s="15">
        <f t="shared" si="137"/>
        <v>1414626.0667079715</v>
      </c>
      <c r="M765" s="15"/>
      <c r="N765" s="86">
        <f t="shared" si="138"/>
        <v>1414626.0667079715</v>
      </c>
    </row>
    <row r="766" spans="1:14" x14ac:dyDescent="0.25">
      <c r="A766" s="81"/>
      <c r="B766" s="65" t="s">
        <v>526</v>
      </c>
      <c r="C766" s="47">
        <v>4</v>
      </c>
      <c r="D766" s="69">
        <v>43.096600000000002</v>
      </c>
      <c r="E766" s="98">
        <v>2941</v>
      </c>
      <c r="F766" s="124">
        <v>662720</v>
      </c>
      <c r="G766" s="55">
        <v>75</v>
      </c>
      <c r="H766" s="64">
        <f t="shared" si="134"/>
        <v>497040</v>
      </c>
      <c r="I766" s="15">
        <f t="shared" si="133"/>
        <v>165680</v>
      </c>
      <c r="J766" s="15">
        <f t="shared" si="135"/>
        <v>225.33832029921794</v>
      </c>
      <c r="K766" s="15">
        <f t="shared" si="136"/>
        <v>497.24071857483307</v>
      </c>
      <c r="L766" s="15">
        <f t="shared" si="137"/>
        <v>1200990.4733146941</v>
      </c>
      <c r="M766" s="15"/>
      <c r="N766" s="86">
        <f t="shared" si="138"/>
        <v>1200990.4733146941</v>
      </c>
    </row>
    <row r="767" spans="1:14" x14ac:dyDescent="0.25">
      <c r="A767" s="81"/>
      <c r="B767" s="65" t="s">
        <v>527</v>
      </c>
      <c r="C767" s="47">
        <v>4</v>
      </c>
      <c r="D767" s="69">
        <v>19.396799999999999</v>
      </c>
      <c r="E767" s="98">
        <v>977</v>
      </c>
      <c r="F767" s="124">
        <v>312573.3</v>
      </c>
      <c r="G767" s="55">
        <v>75</v>
      </c>
      <c r="H767" s="64">
        <f t="shared" si="134"/>
        <v>234429.97500000001</v>
      </c>
      <c r="I767" s="15">
        <f t="shared" si="133"/>
        <v>78143.324999999983</v>
      </c>
      <c r="J767" s="15">
        <f t="shared" si="135"/>
        <v>319.93172978505629</v>
      </c>
      <c r="K767" s="15">
        <f t="shared" si="136"/>
        <v>402.64730908899469</v>
      </c>
      <c r="L767" s="15">
        <f t="shared" si="137"/>
        <v>757682.74588847219</v>
      </c>
      <c r="M767" s="15"/>
      <c r="N767" s="86">
        <f t="shared" si="138"/>
        <v>757682.74588847219</v>
      </c>
    </row>
    <row r="768" spans="1:14" x14ac:dyDescent="0.25">
      <c r="A768" s="81"/>
      <c r="B768" s="65" t="s">
        <v>528</v>
      </c>
      <c r="C768" s="47">
        <v>4</v>
      </c>
      <c r="D768" s="69">
        <v>14.632000000000001</v>
      </c>
      <c r="E768" s="98">
        <v>583</v>
      </c>
      <c r="F768" s="124">
        <v>192253.3</v>
      </c>
      <c r="G768" s="55">
        <v>75</v>
      </c>
      <c r="H768" s="64">
        <f t="shared" si="134"/>
        <v>144189.97500000001</v>
      </c>
      <c r="I768" s="15">
        <f t="shared" si="133"/>
        <v>48063.324999999983</v>
      </c>
      <c r="J768" s="15">
        <f t="shared" si="135"/>
        <v>329.76552315608916</v>
      </c>
      <c r="K768" s="15">
        <f t="shared" si="136"/>
        <v>392.81351571796182</v>
      </c>
      <c r="L768" s="15">
        <f t="shared" si="137"/>
        <v>681894.43959365552</v>
      </c>
      <c r="M768" s="15"/>
      <c r="N768" s="86">
        <f t="shared" si="138"/>
        <v>681894.43959365552</v>
      </c>
    </row>
    <row r="769" spans="1:14" x14ac:dyDescent="0.25">
      <c r="A769" s="81"/>
      <c r="B769" s="65" t="s">
        <v>529</v>
      </c>
      <c r="C769" s="47">
        <v>4</v>
      </c>
      <c r="D769" s="69">
        <v>26.194400000000002</v>
      </c>
      <c r="E769" s="98">
        <v>1125</v>
      </c>
      <c r="F769" s="124">
        <v>317746.7</v>
      </c>
      <c r="G769" s="55">
        <v>75</v>
      </c>
      <c r="H769" s="64">
        <f t="shared" si="134"/>
        <v>238310.02499999999</v>
      </c>
      <c r="I769" s="15">
        <f t="shared" si="133"/>
        <v>79436.675000000017</v>
      </c>
      <c r="J769" s="15">
        <f t="shared" si="135"/>
        <v>282.44151111111114</v>
      </c>
      <c r="K769" s="15">
        <f t="shared" si="136"/>
        <v>440.13752776293984</v>
      </c>
      <c r="L769" s="15">
        <f t="shared" si="137"/>
        <v>851078.31315737334</v>
      </c>
      <c r="M769" s="15"/>
      <c r="N769" s="86">
        <f t="shared" si="138"/>
        <v>851078.31315737334</v>
      </c>
    </row>
    <row r="770" spans="1:14" x14ac:dyDescent="0.25">
      <c r="A770" s="81"/>
      <c r="B770" s="65" t="s">
        <v>530</v>
      </c>
      <c r="C770" s="47">
        <v>4</v>
      </c>
      <c r="D770" s="69">
        <v>27.970300000000002</v>
      </c>
      <c r="E770" s="98">
        <v>1526</v>
      </c>
      <c r="F770" s="124">
        <v>427666.7</v>
      </c>
      <c r="G770" s="55">
        <v>75</v>
      </c>
      <c r="H770" s="64">
        <f t="shared" si="134"/>
        <v>320750.02500000002</v>
      </c>
      <c r="I770" s="15">
        <f t="shared" si="133"/>
        <v>106916.67499999999</v>
      </c>
      <c r="J770" s="15">
        <f t="shared" si="135"/>
        <v>280.25340760157275</v>
      </c>
      <c r="K770" s="15">
        <f t="shared" si="136"/>
        <v>442.32563127247823</v>
      </c>
      <c r="L770" s="15">
        <f t="shared" si="137"/>
        <v>906989.15734549297</v>
      </c>
      <c r="M770" s="15"/>
      <c r="N770" s="86">
        <f t="shared" si="138"/>
        <v>906989.15734549297</v>
      </c>
    </row>
    <row r="771" spans="1:14" x14ac:dyDescent="0.25">
      <c r="A771" s="81"/>
      <c r="B771" s="65" t="s">
        <v>531</v>
      </c>
      <c r="C771" s="47">
        <v>4</v>
      </c>
      <c r="D771" s="69">
        <v>32.350300000000004</v>
      </c>
      <c r="E771" s="98">
        <v>1575</v>
      </c>
      <c r="F771" s="124">
        <v>322906.7</v>
      </c>
      <c r="G771" s="55">
        <v>75</v>
      </c>
      <c r="H771" s="64">
        <f t="shared" si="134"/>
        <v>242180.02499999999</v>
      </c>
      <c r="I771" s="15">
        <f t="shared" si="133"/>
        <v>80726.675000000017</v>
      </c>
      <c r="J771" s="15">
        <f t="shared" si="135"/>
        <v>205.02012698412699</v>
      </c>
      <c r="K771" s="15">
        <f t="shared" si="136"/>
        <v>517.55891188992405</v>
      </c>
      <c r="L771" s="15">
        <f t="shared" si="137"/>
        <v>1035351.6743026699</v>
      </c>
      <c r="M771" s="15"/>
      <c r="N771" s="86">
        <f t="shared" si="138"/>
        <v>1035351.6743026699</v>
      </c>
    </row>
    <row r="772" spans="1:14" x14ac:dyDescent="0.25">
      <c r="A772" s="81"/>
      <c r="B772" s="65" t="s">
        <v>532</v>
      </c>
      <c r="C772" s="47">
        <v>4</v>
      </c>
      <c r="D772" s="69">
        <v>49.196099999999994</v>
      </c>
      <c r="E772" s="98">
        <v>2935</v>
      </c>
      <c r="F772" s="124">
        <v>1105933.3</v>
      </c>
      <c r="G772" s="55">
        <v>75</v>
      </c>
      <c r="H772" s="64">
        <f t="shared" si="134"/>
        <v>829449.97499999998</v>
      </c>
      <c r="I772" s="15">
        <f t="shared" si="133"/>
        <v>276483.32500000007</v>
      </c>
      <c r="J772" s="15">
        <f t="shared" si="135"/>
        <v>376.80862010221466</v>
      </c>
      <c r="K772" s="15">
        <f t="shared" si="136"/>
        <v>345.77041877183632</v>
      </c>
      <c r="L772" s="15">
        <f t="shared" si="137"/>
        <v>1001718.3258531424</v>
      </c>
      <c r="M772" s="15"/>
      <c r="N772" s="86">
        <f t="shared" si="138"/>
        <v>1001718.3258531424</v>
      </c>
    </row>
    <row r="773" spans="1:14" x14ac:dyDescent="0.25">
      <c r="A773" s="81"/>
      <c r="B773" s="65" t="s">
        <v>897</v>
      </c>
      <c r="C773" s="47">
        <v>3</v>
      </c>
      <c r="D773" s="69">
        <v>52.1601</v>
      </c>
      <c r="E773" s="98">
        <v>11179</v>
      </c>
      <c r="F773" s="124">
        <v>15247850</v>
      </c>
      <c r="G773" s="55">
        <v>20</v>
      </c>
      <c r="H773" s="64">
        <f t="shared" si="134"/>
        <v>3049570</v>
      </c>
      <c r="I773" s="15">
        <f t="shared" si="133"/>
        <v>12198280</v>
      </c>
      <c r="J773" s="15">
        <f t="shared" si="135"/>
        <v>1363.9726272475177</v>
      </c>
      <c r="K773" s="15">
        <f t="shared" si="136"/>
        <v>-641.39358837346674</v>
      </c>
      <c r="L773" s="15">
        <f t="shared" si="137"/>
        <v>1479337.9431532091</v>
      </c>
      <c r="M773" s="15"/>
      <c r="N773" s="86">
        <f t="shared" si="138"/>
        <v>1479337.9431532091</v>
      </c>
    </row>
    <row r="774" spans="1:14" x14ac:dyDescent="0.25">
      <c r="A774" s="81"/>
      <c r="B774" s="65" t="s">
        <v>533</v>
      </c>
      <c r="C774" s="47">
        <v>4</v>
      </c>
      <c r="D774" s="69">
        <v>25.946999999999999</v>
      </c>
      <c r="E774" s="98">
        <v>1805</v>
      </c>
      <c r="F774" s="124">
        <v>560133.30000000005</v>
      </c>
      <c r="G774" s="55">
        <v>75</v>
      </c>
      <c r="H774" s="64">
        <f t="shared" si="134"/>
        <v>420099.97499999998</v>
      </c>
      <c r="I774" s="15">
        <f t="shared" si="133"/>
        <v>140033.32500000007</v>
      </c>
      <c r="J774" s="15">
        <f t="shared" si="135"/>
        <v>310.32315789473688</v>
      </c>
      <c r="K774" s="15">
        <f t="shared" si="136"/>
        <v>412.2558809793141</v>
      </c>
      <c r="L774" s="15">
        <f t="shared" si="137"/>
        <v>889802.63694936235</v>
      </c>
      <c r="M774" s="15"/>
      <c r="N774" s="86">
        <f t="shared" si="138"/>
        <v>889802.63694936235</v>
      </c>
    </row>
    <row r="775" spans="1:14" x14ac:dyDescent="0.25">
      <c r="A775" s="81"/>
      <c r="B775" s="65" t="s">
        <v>534</v>
      </c>
      <c r="C775" s="47">
        <v>4</v>
      </c>
      <c r="D775" s="69">
        <v>24.24</v>
      </c>
      <c r="E775" s="98">
        <v>1053</v>
      </c>
      <c r="F775" s="124">
        <v>304160</v>
      </c>
      <c r="G775" s="55">
        <v>75</v>
      </c>
      <c r="H775" s="64">
        <f t="shared" si="134"/>
        <v>228120</v>
      </c>
      <c r="I775" s="15">
        <f t="shared" si="133"/>
        <v>76040</v>
      </c>
      <c r="J775" s="15">
        <f t="shared" si="135"/>
        <v>288.85090218423551</v>
      </c>
      <c r="K775" s="15">
        <f t="shared" si="136"/>
        <v>433.72813668981547</v>
      </c>
      <c r="L775" s="15">
        <f t="shared" si="137"/>
        <v>827071.80484853452</v>
      </c>
      <c r="M775" s="15"/>
      <c r="N775" s="86">
        <f t="shared" si="138"/>
        <v>827071.80484853452</v>
      </c>
    </row>
    <row r="776" spans="1:14" x14ac:dyDescent="0.25">
      <c r="A776" s="81"/>
      <c r="B776" s="65" t="s">
        <v>826</v>
      </c>
      <c r="C776" s="47">
        <v>4</v>
      </c>
      <c r="D776" s="69">
        <v>16.225899999999999</v>
      </c>
      <c r="E776" s="98">
        <v>468</v>
      </c>
      <c r="F776" s="124">
        <v>66040</v>
      </c>
      <c r="G776" s="55">
        <v>75</v>
      </c>
      <c r="H776" s="64">
        <f t="shared" si="134"/>
        <v>49530</v>
      </c>
      <c r="I776" s="15">
        <f t="shared" si="133"/>
        <v>16510</v>
      </c>
      <c r="J776" s="15">
        <f t="shared" si="135"/>
        <v>141.11111111111111</v>
      </c>
      <c r="K776" s="15">
        <f t="shared" si="136"/>
        <v>581.46792776293989</v>
      </c>
      <c r="L776" s="15">
        <f t="shared" si="137"/>
        <v>945488.37844717002</v>
      </c>
      <c r="M776" s="15"/>
      <c r="N776" s="86">
        <f t="shared" si="138"/>
        <v>945488.37844717002</v>
      </c>
    </row>
    <row r="777" spans="1:14" x14ac:dyDescent="0.25">
      <c r="A777" s="81"/>
      <c r="B777" s="65" t="s">
        <v>535</v>
      </c>
      <c r="C777" s="47">
        <v>4</v>
      </c>
      <c r="D777" s="69">
        <v>31.949000000000002</v>
      </c>
      <c r="E777" s="98">
        <v>1464</v>
      </c>
      <c r="F777" s="124">
        <v>852613.3</v>
      </c>
      <c r="G777" s="55">
        <v>75</v>
      </c>
      <c r="H777" s="64">
        <f t="shared" si="134"/>
        <v>639459.97499999998</v>
      </c>
      <c r="I777" s="15">
        <f t="shared" si="133"/>
        <v>213153.32500000007</v>
      </c>
      <c r="J777" s="15">
        <f t="shared" si="135"/>
        <v>582.38613387978148</v>
      </c>
      <c r="K777" s="15">
        <f t="shared" si="136"/>
        <v>140.1929049942695</v>
      </c>
      <c r="L777" s="15">
        <f t="shared" si="137"/>
        <v>477130.77871172328</v>
      </c>
      <c r="M777" s="15"/>
      <c r="N777" s="86">
        <f t="shared" si="138"/>
        <v>477130.77871172328</v>
      </c>
    </row>
    <row r="778" spans="1:14" x14ac:dyDescent="0.25">
      <c r="A778" s="81"/>
      <c r="B778" s="65" t="s">
        <v>536</v>
      </c>
      <c r="C778" s="47">
        <v>4</v>
      </c>
      <c r="D778" s="69">
        <v>48.289499999999997</v>
      </c>
      <c r="E778" s="98">
        <v>2796</v>
      </c>
      <c r="F778" s="124">
        <v>595200</v>
      </c>
      <c r="G778" s="55">
        <v>75</v>
      </c>
      <c r="H778" s="64">
        <f t="shared" si="134"/>
        <v>446400</v>
      </c>
      <c r="I778" s="15">
        <f t="shared" si="133"/>
        <v>148800</v>
      </c>
      <c r="J778" s="15">
        <f t="shared" si="135"/>
        <v>212.87553648068669</v>
      </c>
      <c r="K778" s="15">
        <f t="shared" si="136"/>
        <v>509.70350239336426</v>
      </c>
      <c r="L778" s="15">
        <f t="shared" si="137"/>
        <v>1218770.643941192</v>
      </c>
      <c r="M778" s="15"/>
      <c r="N778" s="86">
        <f t="shared" si="138"/>
        <v>1218770.643941192</v>
      </c>
    </row>
    <row r="779" spans="1:14" x14ac:dyDescent="0.25">
      <c r="A779" s="81"/>
      <c r="B779" s="65" t="s">
        <v>414</v>
      </c>
      <c r="C779" s="47">
        <v>4</v>
      </c>
      <c r="D779" s="69">
        <v>24.758200000000002</v>
      </c>
      <c r="E779" s="98">
        <v>2008</v>
      </c>
      <c r="F779" s="124">
        <v>536973.30000000005</v>
      </c>
      <c r="G779" s="55">
        <v>75</v>
      </c>
      <c r="H779" s="64">
        <f t="shared" si="134"/>
        <v>402729.97499999998</v>
      </c>
      <c r="I779" s="15">
        <f t="shared" si="133"/>
        <v>134243.32500000007</v>
      </c>
      <c r="J779" s="15">
        <f t="shared" si="135"/>
        <v>267.41698207171316</v>
      </c>
      <c r="K779" s="15">
        <f t="shared" si="136"/>
        <v>455.16205680233782</v>
      </c>
      <c r="L779" s="15">
        <f t="shared" si="137"/>
        <v>971591.75401514233</v>
      </c>
      <c r="M779" s="15"/>
      <c r="N779" s="86">
        <f t="shared" si="138"/>
        <v>971591.75401514233</v>
      </c>
    </row>
    <row r="780" spans="1:14" x14ac:dyDescent="0.25">
      <c r="A780" s="81"/>
      <c r="B780" s="65" t="s">
        <v>537</v>
      </c>
      <c r="C780" s="47">
        <v>4</v>
      </c>
      <c r="D780" s="69">
        <v>45.129399999999997</v>
      </c>
      <c r="E780" s="98">
        <v>2718</v>
      </c>
      <c r="F780" s="124">
        <v>790173.3</v>
      </c>
      <c r="G780" s="55">
        <v>75</v>
      </c>
      <c r="H780" s="64">
        <f t="shared" si="134"/>
        <v>592629.97499999998</v>
      </c>
      <c r="I780" s="15">
        <f t="shared" si="133"/>
        <v>197543.32500000007</v>
      </c>
      <c r="J780" s="15">
        <f t="shared" si="135"/>
        <v>290.71865342163358</v>
      </c>
      <c r="K780" s="15">
        <f t="shared" si="136"/>
        <v>431.8603854524174</v>
      </c>
      <c r="L780" s="15">
        <f t="shared" si="137"/>
        <v>1087197.0330208123</v>
      </c>
      <c r="M780" s="15"/>
      <c r="N780" s="86">
        <f t="shared" si="138"/>
        <v>1087197.0330208123</v>
      </c>
    </row>
    <row r="781" spans="1:14" x14ac:dyDescent="0.25">
      <c r="A781" s="81"/>
      <c r="B781" s="8"/>
      <c r="C781" s="8"/>
      <c r="D781" s="69">
        <v>0</v>
      </c>
      <c r="E781" s="100"/>
      <c r="F781" s="87"/>
      <c r="G781" s="55"/>
      <c r="H781" s="87"/>
      <c r="I781" s="88"/>
      <c r="J781" s="88"/>
      <c r="K781" s="15"/>
      <c r="L781" s="15"/>
      <c r="M781" s="15"/>
      <c r="N781" s="86"/>
    </row>
    <row r="782" spans="1:14" x14ac:dyDescent="0.25">
      <c r="A782" s="84" t="s">
        <v>538</v>
      </c>
      <c r="B782" s="57" t="s">
        <v>2</v>
      </c>
      <c r="C782" s="58"/>
      <c r="D782" s="7">
        <v>1033.7047000000002</v>
      </c>
      <c r="E782" s="101">
        <f>E783</f>
        <v>81377</v>
      </c>
      <c r="F782" s="49">
        <v>0</v>
      </c>
      <c r="G782" s="55"/>
      <c r="H782" s="49">
        <f>H784</f>
        <v>7121039.9749999996</v>
      </c>
      <c r="I782" s="12">
        <f>I784</f>
        <v>-7121039.9749999996</v>
      </c>
      <c r="J782" s="12"/>
      <c r="K782" s="15"/>
      <c r="L782" s="15"/>
      <c r="M782" s="14">
        <f>M784</f>
        <v>41479481.583206721</v>
      </c>
      <c r="N782" s="82">
        <f t="shared" si="138"/>
        <v>41479481.583206721</v>
      </c>
    </row>
    <row r="783" spans="1:14" x14ac:dyDescent="0.25">
      <c r="A783" s="84" t="s">
        <v>538</v>
      </c>
      <c r="B783" s="57" t="s">
        <v>3</v>
      </c>
      <c r="C783" s="58"/>
      <c r="D783" s="7">
        <v>1033.7047000000002</v>
      </c>
      <c r="E783" s="101">
        <f>SUM(E785:E810)</f>
        <v>81377</v>
      </c>
      <c r="F783" s="49">
        <f>SUM(F785:F810)</f>
        <v>28484159.900000002</v>
      </c>
      <c r="G783" s="55"/>
      <c r="H783" s="49">
        <f>SUM(H785:H810)</f>
        <v>13984319.925000001</v>
      </c>
      <c r="I783" s="12">
        <f>SUM(I785:I810)</f>
        <v>14499839.975000001</v>
      </c>
      <c r="J783" s="12"/>
      <c r="K783" s="15"/>
      <c r="L783" s="12">
        <f>SUM(L785:L810)</f>
        <v>31012212.892370589</v>
      </c>
      <c r="M783" s="15"/>
      <c r="N783" s="82">
        <f t="shared" si="138"/>
        <v>31012212.892370589</v>
      </c>
    </row>
    <row r="784" spans="1:14" x14ac:dyDescent="0.25">
      <c r="A784" s="81"/>
      <c r="B784" s="65" t="s">
        <v>26</v>
      </c>
      <c r="C784" s="47">
        <v>2</v>
      </c>
      <c r="D784" s="69">
        <v>0</v>
      </c>
      <c r="E784" s="104"/>
      <c r="F784" s="64">
        <v>0</v>
      </c>
      <c r="G784" s="55">
        <v>25</v>
      </c>
      <c r="H784" s="64">
        <f>F783*G784/100</f>
        <v>7121039.9749999996</v>
      </c>
      <c r="I784" s="15">
        <f t="shared" ref="I784:I810" si="139">F784-H784</f>
        <v>-7121039.9749999996</v>
      </c>
      <c r="J784" s="15"/>
      <c r="K784" s="15"/>
      <c r="L784" s="15"/>
      <c r="M784" s="15">
        <f>($L$7*$L$8*E782/$L$10)+($L$7*$L$9*D782/$L$11)</f>
        <v>41479481.583206721</v>
      </c>
      <c r="N784" s="86">
        <f t="shared" si="138"/>
        <v>41479481.583206721</v>
      </c>
    </row>
    <row r="785" spans="1:14" x14ac:dyDescent="0.25">
      <c r="A785" s="81"/>
      <c r="B785" s="65" t="s">
        <v>539</v>
      </c>
      <c r="C785" s="47">
        <v>4</v>
      </c>
      <c r="D785" s="69">
        <v>68.235900000000001</v>
      </c>
      <c r="E785" s="98">
        <v>5594</v>
      </c>
      <c r="F785" s="124">
        <v>1236200</v>
      </c>
      <c r="G785" s="55">
        <v>75</v>
      </c>
      <c r="H785" s="64">
        <f t="shared" ref="H785:H810" si="140">F785*G785/100</f>
        <v>927150</v>
      </c>
      <c r="I785" s="15">
        <f t="shared" si="139"/>
        <v>309050</v>
      </c>
      <c r="J785" s="15">
        <f t="shared" ref="J785:J810" si="141">F785/E785</f>
        <v>220.98677154093673</v>
      </c>
      <c r="K785" s="15">
        <f t="shared" ref="K785:K810" si="142">$J$11*$J$19-J785</f>
        <v>501.59226733311425</v>
      </c>
      <c r="L785" s="15">
        <f t="shared" ref="L785:L810" si="143">IF(K785&gt;0,$J$7*$J$8*(K785/$K$19),0)+$J$7*$J$9*(E785/$E$19)+$J$7*$J$10*(D785/$D$19)</f>
        <v>1599657.9515434999</v>
      </c>
      <c r="M785" s="15"/>
      <c r="N785" s="86">
        <f t="shared" si="138"/>
        <v>1599657.9515434999</v>
      </c>
    </row>
    <row r="786" spans="1:14" x14ac:dyDescent="0.25">
      <c r="A786" s="81"/>
      <c r="B786" s="65" t="s">
        <v>540</v>
      </c>
      <c r="C786" s="47">
        <v>4</v>
      </c>
      <c r="D786" s="69">
        <v>23.710999999999999</v>
      </c>
      <c r="E786" s="98">
        <v>2333</v>
      </c>
      <c r="F786" s="124">
        <v>363773.3</v>
      </c>
      <c r="G786" s="55">
        <v>75</v>
      </c>
      <c r="H786" s="64">
        <f t="shared" si="140"/>
        <v>272829.97499999998</v>
      </c>
      <c r="I786" s="15">
        <f t="shared" si="139"/>
        <v>90943.325000000012</v>
      </c>
      <c r="J786" s="15">
        <f t="shared" si="141"/>
        <v>155.925117873982</v>
      </c>
      <c r="K786" s="15">
        <f t="shared" si="142"/>
        <v>566.65392100006898</v>
      </c>
      <c r="L786" s="15">
        <f t="shared" si="143"/>
        <v>1166995.4014016977</v>
      </c>
      <c r="M786" s="15"/>
      <c r="N786" s="86">
        <f t="shared" si="138"/>
        <v>1166995.4014016977</v>
      </c>
    </row>
    <row r="787" spans="1:14" x14ac:dyDescent="0.25">
      <c r="A787" s="81"/>
      <c r="B787" s="65" t="s">
        <v>541</v>
      </c>
      <c r="C787" s="47">
        <v>4</v>
      </c>
      <c r="D787" s="69">
        <v>30.564899999999998</v>
      </c>
      <c r="E787" s="98">
        <v>1785</v>
      </c>
      <c r="F787" s="124">
        <v>455493.3</v>
      </c>
      <c r="G787" s="55">
        <v>75</v>
      </c>
      <c r="H787" s="64">
        <f t="shared" si="140"/>
        <v>341619.97499999998</v>
      </c>
      <c r="I787" s="15">
        <f t="shared" si="139"/>
        <v>113873.32500000001</v>
      </c>
      <c r="J787" s="15">
        <f t="shared" si="141"/>
        <v>255.17831932773109</v>
      </c>
      <c r="K787" s="15">
        <f t="shared" si="142"/>
        <v>467.40071954631992</v>
      </c>
      <c r="L787" s="15">
        <f t="shared" si="143"/>
        <v>981892.92677970079</v>
      </c>
      <c r="M787" s="15"/>
      <c r="N787" s="86">
        <f t="shared" si="138"/>
        <v>981892.92677970079</v>
      </c>
    </row>
    <row r="788" spans="1:14" x14ac:dyDescent="0.25">
      <c r="A788" s="81"/>
      <c r="B788" s="65" t="s">
        <v>542</v>
      </c>
      <c r="C788" s="47">
        <v>4</v>
      </c>
      <c r="D788" s="69">
        <v>44.598300000000002</v>
      </c>
      <c r="E788" s="98">
        <v>3245</v>
      </c>
      <c r="F788" s="124">
        <v>738786.7</v>
      </c>
      <c r="G788" s="55">
        <v>75</v>
      </c>
      <c r="H788" s="64">
        <f t="shared" si="140"/>
        <v>554090.02500000002</v>
      </c>
      <c r="I788" s="15">
        <f t="shared" si="139"/>
        <v>184696.67499999993</v>
      </c>
      <c r="J788" s="15">
        <f t="shared" si="141"/>
        <v>227.66924499229583</v>
      </c>
      <c r="K788" s="15">
        <f t="shared" si="142"/>
        <v>494.90979388175515</v>
      </c>
      <c r="L788" s="15">
        <f t="shared" si="143"/>
        <v>1238129.3409294405</v>
      </c>
      <c r="M788" s="15"/>
      <c r="N788" s="86">
        <f t="shared" si="138"/>
        <v>1238129.3409294405</v>
      </c>
    </row>
    <row r="789" spans="1:14" x14ac:dyDescent="0.25">
      <c r="A789" s="81"/>
      <c r="B789" s="65" t="s">
        <v>543</v>
      </c>
      <c r="C789" s="47">
        <v>4</v>
      </c>
      <c r="D789" s="69">
        <v>2.4043999999999999</v>
      </c>
      <c r="E789" s="98">
        <v>2933</v>
      </c>
      <c r="F789" s="124">
        <v>1741186.7</v>
      </c>
      <c r="G789" s="55">
        <v>75</v>
      </c>
      <c r="H789" s="64">
        <f t="shared" si="140"/>
        <v>1305890.0249999999</v>
      </c>
      <c r="I789" s="15">
        <f t="shared" si="139"/>
        <v>435296.67500000005</v>
      </c>
      <c r="J789" s="15">
        <f t="shared" si="141"/>
        <v>593.65383566314347</v>
      </c>
      <c r="K789" s="15">
        <f t="shared" si="142"/>
        <v>128.92520321090751</v>
      </c>
      <c r="L789" s="15">
        <f t="shared" si="143"/>
        <v>537426.53764460061</v>
      </c>
      <c r="M789" s="15"/>
      <c r="N789" s="86">
        <f t="shared" si="138"/>
        <v>537426.53764460061</v>
      </c>
    </row>
    <row r="790" spans="1:14" x14ac:dyDescent="0.25">
      <c r="A790" s="81"/>
      <c r="B790" s="65" t="s">
        <v>544</v>
      </c>
      <c r="C790" s="47">
        <v>4</v>
      </c>
      <c r="D790" s="69">
        <v>28.414400000000001</v>
      </c>
      <c r="E790" s="98">
        <v>1281</v>
      </c>
      <c r="F790" s="124">
        <v>163053.29999999999</v>
      </c>
      <c r="G790" s="55">
        <v>75</v>
      </c>
      <c r="H790" s="64">
        <f t="shared" si="140"/>
        <v>122289.97500000001</v>
      </c>
      <c r="I790" s="15">
        <f t="shared" si="139"/>
        <v>40763.324999999983</v>
      </c>
      <c r="J790" s="15">
        <f t="shared" si="141"/>
        <v>127.28594847775175</v>
      </c>
      <c r="K790" s="15">
        <f t="shared" si="142"/>
        <v>595.29309039629925</v>
      </c>
      <c r="L790" s="15">
        <f t="shared" si="143"/>
        <v>1100184.2233498949</v>
      </c>
      <c r="M790" s="15"/>
      <c r="N790" s="86">
        <f t="shared" si="138"/>
        <v>1100184.2233498949</v>
      </c>
    </row>
    <row r="791" spans="1:14" x14ac:dyDescent="0.25">
      <c r="A791" s="81"/>
      <c r="B791" s="65" t="s">
        <v>545</v>
      </c>
      <c r="C791" s="47">
        <v>4</v>
      </c>
      <c r="D791" s="69">
        <v>84.373400000000004</v>
      </c>
      <c r="E791" s="98">
        <v>5192</v>
      </c>
      <c r="F791" s="124">
        <v>1379173.3</v>
      </c>
      <c r="G791" s="55">
        <v>75</v>
      </c>
      <c r="H791" s="64">
        <f t="shared" si="140"/>
        <v>1034379.975</v>
      </c>
      <c r="I791" s="15">
        <f t="shared" si="139"/>
        <v>344793.32500000007</v>
      </c>
      <c r="J791" s="15">
        <f t="shared" si="141"/>
        <v>265.63430277349772</v>
      </c>
      <c r="K791" s="15">
        <f t="shared" si="142"/>
        <v>456.94473610055326</v>
      </c>
      <c r="L791" s="15">
        <f t="shared" si="143"/>
        <v>1540435.3051458586</v>
      </c>
      <c r="M791" s="15"/>
      <c r="N791" s="86">
        <f t="shared" si="138"/>
        <v>1540435.3051458586</v>
      </c>
    </row>
    <row r="792" spans="1:14" x14ac:dyDescent="0.25">
      <c r="A792" s="81"/>
      <c r="B792" s="65" t="s">
        <v>546</v>
      </c>
      <c r="C792" s="47">
        <v>4</v>
      </c>
      <c r="D792" s="69">
        <v>23.024000000000001</v>
      </c>
      <c r="E792" s="98">
        <v>1163</v>
      </c>
      <c r="F792" s="124">
        <v>206266.7</v>
      </c>
      <c r="G792" s="55">
        <v>75</v>
      </c>
      <c r="H792" s="64">
        <f t="shared" si="140"/>
        <v>154700.02499999999</v>
      </c>
      <c r="I792" s="15">
        <f t="shared" si="139"/>
        <v>51566.675000000017</v>
      </c>
      <c r="J792" s="15">
        <f t="shared" si="141"/>
        <v>177.35743766122098</v>
      </c>
      <c r="K792" s="15">
        <f t="shared" si="142"/>
        <v>545.22160121283002</v>
      </c>
      <c r="L792" s="15">
        <f t="shared" si="143"/>
        <v>996728.0909371539</v>
      </c>
      <c r="M792" s="15"/>
      <c r="N792" s="86">
        <f t="shared" si="138"/>
        <v>996728.0909371539</v>
      </c>
    </row>
    <row r="793" spans="1:14" x14ac:dyDescent="0.25">
      <c r="A793" s="81"/>
      <c r="B793" s="65" t="s">
        <v>547</v>
      </c>
      <c r="C793" s="47">
        <v>4</v>
      </c>
      <c r="D793" s="69">
        <v>45.585900000000009</v>
      </c>
      <c r="E793" s="98">
        <v>2760</v>
      </c>
      <c r="F793" s="124">
        <v>722080</v>
      </c>
      <c r="G793" s="55">
        <v>75</v>
      </c>
      <c r="H793" s="64">
        <f t="shared" si="140"/>
        <v>541560</v>
      </c>
      <c r="I793" s="15">
        <f t="shared" si="139"/>
        <v>180520</v>
      </c>
      <c r="J793" s="15">
        <f t="shared" si="141"/>
        <v>261.62318840579712</v>
      </c>
      <c r="K793" s="15">
        <f t="shared" si="142"/>
        <v>460.95585046825386</v>
      </c>
      <c r="L793" s="15">
        <f t="shared" si="143"/>
        <v>1135534.7954382645</v>
      </c>
      <c r="M793" s="15"/>
      <c r="N793" s="86">
        <f t="shared" si="138"/>
        <v>1135534.7954382645</v>
      </c>
    </row>
    <row r="794" spans="1:14" x14ac:dyDescent="0.25">
      <c r="A794" s="81"/>
      <c r="B794" s="65" t="s">
        <v>548</v>
      </c>
      <c r="C794" s="47">
        <v>4</v>
      </c>
      <c r="D794" s="69">
        <v>48.709899999999998</v>
      </c>
      <c r="E794" s="98">
        <v>2541</v>
      </c>
      <c r="F794" s="124">
        <v>561520</v>
      </c>
      <c r="G794" s="55">
        <v>75</v>
      </c>
      <c r="H794" s="64">
        <f t="shared" si="140"/>
        <v>421140</v>
      </c>
      <c r="I794" s="15">
        <f t="shared" si="139"/>
        <v>140380</v>
      </c>
      <c r="J794" s="15">
        <f t="shared" si="141"/>
        <v>220.98386462022825</v>
      </c>
      <c r="K794" s="15">
        <f t="shared" si="142"/>
        <v>501.59517425382273</v>
      </c>
      <c r="L794" s="15">
        <f t="shared" si="143"/>
        <v>1178553.0647378825</v>
      </c>
      <c r="M794" s="15"/>
      <c r="N794" s="86">
        <f t="shared" si="138"/>
        <v>1178553.0647378825</v>
      </c>
    </row>
    <row r="795" spans="1:14" x14ac:dyDescent="0.25">
      <c r="A795" s="81"/>
      <c r="B795" s="65" t="s">
        <v>549</v>
      </c>
      <c r="C795" s="47">
        <v>4</v>
      </c>
      <c r="D795" s="69">
        <v>26.36</v>
      </c>
      <c r="E795" s="98">
        <v>1668</v>
      </c>
      <c r="F795" s="124">
        <v>293720</v>
      </c>
      <c r="G795" s="55">
        <v>75</v>
      </c>
      <c r="H795" s="64">
        <f t="shared" si="140"/>
        <v>220290</v>
      </c>
      <c r="I795" s="15">
        <f t="shared" si="139"/>
        <v>73430</v>
      </c>
      <c r="J795" s="15">
        <f t="shared" si="141"/>
        <v>176.09112709832135</v>
      </c>
      <c r="K795" s="15">
        <f t="shared" si="142"/>
        <v>546.48791177572957</v>
      </c>
      <c r="L795" s="15">
        <f t="shared" si="143"/>
        <v>1068553.1898250079</v>
      </c>
      <c r="M795" s="15"/>
      <c r="N795" s="86">
        <f t="shared" si="138"/>
        <v>1068553.1898250079</v>
      </c>
    </row>
    <row r="796" spans="1:14" x14ac:dyDescent="0.25">
      <c r="A796" s="81"/>
      <c r="B796" s="65" t="s">
        <v>550</v>
      </c>
      <c r="C796" s="47">
        <v>4</v>
      </c>
      <c r="D796" s="69">
        <v>39.213899999999995</v>
      </c>
      <c r="E796" s="98">
        <v>1817</v>
      </c>
      <c r="F796" s="124">
        <v>373053.3</v>
      </c>
      <c r="G796" s="55">
        <v>75</v>
      </c>
      <c r="H796" s="64">
        <f t="shared" si="140"/>
        <v>279789.97499999998</v>
      </c>
      <c r="I796" s="15">
        <f t="shared" si="139"/>
        <v>93263.325000000012</v>
      </c>
      <c r="J796" s="15">
        <f t="shared" si="141"/>
        <v>205.31276829939461</v>
      </c>
      <c r="K796" s="15">
        <f t="shared" si="142"/>
        <v>517.26627057465635</v>
      </c>
      <c r="L796" s="15">
        <f t="shared" si="143"/>
        <v>1085522.3357864607</v>
      </c>
      <c r="M796" s="15"/>
      <c r="N796" s="86">
        <f t="shared" si="138"/>
        <v>1085522.3357864607</v>
      </c>
    </row>
    <row r="797" spans="1:14" x14ac:dyDescent="0.25">
      <c r="A797" s="81"/>
      <c r="B797" s="65" t="s">
        <v>551</v>
      </c>
      <c r="C797" s="47">
        <v>4</v>
      </c>
      <c r="D797" s="69">
        <v>36.037700000000001</v>
      </c>
      <c r="E797" s="98">
        <v>1661</v>
      </c>
      <c r="F797" s="124">
        <v>581906.69999999995</v>
      </c>
      <c r="G797" s="55">
        <v>75</v>
      </c>
      <c r="H797" s="64">
        <f t="shared" si="140"/>
        <v>436430.02500000002</v>
      </c>
      <c r="I797" s="15">
        <f t="shared" si="139"/>
        <v>145476.67499999993</v>
      </c>
      <c r="J797" s="15">
        <f t="shared" si="141"/>
        <v>350.33515954244427</v>
      </c>
      <c r="K797" s="15">
        <f t="shared" si="142"/>
        <v>372.24387933160671</v>
      </c>
      <c r="L797" s="15">
        <f t="shared" si="143"/>
        <v>847925.51517165254</v>
      </c>
      <c r="M797" s="15"/>
      <c r="N797" s="86">
        <f t="shared" si="138"/>
        <v>847925.51517165254</v>
      </c>
    </row>
    <row r="798" spans="1:14" x14ac:dyDescent="0.25">
      <c r="A798" s="81"/>
      <c r="B798" s="65" t="s">
        <v>552</v>
      </c>
      <c r="C798" s="47">
        <v>4</v>
      </c>
      <c r="D798" s="69">
        <v>42.591999999999999</v>
      </c>
      <c r="E798" s="98">
        <v>2945</v>
      </c>
      <c r="F798" s="124">
        <v>700613.3</v>
      </c>
      <c r="G798" s="55">
        <v>75</v>
      </c>
      <c r="H798" s="64">
        <f t="shared" si="140"/>
        <v>525459.97499999998</v>
      </c>
      <c r="I798" s="15">
        <f t="shared" si="139"/>
        <v>175153.32500000007</v>
      </c>
      <c r="J798" s="15">
        <f t="shared" si="141"/>
        <v>237.89925297113754</v>
      </c>
      <c r="K798" s="15">
        <f t="shared" si="142"/>
        <v>484.67978590291341</v>
      </c>
      <c r="L798" s="15">
        <f t="shared" si="143"/>
        <v>1181721.0016959412</v>
      </c>
      <c r="M798" s="15"/>
      <c r="N798" s="86">
        <f t="shared" si="138"/>
        <v>1181721.0016959412</v>
      </c>
    </row>
    <row r="799" spans="1:14" x14ac:dyDescent="0.25">
      <c r="A799" s="81"/>
      <c r="B799" s="65" t="s">
        <v>553</v>
      </c>
      <c r="C799" s="47">
        <v>4</v>
      </c>
      <c r="D799" s="69">
        <v>34.957999999999998</v>
      </c>
      <c r="E799" s="98">
        <v>2247</v>
      </c>
      <c r="F799" s="124">
        <v>251453.3</v>
      </c>
      <c r="G799" s="55">
        <v>75</v>
      </c>
      <c r="H799" s="64">
        <f t="shared" si="140"/>
        <v>188589.97500000001</v>
      </c>
      <c r="I799" s="15">
        <f t="shared" si="139"/>
        <v>62863.324999999983</v>
      </c>
      <c r="J799" s="15">
        <f t="shared" si="141"/>
        <v>111.90623052959501</v>
      </c>
      <c r="K799" s="15">
        <f t="shared" si="142"/>
        <v>610.67280834445592</v>
      </c>
      <c r="L799" s="15">
        <f t="shared" si="143"/>
        <v>1256777.7500012422</v>
      </c>
      <c r="M799" s="15"/>
      <c r="N799" s="86">
        <f t="shared" si="138"/>
        <v>1256777.7500012422</v>
      </c>
    </row>
    <row r="800" spans="1:14" x14ac:dyDescent="0.25">
      <c r="A800" s="81"/>
      <c r="B800" s="65" t="s">
        <v>827</v>
      </c>
      <c r="C800" s="47">
        <v>4</v>
      </c>
      <c r="D800" s="69">
        <v>35.174499999999995</v>
      </c>
      <c r="E800" s="98">
        <v>2363</v>
      </c>
      <c r="F800" s="124">
        <v>667000</v>
      </c>
      <c r="G800" s="55">
        <v>75</v>
      </c>
      <c r="H800" s="64">
        <f t="shared" si="140"/>
        <v>500250</v>
      </c>
      <c r="I800" s="15">
        <f t="shared" si="139"/>
        <v>166750</v>
      </c>
      <c r="J800" s="15">
        <f t="shared" si="141"/>
        <v>282.26830300465508</v>
      </c>
      <c r="K800" s="15">
        <f t="shared" si="142"/>
        <v>440.3107358693959</v>
      </c>
      <c r="L800" s="15">
        <f t="shared" si="143"/>
        <v>1025528.4381494656</v>
      </c>
      <c r="M800" s="15"/>
      <c r="N800" s="86">
        <f t="shared" si="138"/>
        <v>1025528.4381494656</v>
      </c>
    </row>
    <row r="801" spans="1:14" x14ac:dyDescent="0.25">
      <c r="A801" s="81"/>
      <c r="B801" s="65" t="s">
        <v>554</v>
      </c>
      <c r="C801" s="47">
        <v>4</v>
      </c>
      <c r="D801" s="69">
        <v>48.100899999999996</v>
      </c>
      <c r="E801" s="98">
        <v>2520</v>
      </c>
      <c r="F801" s="124">
        <v>380653.3</v>
      </c>
      <c r="G801" s="55">
        <v>75</v>
      </c>
      <c r="H801" s="64">
        <f t="shared" si="140"/>
        <v>285489.97499999998</v>
      </c>
      <c r="I801" s="15">
        <f t="shared" si="139"/>
        <v>95163.325000000012</v>
      </c>
      <c r="J801" s="15">
        <f t="shared" si="141"/>
        <v>151.05289682539683</v>
      </c>
      <c r="K801" s="15">
        <f t="shared" si="142"/>
        <v>571.52614204865415</v>
      </c>
      <c r="L801" s="15">
        <f t="shared" si="143"/>
        <v>1274913.1600642381</v>
      </c>
      <c r="M801" s="15"/>
      <c r="N801" s="86">
        <f t="shared" si="138"/>
        <v>1274913.1600642381</v>
      </c>
    </row>
    <row r="802" spans="1:14" x14ac:dyDescent="0.25">
      <c r="A802" s="81"/>
      <c r="B802" s="65" t="s">
        <v>555</v>
      </c>
      <c r="C802" s="47">
        <v>4</v>
      </c>
      <c r="D802" s="69">
        <v>32.626199999999997</v>
      </c>
      <c r="E802" s="98">
        <v>1760</v>
      </c>
      <c r="F802" s="124">
        <v>219426.7</v>
      </c>
      <c r="G802" s="55">
        <v>75</v>
      </c>
      <c r="H802" s="64">
        <f t="shared" si="140"/>
        <v>164570.02499999999</v>
      </c>
      <c r="I802" s="15">
        <f t="shared" si="139"/>
        <v>54856.675000000017</v>
      </c>
      <c r="J802" s="15">
        <f t="shared" si="141"/>
        <v>124.67426136363638</v>
      </c>
      <c r="K802" s="15">
        <f t="shared" si="142"/>
        <v>597.90477751041465</v>
      </c>
      <c r="L802" s="15">
        <f t="shared" si="143"/>
        <v>1173736.4787557116</v>
      </c>
      <c r="M802" s="15"/>
      <c r="N802" s="86">
        <f t="shared" si="138"/>
        <v>1173736.4787557116</v>
      </c>
    </row>
    <row r="803" spans="1:14" x14ac:dyDescent="0.25">
      <c r="A803" s="81"/>
      <c r="B803" s="65" t="s">
        <v>301</v>
      </c>
      <c r="C803" s="47">
        <v>4</v>
      </c>
      <c r="D803" s="69">
        <v>23.6755</v>
      </c>
      <c r="E803" s="98">
        <v>845</v>
      </c>
      <c r="F803" s="124">
        <v>241853.3</v>
      </c>
      <c r="G803" s="55">
        <v>75</v>
      </c>
      <c r="H803" s="64">
        <f t="shared" si="140"/>
        <v>181389.97500000001</v>
      </c>
      <c r="I803" s="15">
        <f t="shared" si="139"/>
        <v>60463.324999999983</v>
      </c>
      <c r="J803" s="15">
        <f t="shared" si="141"/>
        <v>286.21692307692308</v>
      </c>
      <c r="K803" s="15">
        <f t="shared" si="142"/>
        <v>436.3621157971279</v>
      </c>
      <c r="L803" s="15">
        <f t="shared" si="143"/>
        <v>804657.86516572593</v>
      </c>
      <c r="M803" s="15"/>
      <c r="N803" s="86">
        <f t="shared" si="138"/>
        <v>804657.86516572593</v>
      </c>
    </row>
    <row r="804" spans="1:14" x14ac:dyDescent="0.25">
      <c r="A804" s="81"/>
      <c r="B804" s="65" t="s">
        <v>556</v>
      </c>
      <c r="C804" s="47">
        <v>4</v>
      </c>
      <c r="D804" s="69">
        <v>47.437800000000003</v>
      </c>
      <c r="E804" s="98">
        <v>5684</v>
      </c>
      <c r="F804" s="124">
        <v>979973.3</v>
      </c>
      <c r="G804" s="55">
        <v>75</v>
      </c>
      <c r="H804" s="64">
        <f t="shared" si="140"/>
        <v>734979.97499999998</v>
      </c>
      <c r="I804" s="15">
        <f t="shared" si="139"/>
        <v>244993.32500000007</v>
      </c>
      <c r="J804" s="15">
        <f t="shared" si="141"/>
        <v>172.40909570724841</v>
      </c>
      <c r="K804" s="15">
        <f t="shared" si="142"/>
        <v>550.16994316680257</v>
      </c>
      <c r="L804" s="15">
        <f t="shared" si="143"/>
        <v>1612880.4364247334</v>
      </c>
      <c r="M804" s="15"/>
      <c r="N804" s="86">
        <f t="shared" si="138"/>
        <v>1612880.4364247334</v>
      </c>
    </row>
    <row r="805" spans="1:14" x14ac:dyDescent="0.25">
      <c r="A805" s="81"/>
      <c r="B805" s="65" t="s">
        <v>557</v>
      </c>
      <c r="C805" s="47">
        <v>4</v>
      </c>
      <c r="D805" s="69">
        <v>51.628</v>
      </c>
      <c r="E805" s="98">
        <v>3322</v>
      </c>
      <c r="F805" s="124">
        <v>504920</v>
      </c>
      <c r="G805" s="55">
        <v>75</v>
      </c>
      <c r="H805" s="64">
        <f t="shared" si="140"/>
        <v>378690</v>
      </c>
      <c r="I805" s="15">
        <f t="shared" si="139"/>
        <v>126230</v>
      </c>
      <c r="J805" s="15">
        <f t="shared" si="141"/>
        <v>151.99277543648404</v>
      </c>
      <c r="K805" s="15">
        <f t="shared" si="142"/>
        <v>570.58626343756691</v>
      </c>
      <c r="L805" s="15">
        <f t="shared" si="143"/>
        <v>1378992.6261860656</v>
      </c>
      <c r="M805" s="15"/>
      <c r="N805" s="86">
        <f t="shared" si="138"/>
        <v>1378992.6261860656</v>
      </c>
    </row>
    <row r="806" spans="1:14" x14ac:dyDescent="0.25">
      <c r="A806" s="81"/>
      <c r="B806" s="65" t="s">
        <v>558</v>
      </c>
      <c r="C806" s="47">
        <v>4</v>
      </c>
      <c r="D806" s="69">
        <v>40.825899999999997</v>
      </c>
      <c r="E806" s="98">
        <v>5294</v>
      </c>
      <c r="F806" s="124">
        <v>985786.7</v>
      </c>
      <c r="G806" s="55">
        <v>75</v>
      </c>
      <c r="H806" s="64">
        <f t="shared" si="140"/>
        <v>739340.02500000002</v>
      </c>
      <c r="I806" s="15">
        <f t="shared" si="139"/>
        <v>246446.67499999993</v>
      </c>
      <c r="J806" s="15">
        <f t="shared" si="141"/>
        <v>186.20829240649792</v>
      </c>
      <c r="K806" s="15">
        <f t="shared" si="142"/>
        <v>536.37074646755309</v>
      </c>
      <c r="L806" s="15">
        <f t="shared" si="143"/>
        <v>1525864.6570628174</v>
      </c>
      <c r="M806" s="15"/>
      <c r="N806" s="86">
        <f t="shared" si="138"/>
        <v>1525864.6570628174</v>
      </c>
    </row>
    <row r="807" spans="1:14" x14ac:dyDescent="0.25">
      <c r="A807" s="81"/>
      <c r="B807" s="65" t="s">
        <v>538</v>
      </c>
      <c r="C807" s="47">
        <v>3</v>
      </c>
      <c r="D807" s="69">
        <v>82.852499999999992</v>
      </c>
      <c r="E807" s="98">
        <v>13193</v>
      </c>
      <c r="F807" s="124">
        <v>13416000</v>
      </c>
      <c r="G807" s="55">
        <v>20</v>
      </c>
      <c r="H807" s="64">
        <f t="shared" si="140"/>
        <v>2683200</v>
      </c>
      <c r="I807" s="15">
        <f t="shared" si="139"/>
        <v>10732800</v>
      </c>
      <c r="J807" s="15">
        <f t="shared" si="141"/>
        <v>1016.9029030546502</v>
      </c>
      <c r="K807" s="15">
        <f t="shared" si="142"/>
        <v>-294.32386418059923</v>
      </c>
      <c r="L807" s="15">
        <f t="shared" si="143"/>
        <v>1814808.3810729366</v>
      </c>
      <c r="M807" s="15"/>
      <c r="N807" s="86">
        <f t="shared" si="138"/>
        <v>1814808.3810729366</v>
      </c>
    </row>
    <row r="808" spans="1:14" x14ac:dyDescent="0.25">
      <c r="A808" s="81"/>
      <c r="B808" s="65" t="s">
        <v>559</v>
      </c>
      <c r="C808" s="47">
        <v>4</v>
      </c>
      <c r="D808" s="69">
        <v>39.7181</v>
      </c>
      <c r="E808" s="98">
        <v>5118</v>
      </c>
      <c r="F808" s="124">
        <v>844720</v>
      </c>
      <c r="G808" s="55">
        <v>75</v>
      </c>
      <c r="H808" s="64">
        <f t="shared" si="140"/>
        <v>633540</v>
      </c>
      <c r="I808" s="15">
        <f t="shared" si="139"/>
        <v>211180</v>
      </c>
      <c r="J808" s="15">
        <f t="shared" si="141"/>
        <v>165.04884720593981</v>
      </c>
      <c r="K808" s="15">
        <f t="shared" si="142"/>
        <v>557.53019166811123</v>
      </c>
      <c r="L808" s="15">
        <f t="shared" si="143"/>
        <v>1532144.0163018066</v>
      </c>
      <c r="M808" s="15"/>
      <c r="N808" s="86">
        <f t="shared" si="138"/>
        <v>1532144.0163018066</v>
      </c>
    </row>
    <row r="809" spans="1:14" x14ac:dyDescent="0.25">
      <c r="A809" s="81"/>
      <c r="B809" s="65" t="s">
        <v>828</v>
      </c>
      <c r="C809" s="47">
        <v>4</v>
      </c>
      <c r="D809" s="69">
        <v>28.17</v>
      </c>
      <c r="E809" s="98">
        <v>1507</v>
      </c>
      <c r="F809" s="124">
        <v>409160</v>
      </c>
      <c r="G809" s="55">
        <v>75</v>
      </c>
      <c r="H809" s="64">
        <f t="shared" si="140"/>
        <v>306870</v>
      </c>
      <c r="I809" s="15">
        <f t="shared" si="139"/>
        <v>102290</v>
      </c>
      <c r="J809" s="15">
        <f t="shared" si="141"/>
        <v>271.50630391506303</v>
      </c>
      <c r="K809" s="15">
        <f t="shared" si="142"/>
        <v>451.07273495898795</v>
      </c>
      <c r="L809" s="15">
        <f t="shared" si="143"/>
        <v>918016.01475937711</v>
      </c>
      <c r="M809" s="15"/>
      <c r="N809" s="86">
        <f t="shared" si="138"/>
        <v>918016.01475937711</v>
      </c>
    </row>
    <row r="810" spans="1:14" x14ac:dyDescent="0.25">
      <c r="A810" s="81"/>
      <c r="B810" s="65" t="s">
        <v>829</v>
      </c>
      <c r="C810" s="47">
        <v>4</v>
      </c>
      <c r="D810" s="69">
        <v>24.711599999999997</v>
      </c>
      <c r="E810" s="98">
        <v>606</v>
      </c>
      <c r="F810" s="124">
        <v>66386.7</v>
      </c>
      <c r="G810" s="55">
        <v>75</v>
      </c>
      <c r="H810" s="64">
        <f t="shared" si="140"/>
        <v>49790.025000000001</v>
      </c>
      <c r="I810" s="15">
        <f t="shared" si="139"/>
        <v>16596.674999999996</v>
      </c>
      <c r="J810" s="15">
        <f t="shared" si="141"/>
        <v>109.5490099009901</v>
      </c>
      <c r="K810" s="15">
        <f t="shared" si="142"/>
        <v>613.03002897306089</v>
      </c>
      <c r="L810" s="15">
        <f t="shared" si="143"/>
        <v>1034633.3880394148</v>
      </c>
      <c r="M810" s="15"/>
      <c r="N810" s="86">
        <f t="shared" si="138"/>
        <v>1034633.3880394148</v>
      </c>
    </row>
    <row r="811" spans="1:14" x14ac:dyDescent="0.25">
      <c r="A811" s="81"/>
      <c r="B811" s="8"/>
      <c r="C811" s="8"/>
      <c r="D811" s="69">
        <v>0</v>
      </c>
      <c r="E811" s="100"/>
      <c r="F811" s="87"/>
      <c r="G811" s="55"/>
      <c r="H811" s="87"/>
      <c r="I811" s="88"/>
      <c r="J811" s="88"/>
      <c r="K811" s="15"/>
      <c r="L811" s="15"/>
      <c r="M811" s="15"/>
      <c r="N811" s="86"/>
    </row>
    <row r="812" spans="1:14" x14ac:dyDescent="0.25">
      <c r="A812" s="84" t="s">
        <v>560</v>
      </c>
      <c r="B812" s="57" t="s">
        <v>2</v>
      </c>
      <c r="C812" s="58"/>
      <c r="D812" s="7">
        <v>1042.992</v>
      </c>
      <c r="E812" s="101">
        <f>E813</f>
        <v>91112</v>
      </c>
      <c r="F812" s="49">
        <v>0</v>
      </c>
      <c r="G812" s="55"/>
      <c r="H812" s="49">
        <f>H814</f>
        <v>12628880.875</v>
      </c>
      <c r="I812" s="12">
        <f>I814</f>
        <v>-12628880.875</v>
      </c>
      <c r="J812" s="12"/>
      <c r="K812" s="15"/>
      <c r="L812" s="15"/>
      <c r="M812" s="14">
        <f>M814</f>
        <v>44599499.854953125</v>
      </c>
      <c r="N812" s="82">
        <f t="shared" si="138"/>
        <v>44599499.854953125</v>
      </c>
    </row>
    <row r="813" spans="1:14" x14ac:dyDescent="0.25">
      <c r="A813" s="84" t="s">
        <v>560</v>
      </c>
      <c r="B813" s="57" t="s">
        <v>3</v>
      </c>
      <c r="C813" s="58"/>
      <c r="D813" s="7">
        <v>1042.992</v>
      </c>
      <c r="E813" s="101">
        <f>SUM(E815:E849)</f>
        <v>91112</v>
      </c>
      <c r="F813" s="49">
        <f>SUM(F815:F849)</f>
        <v>50515523.5</v>
      </c>
      <c r="G813" s="55"/>
      <c r="H813" s="49">
        <f>SUM(H815:H849)</f>
        <v>23091419.785</v>
      </c>
      <c r="I813" s="12">
        <f>SUM(I815:I849)</f>
        <v>27424103.715000004</v>
      </c>
      <c r="J813" s="12"/>
      <c r="K813" s="15"/>
      <c r="L813" s="12">
        <f>SUM(L815:L849)</f>
        <v>37851395.722400196</v>
      </c>
      <c r="M813" s="15"/>
      <c r="N813" s="82">
        <f t="shared" si="138"/>
        <v>37851395.722400196</v>
      </c>
    </row>
    <row r="814" spans="1:14" x14ac:dyDescent="0.25">
      <c r="A814" s="81"/>
      <c r="B814" s="65" t="s">
        <v>26</v>
      </c>
      <c r="C814" s="47">
        <v>2</v>
      </c>
      <c r="D814" s="69">
        <v>0</v>
      </c>
      <c r="E814" s="104"/>
      <c r="F814" s="64">
        <v>0</v>
      </c>
      <c r="G814" s="55">
        <v>25</v>
      </c>
      <c r="H814" s="64">
        <f>F813*G814/100</f>
        <v>12628880.875</v>
      </c>
      <c r="I814" s="15">
        <f t="shared" ref="I814:I849" si="144">F814-H814</f>
        <v>-12628880.875</v>
      </c>
      <c r="J814" s="15"/>
      <c r="K814" s="15"/>
      <c r="L814" s="15"/>
      <c r="M814" s="15">
        <f>($L$7*$L$8*E812/$L$10)+($L$7*$L$9*D812/$L$11)</f>
        <v>44599499.854953125</v>
      </c>
      <c r="N814" s="86">
        <f t="shared" si="138"/>
        <v>44599499.854953125</v>
      </c>
    </row>
    <row r="815" spans="1:14" x14ac:dyDescent="0.25">
      <c r="A815" s="81"/>
      <c r="B815" s="65" t="s">
        <v>830</v>
      </c>
      <c r="C815" s="47">
        <v>4</v>
      </c>
      <c r="D815" s="69">
        <v>25.906500000000001</v>
      </c>
      <c r="E815" s="98">
        <v>773</v>
      </c>
      <c r="F815" s="124">
        <v>167800</v>
      </c>
      <c r="G815" s="55">
        <v>75</v>
      </c>
      <c r="H815" s="64">
        <f t="shared" ref="H815:H849" si="145">F815*G815/100</f>
        <v>125850</v>
      </c>
      <c r="I815" s="15">
        <f t="shared" si="144"/>
        <v>41950</v>
      </c>
      <c r="J815" s="15">
        <f t="shared" ref="J815:J849" si="146">F815/E815</f>
        <v>217.07632600258731</v>
      </c>
      <c r="K815" s="15">
        <f t="shared" ref="K815:K849" si="147">$J$11*$J$19-J815</f>
        <v>505.5027128714637</v>
      </c>
      <c r="L815" s="15">
        <f t="shared" ref="L815:L849" si="148">IF(K815&gt;0,$J$7*$J$8*(K815/$K$19),0)+$J$7*$J$9*(E815/$E$19)+$J$7*$J$10*(D815/$D$19)</f>
        <v>903096.27918664156</v>
      </c>
      <c r="M815" s="15"/>
      <c r="N815" s="86">
        <f t="shared" si="138"/>
        <v>903096.27918664156</v>
      </c>
    </row>
    <row r="816" spans="1:14" x14ac:dyDescent="0.25">
      <c r="A816" s="81"/>
      <c r="B816" s="65" t="s">
        <v>561</v>
      </c>
      <c r="C816" s="47">
        <v>4</v>
      </c>
      <c r="D816" s="69">
        <v>48.301099999999991</v>
      </c>
      <c r="E816" s="98">
        <v>2902</v>
      </c>
      <c r="F816" s="124">
        <v>1147293.3</v>
      </c>
      <c r="G816" s="55">
        <v>75</v>
      </c>
      <c r="H816" s="64">
        <f t="shared" si="145"/>
        <v>860469.97499999998</v>
      </c>
      <c r="I816" s="15">
        <f t="shared" si="144"/>
        <v>286823.32500000007</v>
      </c>
      <c r="J816" s="15">
        <f t="shared" si="146"/>
        <v>395.34572708476912</v>
      </c>
      <c r="K816" s="15">
        <f t="shared" si="147"/>
        <v>327.23331178928186</v>
      </c>
      <c r="L816" s="15">
        <f t="shared" si="148"/>
        <v>968233.81273087626</v>
      </c>
      <c r="M816" s="15"/>
      <c r="N816" s="86">
        <f t="shared" si="138"/>
        <v>968233.81273087626</v>
      </c>
    </row>
    <row r="817" spans="1:14" x14ac:dyDescent="0.25">
      <c r="A817" s="81"/>
      <c r="B817" s="65" t="s">
        <v>562</v>
      </c>
      <c r="C817" s="47">
        <v>4</v>
      </c>
      <c r="D817" s="69">
        <v>31.988000000000003</v>
      </c>
      <c r="E817" s="98">
        <v>1963</v>
      </c>
      <c r="F817" s="124">
        <v>257040</v>
      </c>
      <c r="G817" s="55">
        <v>75</v>
      </c>
      <c r="H817" s="64">
        <f t="shared" si="145"/>
        <v>192780</v>
      </c>
      <c r="I817" s="15">
        <f t="shared" si="144"/>
        <v>64260</v>
      </c>
      <c r="J817" s="15">
        <f t="shared" si="146"/>
        <v>130.94243504839531</v>
      </c>
      <c r="K817" s="15">
        <f t="shared" si="147"/>
        <v>591.6366038256557</v>
      </c>
      <c r="L817" s="15">
        <f t="shared" si="148"/>
        <v>1186431.8796033456</v>
      </c>
      <c r="M817" s="15"/>
      <c r="N817" s="86">
        <f t="shared" si="138"/>
        <v>1186431.8796033456</v>
      </c>
    </row>
    <row r="818" spans="1:14" x14ac:dyDescent="0.25">
      <c r="A818" s="81"/>
      <c r="B818" s="65" t="s">
        <v>563</v>
      </c>
      <c r="C818" s="47">
        <v>4</v>
      </c>
      <c r="D818" s="69">
        <v>65.251899999999992</v>
      </c>
      <c r="E818" s="98">
        <v>2695</v>
      </c>
      <c r="F818" s="124">
        <v>637093.30000000005</v>
      </c>
      <c r="G818" s="55">
        <v>75</v>
      </c>
      <c r="H818" s="64">
        <f t="shared" si="145"/>
        <v>477819.97499999998</v>
      </c>
      <c r="I818" s="15">
        <f t="shared" si="144"/>
        <v>159273.32500000007</v>
      </c>
      <c r="J818" s="15">
        <f t="shared" si="146"/>
        <v>236.39825602968463</v>
      </c>
      <c r="K818" s="15">
        <f t="shared" si="147"/>
        <v>486.18078284436638</v>
      </c>
      <c r="L818" s="15">
        <f t="shared" si="148"/>
        <v>1227951.2178980841</v>
      </c>
      <c r="M818" s="15"/>
      <c r="N818" s="86">
        <f t="shared" si="138"/>
        <v>1227951.2178980841</v>
      </c>
    </row>
    <row r="819" spans="1:14" x14ac:dyDescent="0.25">
      <c r="A819" s="81"/>
      <c r="B819" s="65" t="s">
        <v>831</v>
      </c>
      <c r="C819" s="47">
        <v>4</v>
      </c>
      <c r="D819" s="69">
        <v>54.275099999999995</v>
      </c>
      <c r="E819" s="98">
        <v>3200</v>
      </c>
      <c r="F819" s="124">
        <v>1332706.7</v>
      </c>
      <c r="G819" s="55">
        <v>75</v>
      </c>
      <c r="H819" s="64">
        <f t="shared" si="145"/>
        <v>999530.02500000002</v>
      </c>
      <c r="I819" s="15">
        <f t="shared" si="144"/>
        <v>333176.67499999993</v>
      </c>
      <c r="J819" s="15">
        <f t="shared" si="146"/>
        <v>416.47084374999997</v>
      </c>
      <c r="K819" s="15">
        <f t="shared" si="147"/>
        <v>306.10819512405101</v>
      </c>
      <c r="L819" s="15">
        <f t="shared" si="148"/>
        <v>992061.96729965601</v>
      </c>
      <c r="M819" s="15"/>
      <c r="N819" s="86">
        <f t="shared" si="138"/>
        <v>992061.96729965601</v>
      </c>
    </row>
    <row r="820" spans="1:14" x14ac:dyDescent="0.25">
      <c r="A820" s="81"/>
      <c r="B820" s="65" t="s">
        <v>564</v>
      </c>
      <c r="C820" s="47">
        <v>4</v>
      </c>
      <c r="D820" s="69">
        <v>29.217499999999998</v>
      </c>
      <c r="E820" s="98">
        <v>866</v>
      </c>
      <c r="F820" s="124">
        <v>205333.3</v>
      </c>
      <c r="G820" s="55">
        <v>75</v>
      </c>
      <c r="H820" s="64">
        <f t="shared" si="145"/>
        <v>153999.97500000001</v>
      </c>
      <c r="I820" s="15">
        <f t="shared" si="144"/>
        <v>51333.324999999983</v>
      </c>
      <c r="J820" s="15">
        <f t="shared" si="146"/>
        <v>237.1054272517321</v>
      </c>
      <c r="K820" s="15">
        <f t="shared" si="147"/>
        <v>485.47361162231891</v>
      </c>
      <c r="L820" s="15">
        <f t="shared" si="148"/>
        <v>895850.51082828199</v>
      </c>
      <c r="M820" s="15"/>
      <c r="N820" s="86">
        <f t="shared" si="138"/>
        <v>895850.51082828199</v>
      </c>
    </row>
    <row r="821" spans="1:14" x14ac:dyDescent="0.25">
      <c r="A821" s="81"/>
      <c r="B821" s="65" t="s">
        <v>565</v>
      </c>
      <c r="C821" s="47">
        <v>4</v>
      </c>
      <c r="D821" s="69">
        <v>30.398</v>
      </c>
      <c r="E821" s="98">
        <v>1268</v>
      </c>
      <c r="F821" s="124">
        <v>181853.3</v>
      </c>
      <c r="G821" s="55">
        <v>75</v>
      </c>
      <c r="H821" s="64">
        <f t="shared" si="145"/>
        <v>136389.97500000001</v>
      </c>
      <c r="I821" s="15">
        <f t="shared" si="144"/>
        <v>45463.324999999983</v>
      </c>
      <c r="J821" s="15">
        <f t="shared" si="146"/>
        <v>143.41742902208202</v>
      </c>
      <c r="K821" s="15">
        <f t="shared" si="147"/>
        <v>579.16160985196893</v>
      </c>
      <c r="L821" s="15">
        <f t="shared" si="148"/>
        <v>1081832.3904023946</v>
      </c>
      <c r="M821" s="15"/>
      <c r="N821" s="86">
        <f t="shared" ref="N821:N884" si="149">L821+M821</f>
        <v>1081832.3904023946</v>
      </c>
    </row>
    <row r="822" spans="1:14" x14ac:dyDescent="0.25">
      <c r="A822" s="81"/>
      <c r="B822" s="65" t="s">
        <v>566</v>
      </c>
      <c r="C822" s="47">
        <v>4</v>
      </c>
      <c r="D822" s="69">
        <v>20.7653</v>
      </c>
      <c r="E822" s="98">
        <v>683</v>
      </c>
      <c r="F822" s="124">
        <v>209613.3</v>
      </c>
      <c r="G822" s="55">
        <v>75</v>
      </c>
      <c r="H822" s="64">
        <f t="shared" si="145"/>
        <v>157209.97500000001</v>
      </c>
      <c r="I822" s="15">
        <f t="shared" si="144"/>
        <v>52403.324999999983</v>
      </c>
      <c r="J822" s="15">
        <f t="shared" si="146"/>
        <v>306.90087847730598</v>
      </c>
      <c r="K822" s="15">
        <f t="shared" si="147"/>
        <v>415.678160396745</v>
      </c>
      <c r="L822" s="15">
        <f t="shared" si="148"/>
        <v>746431.96163306525</v>
      </c>
      <c r="M822" s="15"/>
      <c r="N822" s="86">
        <f t="shared" si="149"/>
        <v>746431.96163306525</v>
      </c>
    </row>
    <row r="823" spans="1:14" x14ac:dyDescent="0.25">
      <c r="A823" s="81"/>
      <c r="B823" s="65" t="s">
        <v>567</v>
      </c>
      <c r="C823" s="47">
        <v>4</v>
      </c>
      <c r="D823" s="69">
        <v>20.0947</v>
      </c>
      <c r="E823" s="98">
        <v>941</v>
      </c>
      <c r="F823" s="124">
        <v>192280</v>
      </c>
      <c r="G823" s="55">
        <v>75</v>
      </c>
      <c r="H823" s="64">
        <f t="shared" si="145"/>
        <v>144210</v>
      </c>
      <c r="I823" s="15">
        <f t="shared" si="144"/>
        <v>48070</v>
      </c>
      <c r="J823" s="15">
        <f t="shared" si="146"/>
        <v>204.33581296493094</v>
      </c>
      <c r="K823" s="15">
        <f t="shared" si="147"/>
        <v>518.24322590912004</v>
      </c>
      <c r="L823" s="15">
        <f t="shared" si="148"/>
        <v>922334.57200876484</v>
      </c>
      <c r="M823" s="15"/>
      <c r="N823" s="86">
        <f t="shared" si="149"/>
        <v>922334.57200876484</v>
      </c>
    </row>
    <row r="824" spans="1:14" x14ac:dyDescent="0.25">
      <c r="A824" s="81"/>
      <c r="B824" s="65" t="s">
        <v>568</v>
      </c>
      <c r="C824" s="47">
        <v>4</v>
      </c>
      <c r="D824" s="69">
        <v>32.6556</v>
      </c>
      <c r="E824" s="98">
        <v>1242</v>
      </c>
      <c r="F824" s="124">
        <v>185600</v>
      </c>
      <c r="G824" s="55">
        <v>75</v>
      </c>
      <c r="H824" s="64">
        <f t="shared" si="145"/>
        <v>139200</v>
      </c>
      <c r="I824" s="15">
        <f t="shared" si="144"/>
        <v>46400</v>
      </c>
      <c r="J824" s="15">
        <f t="shared" si="146"/>
        <v>149.43639291465379</v>
      </c>
      <c r="K824" s="15">
        <f t="shared" si="147"/>
        <v>573.14264595939721</v>
      </c>
      <c r="L824" s="15">
        <f t="shared" si="148"/>
        <v>1077419.3534944183</v>
      </c>
      <c r="M824" s="15"/>
      <c r="N824" s="86">
        <f t="shared" si="149"/>
        <v>1077419.3534944183</v>
      </c>
    </row>
    <row r="825" spans="1:14" x14ac:dyDescent="0.25">
      <c r="A825" s="81"/>
      <c r="B825" s="65" t="s">
        <v>569</v>
      </c>
      <c r="C825" s="47">
        <v>4</v>
      </c>
      <c r="D825" s="69">
        <v>20.333000000000002</v>
      </c>
      <c r="E825" s="98">
        <v>1089</v>
      </c>
      <c r="F825" s="124">
        <v>117453.3</v>
      </c>
      <c r="G825" s="55">
        <v>75</v>
      </c>
      <c r="H825" s="64">
        <f t="shared" si="145"/>
        <v>88089.975000000006</v>
      </c>
      <c r="I825" s="15">
        <f t="shared" si="144"/>
        <v>29363.324999999997</v>
      </c>
      <c r="J825" s="15">
        <f t="shared" si="146"/>
        <v>107.85426997245179</v>
      </c>
      <c r="K825" s="15">
        <f t="shared" si="147"/>
        <v>614.72476890159919</v>
      </c>
      <c r="L825" s="15">
        <f t="shared" si="148"/>
        <v>1079517.2173733923</v>
      </c>
      <c r="M825" s="15"/>
      <c r="N825" s="86">
        <f t="shared" si="149"/>
        <v>1079517.2173733923</v>
      </c>
    </row>
    <row r="826" spans="1:14" x14ac:dyDescent="0.25">
      <c r="A826" s="81"/>
      <c r="B826" s="65" t="s">
        <v>570</v>
      </c>
      <c r="C826" s="47">
        <v>4</v>
      </c>
      <c r="D826" s="69">
        <v>26.998699999999999</v>
      </c>
      <c r="E826" s="98">
        <v>784</v>
      </c>
      <c r="F826" s="124">
        <v>142360</v>
      </c>
      <c r="G826" s="55">
        <v>75</v>
      </c>
      <c r="H826" s="64">
        <f t="shared" si="145"/>
        <v>106770</v>
      </c>
      <c r="I826" s="15">
        <f t="shared" si="144"/>
        <v>35590</v>
      </c>
      <c r="J826" s="15">
        <f t="shared" si="146"/>
        <v>181.58163265306123</v>
      </c>
      <c r="K826" s="15">
        <f t="shared" si="147"/>
        <v>540.99740622098977</v>
      </c>
      <c r="L826" s="15">
        <f t="shared" si="148"/>
        <v>959081.91411195102</v>
      </c>
      <c r="M826" s="15"/>
      <c r="N826" s="86">
        <f t="shared" si="149"/>
        <v>959081.91411195102</v>
      </c>
    </row>
    <row r="827" spans="1:14" x14ac:dyDescent="0.25">
      <c r="A827" s="81"/>
      <c r="B827" s="65" t="s">
        <v>571</v>
      </c>
      <c r="C827" s="47">
        <v>4</v>
      </c>
      <c r="D827" s="69">
        <v>43.112399999999994</v>
      </c>
      <c r="E827" s="98">
        <v>3103</v>
      </c>
      <c r="F827" s="124">
        <v>364053.3</v>
      </c>
      <c r="G827" s="55">
        <v>75</v>
      </c>
      <c r="H827" s="64">
        <f t="shared" si="145"/>
        <v>273039.97499999998</v>
      </c>
      <c r="I827" s="15">
        <f t="shared" si="144"/>
        <v>91013.325000000012</v>
      </c>
      <c r="J827" s="15">
        <f t="shared" si="146"/>
        <v>117.32300999033194</v>
      </c>
      <c r="K827" s="15">
        <f t="shared" si="147"/>
        <v>605.25602888371907</v>
      </c>
      <c r="L827" s="15">
        <f t="shared" si="148"/>
        <v>1375717.7824433604</v>
      </c>
      <c r="M827" s="15"/>
      <c r="N827" s="86">
        <f t="shared" si="149"/>
        <v>1375717.7824433604</v>
      </c>
    </row>
    <row r="828" spans="1:14" x14ac:dyDescent="0.25">
      <c r="A828" s="81"/>
      <c r="B828" s="65" t="s">
        <v>572</v>
      </c>
      <c r="C828" s="47">
        <v>4</v>
      </c>
      <c r="D828" s="69">
        <v>13.8256</v>
      </c>
      <c r="E828" s="98">
        <v>504</v>
      </c>
      <c r="F828" s="124">
        <v>151533.29999999999</v>
      </c>
      <c r="G828" s="55">
        <v>75</v>
      </c>
      <c r="H828" s="64">
        <f t="shared" si="145"/>
        <v>113649.97500000001</v>
      </c>
      <c r="I828" s="15">
        <f t="shared" si="144"/>
        <v>37883.324999999983</v>
      </c>
      <c r="J828" s="15">
        <f t="shared" si="146"/>
        <v>300.66130952380951</v>
      </c>
      <c r="K828" s="15">
        <f t="shared" si="147"/>
        <v>421.91772935024147</v>
      </c>
      <c r="L828" s="15">
        <f t="shared" si="148"/>
        <v>711971.47755859967</v>
      </c>
      <c r="M828" s="15"/>
      <c r="N828" s="86">
        <f t="shared" si="149"/>
        <v>711971.47755859967</v>
      </c>
    </row>
    <row r="829" spans="1:14" x14ac:dyDescent="0.25">
      <c r="A829" s="81"/>
      <c r="B829" s="65" t="s">
        <v>573</v>
      </c>
      <c r="C829" s="47">
        <v>4</v>
      </c>
      <c r="D829" s="69">
        <v>29.2425</v>
      </c>
      <c r="E829" s="98">
        <v>1658</v>
      </c>
      <c r="F829" s="124">
        <v>211000</v>
      </c>
      <c r="G829" s="55">
        <v>75</v>
      </c>
      <c r="H829" s="64">
        <f t="shared" si="145"/>
        <v>158250</v>
      </c>
      <c r="I829" s="15">
        <f t="shared" si="144"/>
        <v>52750</v>
      </c>
      <c r="J829" s="15">
        <f t="shared" si="146"/>
        <v>127.26176115802171</v>
      </c>
      <c r="K829" s="15">
        <f t="shared" si="147"/>
        <v>595.31727771602925</v>
      </c>
      <c r="L829" s="15">
        <f t="shared" si="148"/>
        <v>1147093.8032818083</v>
      </c>
      <c r="M829" s="15"/>
      <c r="N829" s="86">
        <f t="shared" si="149"/>
        <v>1147093.8032818083</v>
      </c>
    </row>
    <row r="830" spans="1:14" x14ac:dyDescent="0.25">
      <c r="A830" s="81"/>
      <c r="B830" s="65" t="s">
        <v>574</v>
      </c>
      <c r="C830" s="47">
        <v>4</v>
      </c>
      <c r="D830" s="69">
        <v>34.03</v>
      </c>
      <c r="E830" s="98">
        <v>1700</v>
      </c>
      <c r="F830" s="124">
        <v>261560</v>
      </c>
      <c r="G830" s="55">
        <v>75</v>
      </c>
      <c r="H830" s="64">
        <f t="shared" si="145"/>
        <v>196170</v>
      </c>
      <c r="I830" s="15">
        <f t="shared" si="144"/>
        <v>65390</v>
      </c>
      <c r="J830" s="15">
        <f t="shared" si="146"/>
        <v>153.85882352941175</v>
      </c>
      <c r="K830" s="15">
        <f t="shared" si="147"/>
        <v>568.7202153446392</v>
      </c>
      <c r="L830" s="15">
        <f t="shared" si="148"/>
        <v>1129183.9184724458</v>
      </c>
      <c r="M830" s="15"/>
      <c r="N830" s="86">
        <f t="shared" si="149"/>
        <v>1129183.9184724458</v>
      </c>
    </row>
    <row r="831" spans="1:14" x14ac:dyDescent="0.25">
      <c r="A831" s="81"/>
      <c r="B831" s="65" t="s">
        <v>832</v>
      </c>
      <c r="C831" s="47">
        <v>4</v>
      </c>
      <c r="D831" s="69">
        <v>19.790199999999999</v>
      </c>
      <c r="E831" s="98">
        <v>693</v>
      </c>
      <c r="F831" s="124">
        <v>154973.29999999999</v>
      </c>
      <c r="G831" s="55">
        <v>75</v>
      </c>
      <c r="H831" s="64">
        <f t="shared" si="145"/>
        <v>116229.97500000001</v>
      </c>
      <c r="I831" s="15">
        <f t="shared" si="144"/>
        <v>38743.324999999983</v>
      </c>
      <c r="J831" s="15">
        <f t="shared" si="146"/>
        <v>223.6266955266955</v>
      </c>
      <c r="K831" s="15">
        <f t="shared" si="147"/>
        <v>498.95234334735551</v>
      </c>
      <c r="L831" s="15">
        <f t="shared" si="148"/>
        <v>864472.56188395259</v>
      </c>
      <c r="M831" s="15"/>
      <c r="N831" s="86">
        <f t="shared" si="149"/>
        <v>864472.56188395259</v>
      </c>
    </row>
    <row r="832" spans="1:14" x14ac:dyDescent="0.25">
      <c r="A832" s="81"/>
      <c r="B832" s="65" t="s">
        <v>575</v>
      </c>
      <c r="C832" s="47">
        <v>4</v>
      </c>
      <c r="D832" s="69">
        <v>35.491299999999995</v>
      </c>
      <c r="E832" s="98">
        <v>3273</v>
      </c>
      <c r="F832" s="124">
        <v>521026.7</v>
      </c>
      <c r="G832" s="55">
        <v>75</v>
      </c>
      <c r="H832" s="64">
        <f t="shared" si="145"/>
        <v>390770.02500000002</v>
      </c>
      <c r="I832" s="15">
        <f t="shared" si="144"/>
        <v>130256.67499999999</v>
      </c>
      <c r="J832" s="15">
        <f t="shared" si="146"/>
        <v>159.18933699969446</v>
      </c>
      <c r="K832" s="15">
        <f t="shared" si="147"/>
        <v>563.38970187435655</v>
      </c>
      <c r="L832" s="15">
        <f t="shared" si="148"/>
        <v>1310625.4337914544</v>
      </c>
      <c r="M832" s="15"/>
      <c r="N832" s="86">
        <f t="shared" si="149"/>
        <v>1310625.4337914544</v>
      </c>
    </row>
    <row r="833" spans="1:14" x14ac:dyDescent="0.25">
      <c r="A833" s="81"/>
      <c r="B833" s="65" t="s">
        <v>576</v>
      </c>
      <c r="C833" s="47">
        <v>4</v>
      </c>
      <c r="D833" s="69">
        <v>14.1394</v>
      </c>
      <c r="E833" s="98">
        <v>664</v>
      </c>
      <c r="F833" s="124">
        <v>239600</v>
      </c>
      <c r="G833" s="55">
        <v>75</v>
      </c>
      <c r="H833" s="64">
        <f t="shared" si="145"/>
        <v>179700</v>
      </c>
      <c r="I833" s="15">
        <f t="shared" si="144"/>
        <v>59900</v>
      </c>
      <c r="J833" s="15">
        <f t="shared" si="146"/>
        <v>360.84337349397589</v>
      </c>
      <c r="K833" s="15">
        <f t="shared" si="147"/>
        <v>361.73566538007509</v>
      </c>
      <c r="L833" s="15">
        <f t="shared" si="148"/>
        <v>645001.02446426265</v>
      </c>
      <c r="M833" s="15"/>
      <c r="N833" s="86">
        <f t="shared" si="149"/>
        <v>645001.02446426265</v>
      </c>
    </row>
    <row r="834" spans="1:14" x14ac:dyDescent="0.25">
      <c r="A834" s="81"/>
      <c r="B834" s="65" t="s">
        <v>833</v>
      </c>
      <c r="C834" s="47">
        <v>4</v>
      </c>
      <c r="D834" s="69">
        <v>16.197300000000002</v>
      </c>
      <c r="E834" s="98">
        <v>808</v>
      </c>
      <c r="F834" s="124">
        <v>137973.29999999999</v>
      </c>
      <c r="G834" s="55">
        <v>75</v>
      </c>
      <c r="H834" s="64">
        <f t="shared" si="145"/>
        <v>103479.97500000001</v>
      </c>
      <c r="I834" s="15">
        <f t="shared" si="144"/>
        <v>34493.324999999983</v>
      </c>
      <c r="J834" s="15">
        <f t="shared" si="146"/>
        <v>170.75903465346533</v>
      </c>
      <c r="K834" s="15">
        <f t="shared" si="147"/>
        <v>551.82000422058559</v>
      </c>
      <c r="L834" s="15">
        <f t="shared" si="148"/>
        <v>942519.32969249052</v>
      </c>
      <c r="M834" s="15"/>
      <c r="N834" s="86">
        <f t="shared" si="149"/>
        <v>942519.32969249052</v>
      </c>
    </row>
    <row r="835" spans="1:14" x14ac:dyDescent="0.25">
      <c r="A835" s="81"/>
      <c r="B835" s="65" t="s">
        <v>577</v>
      </c>
      <c r="C835" s="47">
        <v>4</v>
      </c>
      <c r="D835" s="69">
        <v>31.064299999999999</v>
      </c>
      <c r="E835" s="98">
        <v>3503</v>
      </c>
      <c r="F835" s="124">
        <v>622253.30000000005</v>
      </c>
      <c r="G835" s="55">
        <v>75</v>
      </c>
      <c r="H835" s="64">
        <f t="shared" si="145"/>
        <v>466689.97499999998</v>
      </c>
      <c r="I835" s="15">
        <f t="shared" si="144"/>
        <v>155563.32500000007</v>
      </c>
      <c r="J835" s="15">
        <f t="shared" si="146"/>
        <v>177.6343990864973</v>
      </c>
      <c r="K835" s="15">
        <f t="shared" si="147"/>
        <v>544.94463978755368</v>
      </c>
      <c r="L835" s="15">
        <f t="shared" si="148"/>
        <v>1296666.8110803536</v>
      </c>
      <c r="M835" s="15"/>
      <c r="N835" s="86">
        <f t="shared" si="149"/>
        <v>1296666.8110803536</v>
      </c>
    </row>
    <row r="836" spans="1:14" x14ac:dyDescent="0.25">
      <c r="A836" s="81"/>
      <c r="B836" s="65" t="s">
        <v>578</v>
      </c>
      <c r="C836" s="47">
        <v>4</v>
      </c>
      <c r="D836" s="69">
        <v>30.640700000000002</v>
      </c>
      <c r="E836" s="98">
        <v>993</v>
      </c>
      <c r="F836" s="124">
        <v>274720</v>
      </c>
      <c r="G836" s="55">
        <v>75</v>
      </c>
      <c r="H836" s="64">
        <f t="shared" si="145"/>
        <v>206040</v>
      </c>
      <c r="I836" s="15">
        <f t="shared" si="144"/>
        <v>68680</v>
      </c>
      <c r="J836" s="15">
        <f t="shared" si="146"/>
        <v>276.65659617321251</v>
      </c>
      <c r="K836" s="15">
        <f t="shared" si="147"/>
        <v>445.92244270083847</v>
      </c>
      <c r="L836" s="15">
        <f t="shared" si="148"/>
        <v>858339.87735994754</v>
      </c>
      <c r="M836" s="15"/>
      <c r="N836" s="86">
        <f t="shared" si="149"/>
        <v>858339.87735994754</v>
      </c>
    </row>
    <row r="837" spans="1:14" x14ac:dyDescent="0.25">
      <c r="A837" s="81"/>
      <c r="B837" s="65" t="s">
        <v>579</v>
      </c>
      <c r="C837" s="47">
        <v>4</v>
      </c>
      <c r="D837" s="69">
        <v>22.068200000000001</v>
      </c>
      <c r="E837" s="98">
        <v>1423</v>
      </c>
      <c r="F837" s="124">
        <v>226360</v>
      </c>
      <c r="G837" s="55">
        <v>75</v>
      </c>
      <c r="H837" s="64">
        <f t="shared" si="145"/>
        <v>169770</v>
      </c>
      <c r="I837" s="15">
        <f t="shared" si="144"/>
        <v>56590</v>
      </c>
      <c r="J837" s="15">
        <f t="shared" si="146"/>
        <v>159.07238229093466</v>
      </c>
      <c r="K837" s="15">
        <f t="shared" si="147"/>
        <v>563.5066565831163</v>
      </c>
      <c r="L837" s="15">
        <f t="shared" si="148"/>
        <v>1050466.2060433417</v>
      </c>
      <c r="M837" s="15"/>
      <c r="N837" s="86">
        <f t="shared" si="149"/>
        <v>1050466.2060433417</v>
      </c>
    </row>
    <row r="838" spans="1:14" x14ac:dyDescent="0.25">
      <c r="A838" s="81"/>
      <c r="B838" s="65" t="s">
        <v>834</v>
      </c>
      <c r="C838" s="47">
        <v>4</v>
      </c>
      <c r="D838" s="69">
        <v>28.941500000000001</v>
      </c>
      <c r="E838" s="98">
        <v>1193</v>
      </c>
      <c r="F838" s="124">
        <v>439346.7</v>
      </c>
      <c r="G838" s="55">
        <v>75</v>
      </c>
      <c r="H838" s="64">
        <f t="shared" si="145"/>
        <v>329510.02500000002</v>
      </c>
      <c r="I838" s="15">
        <f t="shared" si="144"/>
        <v>109836.67499999999</v>
      </c>
      <c r="J838" s="15">
        <f t="shared" si="146"/>
        <v>368.27049455155071</v>
      </c>
      <c r="K838" s="15">
        <f t="shared" si="147"/>
        <v>354.30854432250027</v>
      </c>
      <c r="L838" s="15">
        <f t="shared" si="148"/>
        <v>744236.57748213829</v>
      </c>
      <c r="M838" s="15"/>
      <c r="N838" s="86">
        <f t="shared" si="149"/>
        <v>744236.57748213829</v>
      </c>
    </row>
    <row r="839" spans="1:14" x14ac:dyDescent="0.25">
      <c r="A839" s="81"/>
      <c r="B839" s="65" t="s">
        <v>885</v>
      </c>
      <c r="C839" s="47">
        <v>3</v>
      </c>
      <c r="D839" s="69">
        <v>13.119700000000002</v>
      </c>
      <c r="E839" s="98">
        <v>34731</v>
      </c>
      <c r="F839" s="124">
        <v>36988057.100000001</v>
      </c>
      <c r="G839" s="55">
        <v>35</v>
      </c>
      <c r="H839" s="64">
        <f t="shared" si="145"/>
        <v>12945819.984999999</v>
      </c>
      <c r="I839" s="15">
        <f t="shared" si="144"/>
        <v>24042237.115000002</v>
      </c>
      <c r="J839" s="15">
        <f t="shared" si="146"/>
        <v>1064.9868158129625</v>
      </c>
      <c r="K839" s="15">
        <f t="shared" si="147"/>
        <v>-342.40777693891152</v>
      </c>
      <c r="L839" s="15">
        <f t="shared" si="148"/>
        <v>4113777.6220980086</v>
      </c>
      <c r="M839" s="15"/>
      <c r="N839" s="86">
        <f t="shared" si="149"/>
        <v>4113777.6220980086</v>
      </c>
    </row>
    <row r="840" spans="1:14" x14ac:dyDescent="0.25">
      <c r="A840" s="81"/>
      <c r="B840" s="65" t="s">
        <v>835</v>
      </c>
      <c r="C840" s="47">
        <v>4</v>
      </c>
      <c r="D840" s="69">
        <v>19.7392</v>
      </c>
      <c r="E840" s="98">
        <v>1402</v>
      </c>
      <c r="F840" s="124">
        <v>453613.3</v>
      </c>
      <c r="G840" s="55">
        <v>75</v>
      </c>
      <c r="H840" s="64">
        <f t="shared" si="145"/>
        <v>340209.97499999998</v>
      </c>
      <c r="I840" s="15">
        <f t="shared" si="144"/>
        <v>113403.32500000001</v>
      </c>
      <c r="J840" s="15">
        <f t="shared" si="146"/>
        <v>323.54728958630528</v>
      </c>
      <c r="K840" s="15">
        <f t="shared" si="147"/>
        <v>399.0317492877457</v>
      </c>
      <c r="L840" s="15">
        <f t="shared" si="148"/>
        <v>803400.28399486456</v>
      </c>
      <c r="M840" s="15"/>
      <c r="N840" s="86">
        <f t="shared" si="149"/>
        <v>803400.28399486456</v>
      </c>
    </row>
    <row r="841" spans="1:14" x14ac:dyDescent="0.25">
      <c r="A841" s="81"/>
      <c r="B841" s="65" t="s">
        <v>580</v>
      </c>
      <c r="C841" s="47">
        <v>4</v>
      </c>
      <c r="D841" s="69">
        <v>15.2705</v>
      </c>
      <c r="E841" s="98">
        <v>958</v>
      </c>
      <c r="F841" s="124">
        <v>390480</v>
      </c>
      <c r="G841" s="55">
        <v>75</v>
      </c>
      <c r="H841" s="64">
        <f t="shared" si="145"/>
        <v>292860</v>
      </c>
      <c r="I841" s="15">
        <f t="shared" si="144"/>
        <v>97620</v>
      </c>
      <c r="J841" s="15">
        <f t="shared" si="146"/>
        <v>407.59916492693111</v>
      </c>
      <c r="K841" s="15">
        <f t="shared" si="147"/>
        <v>314.97987394711987</v>
      </c>
      <c r="L841" s="15">
        <f t="shared" si="148"/>
        <v>615736.6763752955</v>
      </c>
      <c r="M841" s="15"/>
      <c r="N841" s="86">
        <f t="shared" si="149"/>
        <v>615736.6763752955</v>
      </c>
    </row>
    <row r="842" spans="1:14" x14ac:dyDescent="0.25">
      <c r="A842" s="81"/>
      <c r="B842" s="65" t="s">
        <v>836</v>
      </c>
      <c r="C842" s="47">
        <v>4</v>
      </c>
      <c r="D842" s="69">
        <v>44.109200000000001</v>
      </c>
      <c r="E842" s="98">
        <v>1740</v>
      </c>
      <c r="F842" s="124">
        <v>285666.7</v>
      </c>
      <c r="G842" s="55">
        <v>75</v>
      </c>
      <c r="H842" s="64">
        <f t="shared" si="145"/>
        <v>214250.02499999999</v>
      </c>
      <c r="I842" s="15">
        <f t="shared" si="144"/>
        <v>71416.675000000017</v>
      </c>
      <c r="J842" s="15">
        <f t="shared" si="146"/>
        <v>164.17626436781609</v>
      </c>
      <c r="K842" s="15">
        <f t="shared" si="147"/>
        <v>558.40277450623489</v>
      </c>
      <c r="L842" s="15">
        <f t="shared" si="148"/>
        <v>1151638.4363780571</v>
      </c>
      <c r="M842" s="15"/>
      <c r="N842" s="86">
        <f t="shared" si="149"/>
        <v>1151638.4363780571</v>
      </c>
    </row>
    <row r="843" spans="1:14" x14ac:dyDescent="0.25">
      <c r="A843" s="81"/>
      <c r="B843" s="65" t="s">
        <v>581</v>
      </c>
      <c r="C843" s="47">
        <v>4</v>
      </c>
      <c r="D843" s="69">
        <v>12.614799999999999</v>
      </c>
      <c r="E843" s="98">
        <v>926</v>
      </c>
      <c r="F843" s="124">
        <v>166240</v>
      </c>
      <c r="G843" s="55">
        <v>75</v>
      </c>
      <c r="H843" s="64">
        <f t="shared" si="145"/>
        <v>124680</v>
      </c>
      <c r="I843" s="15">
        <f t="shared" si="144"/>
        <v>41560</v>
      </c>
      <c r="J843" s="15">
        <f t="shared" si="146"/>
        <v>179.52483801295895</v>
      </c>
      <c r="K843" s="15">
        <f t="shared" si="147"/>
        <v>543.054200861092</v>
      </c>
      <c r="L843" s="15">
        <f t="shared" si="148"/>
        <v>932117.16670598765</v>
      </c>
      <c r="M843" s="15"/>
      <c r="N843" s="86">
        <f t="shared" si="149"/>
        <v>932117.16670598765</v>
      </c>
    </row>
    <row r="844" spans="1:14" x14ac:dyDescent="0.25">
      <c r="A844" s="81"/>
      <c r="B844" s="65" t="s">
        <v>582</v>
      </c>
      <c r="C844" s="47">
        <v>4</v>
      </c>
      <c r="D844" s="69">
        <v>34.076799999999999</v>
      </c>
      <c r="E844" s="98">
        <v>2435</v>
      </c>
      <c r="F844" s="124">
        <v>1167946.7</v>
      </c>
      <c r="G844" s="55">
        <v>75</v>
      </c>
      <c r="H844" s="64">
        <f t="shared" si="145"/>
        <v>875960.02500000002</v>
      </c>
      <c r="I844" s="15">
        <f t="shared" si="144"/>
        <v>291986.67499999993</v>
      </c>
      <c r="J844" s="15">
        <f t="shared" si="146"/>
        <v>479.64956878850103</v>
      </c>
      <c r="K844" s="15">
        <f t="shared" si="147"/>
        <v>242.92947008554995</v>
      </c>
      <c r="L844" s="15">
        <f t="shared" si="148"/>
        <v>745922.28245822247</v>
      </c>
      <c r="M844" s="15"/>
      <c r="N844" s="86">
        <f t="shared" si="149"/>
        <v>745922.28245822247</v>
      </c>
    </row>
    <row r="845" spans="1:14" x14ac:dyDescent="0.25">
      <c r="A845" s="81"/>
      <c r="B845" s="65" t="s">
        <v>583</v>
      </c>
      <c r="C845" s="47">
        <v>4</v>
      </c>
      <c r="D845" s="69">
        <v>44.233499999999999</v>
      </c>
      <c r="E845" s="98">
        <v>2205</v>
      </c>
      <c r="F845" s="124">
        <v>305506.7</v>
      </c>
      <c r="G845" s="55">
        <v>75</v>
      </c>
      <c r="H845" s="64">
        <f t="shared" si="145"/>
        <v>229130.02499999999</v>
      </c>
      <c r="I845" s="15">
        <f t="shared" si="144"/>
        <v>76376.675000000017</v>
      </c>
      <c r="J845" s="15">
        <f t="shared" si="146"/>
        <v>138.55179138321995</v>
      </c>
      <c r="K845" s="15">
        <f t="shared" si="147"/>
        <v>584.02724749083109</v>
      </c>
      <c r="L845" s="15">
        <f t="shared" si="148"/>
        <v>1243483.3063900517</v>
      </c>
      <c r="M845" s="15"/>
      <c r="N845" s="86">
        <f t="shared" si="149"/>
        <v>1243483.3063900517</v>
      </c>
    </row>
    <row r="846" spans="1:14" x14ac:dyDescent="0.25">
      <c r="A846" s="81"/>
      <c r="B846" s="65" t="s">
        <v>584</v>
      </c>
      <c r="C846" s="47">
        <v>4</v>
      </c>
      <c r="D846" s="69">
        <v>59.642499999999998</v>
      </c>
      <c r="E846" s="98">
        <v>3179</v>
      </c>
      <c r="F846" s="124">
        <v>1068253.3</v>
      </c>
      <c r="G846" s="55">
        <v>75</v>
      </c>
      <c r="H846" s="64">
        <f t="shared" si="145"/>
        <v>801189.97499999998</v>
      </c>
      <c r="I846" s="15">
        <f t="shared" si="144"/>
        <v>267063.32500000007</v>
      </c>
      <c r="J846" s="15">
        <f t="shared" si="146"/>
        <v>336.0343818810947</v>
      </c>
      <c r="K846" s="15">
        <f t="shared" si="147"/>
        <v>386.54465699295628</v>
      </c>
      <c r="L846" s="15">
        <f t="shared" si="148"/>
        <v>1122915.5357638325</v>
      </c>
      <c r="M846" s="15"/>
      <c r="N846" s="86">
        <f t="shared" si="149"/>
        <v>1122915.5357638325</v>
      </c>
    </row>
    <row r="847" spans="1:14" x14ac:dyDescent="0.25">
      <c r="A847" s="81"/>
      <c r="B847" s="65" t="s">
        <v>585</v>
      </c>
      <c r="C847" s="47">
        <v>4</v>
      </c>
      <c r="D847" s="69">
        <v>41.119700000000002</v>
      </c>
      <c r="E847" s="98">
        <v>1724</v>
      </c>
      <c r="F847" s="124">
        <v>424733.3</v>
      </c>
      <c r="G847" s="55">
        <v>75</v>
      </c>
      <c r="H847" s="64">
        <f t="shared" si="145"/>
        <v>318549.97499999998</v>
      </c>
      <c r="I847" s="15">
        <f t="shared" si="144"/>
        <v>106183.32500000001</v>
      </c>
      <c r="J847" s="15">
        <f t="shared" si="146"/>
        <v>246.36502320185613</v>
      </c>
      <c r="K847" s="15">
        <f t="shared" si="147"/>
        <v>476.21401567219482</v>
      </c>
      <c r="L847" s="15">
        <f t="shared" si="148"/>
        <v>1021621.5845905767</v>
      </c>
      <c r="M847" s="15"/>
      <c r="N847" s="86">
        <f t="shared" si="149"/>
        <v>1021621.5845905767</v>
      </c>
    </row>
    <row r="848" spans="1:14" x14ac:dyDescent="0.25">
      <c r="A848" s="81"/>
      <c r="B848" s="65" t="s">
        <v>586</v>
      </c>
      <c r="C848" s="47">
        <v>4</v>
      </c>
      <c r="D848" s="69">
        <v>15.3706</v>
      </c>
      <c r="E848" s="98">
        <v>1829</v>
      </c>
      <c r="F848" s="124">
        <v>538546.69999999995</v>
      </c>
      <c r="G848" s="55">
        <v>75</v>
      </c>
      <c r="H848" s="64">
        <f t="shared" si="145"/>
        <v>403910.02500000002</v>
      </c>
      <c r="I848" s="15">
        <f t="shared" si="144"/>
        <v>134636.67499999993</v>
      </c>
      <c r="J848" s="15">
        <f t="shared" si="146"/>
        <v>294.4487151448879</v>
      </c>
      <c r="K848" s="15">
        <f t="shared" si="147"/>
        <v>428.13032372916308</v>
      </c>
      <c r="L848" s="15">
        <f t="shared" si="148"/>
        <v>881249.98692299891</v>
      </c>
      <c r="M848" s="15"/>
      <c r="N848" s="86">
        <f t="shared" si="149"/>
        <v>881249.98692299891</v>
      </c>
    </row>
    <row r="849" spans="1:14" x14ac:dyDescent="0.25">
      <c r="A849" s="81"/>
      <c r="B849" s="65" t="s">
        <v>837</v>
      </c>
      <c r="C849" s="47">
        <v>4</v>
      </c>
      <c r="D849" s="69">
        <v>18.966699999999999</v>
      </c>
      <c r="E849" s="98">
        <v>2062</v>
      </c>
      <c r="F849" s="124">
        <v>345653.3</v>
      </c>
      <c r="G849" s="55">
        <v>75</v>
      </c>
      <c r="H849" s="64">
        <f t="shared" si="145"/>
        <v>259239.97500000001</v>
      </c>
      <c r="I849" s="15">
        <f t="shared" si="144"/>
        <v>86413.324999999983</v>
      </c>
      <c r="J849" s="15">
        <f t="shared" si="146"/>
        <v>167.63011639185257</v>
      </c>
      <c r="K849" s="15">
        <f t="shared" si="147"/>
        <v>554.94892248219844</v>
      </c>
      <c r="L849" s="15">
        <f t="shared" si="148"/>
        <v>1102994.9605972609</v>
      </c>
      <c r="M849" s="15"/>
      <c r="N849" s="86">
        <f t="shared" si="149"/>
        <v>1102994.9605972609</v>
      </c>
    </row>
    <row r="850" spans="1:14" x14ac:dyDescent="0.25">
      <c r="A850" s="81"/>
      <c r="B850" s="8"/>
      <c r="C850" s="8"/>
      <c r="D850" s="69">
        <v>0</v>
      </c>
      <c r="E850" s="100"/>
      <c r="F850" s="87"/>
      <c r="G850" s="55"/>
      <c r="H850" s="87"/>
      <c r="I850" s="88"/>
      <c r="J850" s="88"/>
      <c r="K850" s="15"/>
      <c r="L850" s="15"/>
      <c r="M850" s="15"/>
      <c r="N850" s="86"/>
    </row>
    <row r="851" spans="1:14" x14ac:dyDescent="0.25">
      <c r="A851" s="84" t="s">
        <v>587</v>
      </c>
      <c r="B851" s="57" t="s">
        <v>2</v>
      </c>
      <c r="C851" s="58"/>
      <c r="D851" s="7">
        <v>729.1185999999999</v>
      </c>
      <c r="E851" s="101">
        <f>E852</f>
        <v>85886</v>
      </c>
      <c r="F851" s="49">
        <v>0</v>
      </c>
      <c r="G851" s="55"/>
      <c r="H851" s="49">
        <f>H853</f>
        <v>10685762.399999997</v>
      </c>
      <c r="I851" s="12">
        <f>I853</f>
        <v>-10685762.399999997</v>
      </c>
      <c r="J851" s="12"/>
      <c r="K851" s="15"/>
      <c r="L851" s="15"/>
      <c r="M851" s="14">
        <f>M853</f>
        <v>37949615.340982258</v>
      </c>
      <c r="N851" s="82">
        <f t="shared" si="149"/>
        <v>37949615.340982258</v>
      </c>
    </row>
    <row r="852" spans="1:14" x14ac:dyDescent="0.25">
      <c r="A852" s="84" t="s">
        <v>587</v>
      </c>
      <c r="B852" s="57" t="s">
        <v>3</v>
      </c>
      <c r="C852" s="58"/>
      <c r="D852" s="7">
        <v>729.1185999999999</v>
      </c>
      <c r="E852" s="101">
        <f>SUM(E854:E880)</f>
        <v>85886</v>
      </c>
      <c r="F852" s="49">
        <f>SUM(F854:F880)</f>
        <v>42743049.599999987</v>
      </c>
      <c r="G852" s="55"/>
      <c r="H852" s="49">
        <f>SUM(H854:H880)</f>
        <v>23536670.040000007</v>
      </c>
      <c r="I852" s="12">
        <f>SUM(I854:I880)</f>
        <v>19206379.559999995</v>
      </c>
      <c r="J852" s="12"/>
      <c r="K852" s="15"/>
      <c r="L852" s="12">
        <f>SUM(L854:L880)</f>
        <v>29012825.543311983</v>
      </c>
      <c r="M852" s="15"/>
      <c r="N852" s="82">
        <f t="shared" si="149"/>
        <v>29012825.543311983</v>
      </c>
    </row>
    <row r="853" spans="1:14" x14ac:dyDescent="0.25">
      <c r="A853" s="81"/>
      <c r="B853" s="65" t="s">
        <v>26</v>
      </c>
      <c r="C853" s="47">
        <v>2</v>
      </c>
      <c r="D853" s="69">
        <v>0</v>
      </c>
      <c r="E853" s="104"/>
      <c r="F853" s="64">
        <v>0</v>
      </c>
      <c r="G853" s="55">
        <v>25</v>
      </c>
      <c r="H853" s="64">
        <f>F852*G853/100</f>
        <v>10685762.399999997</v>
      </c>
      <c r="I853" s="15">
        <f t="shared" ref="I853:I880" si="150">F853-H853</f>
        <v>-10685762.399999997</v>
      </c>
      <c r="J853" s="15"/>
      <c r="K853" s="15"/>
      <c r="L853" s="15"/>
      <c r="M853" s="15">
        <f>($L$7*$L$8*E851/$L$10)+($L$7*$L$9*D851/$L$11)</f>
        <v>37949615.340982258</v>
      </c>
      <c r="N853" s="86">
        <f t="shared" si="149"/>
        <v>37949615.340982258</v>
      </c>
    </row>
    <row r="854" spans="1:14" x14ac:dyDescent="0.25">
      <c r="A854" s="81"/>
      <c r="B854" s="65" t="s">
        <v>588</v>
      </c>
      <c r="C854" s="47">
        <v>4</v>
      </c>
      <c r="D854" s="69">
        <v>6.8285999999999998</v>
      </c>
      <c r="E854" s="98">
        <v>1827</v>
      </c>
      <c r="F854" s="124">
        <v>590253.30000000005</v>
      </c>
      <c r="G854" s="55">
        <v>75</v>
      </c>
      <c r="H854" s="64">
        <f t="shared" ref="H854:H880" si="151">F854*G854/100</f>
        <v>442689.97499999998</v>
      </c>
      <c r="I854" s="15">
        <f t="shared" si="150"/>
        <v>147563.32500000007</v>
      </c>
      <c r="J854" s="15">
        <f t="shared" ref="J854:J880" si="152">F854/E854</f>
        <v>323.07241379310346</v>
      </c>
      <c r="K854" s="15">
        <f t="shared" ref="K854:K880" si="153">$J$11*$J$19-J854</f>
        <v>399.50662508094752</v>
      </c>
      <c r="L854" s="15">
        <f t="shared" ref="L854:L880" si="154">IF(K854&gt;0,$J$7*$J$8*(K854/$K$19),0)+$J$7*$J$9*(E854/$E$19)+$J$7*$J$10*(D854/$D$19)</f>
        <v>812100.3135328854</v>
      </c>
      <c r="M854" s="15"/>
      <c r="N854" s="86">
        <f t="shared" si="149"/>
        <v>812100.3135328854</v>
      </c>
    </row>
    <row r="855" spans="1:14" x14ac:dyDescent="0.25">
      <c r="A855" s="81"/>
      <c r="B855" s="65" t="s">
        <v>589</v>
      </c>
      <c r="C855" s="47">
        <v>4</v>
      </c>
      <c r="D855" s="69">
        <v>62.403199999999998</v>
      </c>
      <c r="E855" s="98">
        <v>2309</v>
      </c>
      <c r="F855" s="124">
        <v>640440</v>
      </c>
      <c r="G855" s="55">
        <v>75</v>
      </c>
      <c r="H855" s="64">
        <f t="shared" si="151"/>
        <v>480330</v>
      </c>
      <c r="I855" s="15">
        <f t="shared" si="150"/>
        <v>160110</v>
      </c>
      <c r="J855" s="15">
        <f t="shared" si="152"/>
        <v>277.36682546556949</v>
      </c>
      <c r="K855" s="15">
        <f t="shared" si="153"/>
        <v>445.21221340848149</v>
      </c>
      <c r="L855" s="15">
        <f t="shared" si="154"/>
        <v>1114429.4831700884</v>
      </c>
      <c r="M855" s="15"/>
      <c r="N855" s="86">
        <f t="shared" si="149"/>
        <v>1114429.4831700884</v>
      </c>
    </row>
    <row r="856" spans="1:14" x14ac:dyDescent="0.25">
      <c r="A856" s="81"/>
      <c r="B856" s="65" t="s">
        <v>590</v>
      </c>
      <c r="C856" s="47">
        <v>4</v>
      </c>
      <c r="D856" s="69">
        <v>7.9661999999999997</v>
      </c>
      <c r="E856" s="98">
        <v>973</v>
      </c>
      <c r="F856" s="124">
        <v>96613.3</v>
      </c>
      <c r="G856" s="55">
        <v>75</v>
      </c>
      <c r="H856" s="64">
        <f t="shared" si="151"/>
        <v>72459.975000000006</v>
      </c>
      <c r="I856" s="15">
        <f t="shared" si="150"/>
        <v>24153.324999999997</v>
      </c>
      <c r="J856" s="15">
        <f t="shared" si="152"/>
        <v>99.294244604316546</v>
      </c>
      <c r="K856" s="15">
        <f t="shared" si="153"/>
        <v>623.28479426973445</v>
      </c>
      <c r="L856" s="15">
        <f t="shared" si="154"/>
        <v>1038213.4363027845</v>
      </c>
      <c r="M856" s="15"/>
      <c r="N856" s="86">
        <f t="shared" si="149"/>
        <v>1038213.4363027845</v>
      </c>
    </row>
    <row r="857" spans="1:14" x14ac:dyDescent="0.25">
      <c r="A857" s="81"/>
      <c r="B857" s="65" t="s">
        <v>591</v>
      </c>
      <c r="C857" s="47">
        <v>4</v>
      </c>
      <c r="D857" s="69">
        <v>47.315699999999993</v>
      </c>
      <c r="E857" s="98">
        <v>2272</v>
      </c>
      <c r="F857" s="124">
        <v>412346.7</v>
      </c>
      <c r="G857" s="55">
        <v>75</v>
      </c>
      <c r="H857" s="64">
        <f t="shared" si="151"/>
        <v>309260.02500000002</v>
      </c>
      <c r="I857" s="15">
        <f t="shared" si="150"/>
        <v>103086.67499999999</v>
      </c>
      <c r="J857" s="15">
        <f t="shared" si="152"/>
        <v>181.49062499999999</v>
      </c>
      <c r="K857" s="15">
        <f t="shared" si="153"/>
        <v>541.08841387405096</v>
      </c>
      <c r="L857" s="15">
        <f t="shared" si="154"/>
        <v>1199428.3404596876</v>
      </c>
      <c r="M857" s="15"/>
      <c r="N857" s="86">
        <f t="shared" si="149"/>
        <v>1199428.3404596876</v>
      </c>
    </row>
    <row r="858" spans="1:14" x14ac:dyDescent="0.25">
      <c r="A858" s="81"/>
      <c r="B858" s="65" t="s">
        <v>838</v>
      </c>
      <c r="C858" s="47">
        <v>4</v>
      </c>
      <c r="D858" s="69">
        <v>29.9498</v>
      </c>
      <c r="E858" s="98">
        <v>6453</v>
      </c>
      <c r="F858" s="124">
        <v>4327280</v>
      </c>
      <c r="G858" s="55">
        <v>75</v>
      </c>
      <c r="H858" s="64">
        <f t="shared" si="151"/>
        <v>3245460</v>
      </c>
      <c r="I858" s="15">
        <f t="shared" si="150"/>
        <v>1081820</v>
      </c>
      <c r="J858" s="15">
        <f t="shared" si="152"/>
        <v>670.58422439175581</v>
      </c>
      <c r="K858" s="15">
        <f t="shared" si="153"/>
        <v>51.994814482295169</v>
      </c>
      <c r="L858" s="15">
        <f t="shared" si="154"/>
        <v>928363.65556912252</v>
      </c>
      <c r="M858" s="15"/>
      <c r="N858" s="86">
        <f t="shared" si="149"/>
        <v>928363.65556912252</v>
      </c>
    </row>
    <row r="859" spans="1:14" x14ac:dyDescent="0.25">
      <c r="A859" s="81"/>
      <c r="B859" s="65" t="s">
        <v>592</v>
      </c>
      <c r="C859" s="47">
        <v>4</v>
      </c>
      <c r="D859" s="69">
        <v>18.782299999999999</v>
      </c>
      <c r="E859" s="98">
        <v>1046</v>
      </c>
      <c r="F859" s="124">
        <v>205826.7</v>
      </c>
      <c r="G859" s="55">
        <v>75</v>
      </c>
      <c r="H859" s="64">
        <f t="shared" si="151"/>
        <v>154370.02499999999</v>
      </c>
      <c r="I859" s="15">
        <f t="shared" si="150"/>
        <v>51456.675000000017</v>
      </c>
      <c r="J859" s="15">
        <f t="shared" si="152"/>
        <v>196.77504780114725</v>
      </c>
      <c r="K859" s="15">
        <f t="shared" si="153"/>
        <v>525.80399107290373</v>
      </c>
      <c r="L859" s="15">
        <f t="shared" si="154"/>
        <v>941291.08339809265</v>
      </c>
      <c r="M859" s="15"/>
      <c r="N859" s="86">
        <f t="shared" si="149"/>
        <v>941291.08339809265</v>
      </c>
    </row>
    <row r="860" spans="1:14" x14ac:dyDescent="0.25">
      <c r="A860" s="81"/>
      <c r="B860" s="65" t="s">
        <v>593</v>
      </c>
      <c r="C860" s="47">
        <v>4</v>
      </c>
      <c r="D860" s="69">
        <v>19.1768</v>
      </c>
      <c r="E860" s="98">
        <v>2751</v>
      </c>
      <c r="F860" s="124">
        <v>256693.3</v>
      </c>
      <c r="G860" s="55">
        <v>75</v>
      </c>
      <c r="H860" s="64">
        <f t="shared" si="151"/>
        <v>192519.97500000001</v>
      </c>
      <c r="I860" s="15">
        <f t="shared" si="150"/>
        <v>64173.324999999983</v>
      </c>
      <c r="J860" s="15">
        <f t="shared" si="152"/>
        <v>93.309087604507454</v>
      </c>
      <c r="K860" s="15">
        <f t="shared" si="153"/>
        <v>629.26995126954353</v>
      </c>
      <c r="L860" s="15">
        <f t="shared" si="154"/>
        <v>1291563.6563916446</v>
      </c>
      <c r="M860" s="15"/>
      <c r="N860" s="86">
        <f t="shared" si="149"/>
        <v>1291563.6563916446</v>
      </c>
    </row>
    <row r="861" spans="1:14" x14ac:dyDescent="0.25">
      <c r="A861" s="81"/>
      <c r="B861" s="65" t="s">
        <v>594</v>
      </c>
      <c r="C861" s="47">
        <v>4</v>
      </c>
      <c r="D861" s="69">
        <v>12.482899999999999</v>
      </c>
      <c r="E861" s="98">
        <v>1224</v>
      </c>
      <c r="F861" s="124">
        <v>144146.70000000001</v>
      </c>
      <c r="G861" s="55">
        <v>75</v>
      </c>
      <c r="H861" s="64">
        <f t="shared" si="151"/>
        <v>108110.02499999999</v>
      </c>
      <c r="I861" s="15">
        <f t="shared" si="150"/>
        <v>36036.675000000017</v>
      </c>
      <c r="J861" s="15">
        <f t="shared" si="152"/>
        <v>117.7669117647059</v>
      </c>
      <c r="K861" s="15">
        <f t="shared" si="153"/>
        <v>604.81212710934506</v>
      </c>
      <c r="L861" s="15">
        <f t="shared" si="154"/>
        <v>1055636.4032843495</v>
      </c>
      <c r="M861" s="15"/>
      <c r="N861" s="86">
        <f t="shared" si="149"/>
        <v>1055636.4032843495</v>
      </c>
    </row>
    <row r="862" spans="1:14" x14ac:dyDescent="0.25">
      <c r="A862" s="81"/>
      <c r="B862" s="65" t="s">
        <v>595</v>
      </c>
      <c r="C862" s="47">
        <v>4</v>
      </c>
      <c r="D862" s="69">
        <v>7.8385999999999996</v>
      </c>
      <c r="E862" s="98">
        <v>706</v>
      </c>
      <c r="F862" s="124">
        <v>204306.7</v>
      </c>
      <c r="G862" s="55">
        <v>75</v>
      </c>
      <c r="H862" s="64">
        <f t="shared" si="151"/>
        <v>153230.02499999999</v>
      </c>
      <c r="I862" s="15">
        <f t="shared" si="150"/>
        <v>51076.675000000017</v>
      </c>
      <c r="J862" s="15">
        <f t="shared" si="152"/>
        <v>289.38626062322948</v>
      </c>
      <c r="K862" s="15">
        <f t="shared" si="153"/>
        <v>433.1927782508215</v>
      </c>
      <c r="L862" s="15">
        <f t="shared" si="154"/>
        <v>732515.85854014102</v>
      </c>
      <c r="M862" s="15"/>
      <c r="N862" s="86">
        <f t="shared" si="149"/>
        <v>732515.85854014102</v>
      </c>
    </row>
    <row r="863" spans="1:14" x14ac:dyDescent="0.25">
      <c r="A863" s="81"/>
      <c r="B863" s="65" t="s">
        <v>596</v>
      </c>
      <c r="C863" s="47">
        <v>4</v>
      </c>
      <c r="D863" s="69">
        <v>92.682900000000004</v>
      </c>
      <c r="E863" s="98">
        <v>6330</v>
      </c>
      <c r="F863" s="124">
        <v>1954946.7</v>
      </c>
      <c r="G863" s="55">
        <v>75</v>
      </c>
      <c r="H863" s="64">
        <f t="shared" si="151"/>
        <v>1466210.0249999999</v>
      </c>
      <c r="I863" s="15">
        <f t="shared" si="150"/>
        <v>488736.67500000005</v>
      </c>
      <c r="J863" s="15">
        <f t="shared" si="152"/>
        <v>308.83834123222749</v>
      </c>
      <c r="K863" s="15">
        <f t="shared" si="153"/>
        <v>413.74069764182349</v>
      </c>
      <c r="L863" s="15">
        <f t="shared" si="154"/>
        <v>1638470.6511537754</v>
      </c>
      <c r="M863" s="15"/>
      <c r="N863" s="86">
        <f t="shared" si="149"/>
        <v>1638470.6511537754</v>
      </c>
    </row>
    <row r="864" spans="1:14" x14ac:dyDescent="0.25">
      <c r="A864" s="81"/>
      <c r="B864" s="65" t="s">
        <v>597</v>
      </c>
      <c r="C864" s="47">
        <v>4</v>
      </c>
      <c r="D864" s="69">
        <v>22.4682</v>
      </c>
      <c r="E864" s="98">
        <v>2897</v>
      </c>
      <c r="F864" s="124">
        <v>2938400</v>
      </c>
      <c r="G864" s="55">
        <v>75</v>
      </c>
      <c r="H864" s="64">
        <f t="shared" si="151"/>
        <v>2203800</v>
      </c>
      <c r="I864" s="15">
        <f t="shared" si="150"/>
        <v>734600</v>
      </c>
      <c r="J864" s="15">
        <f t="shared" si="152"/>
        <v>1014.29064549534</v>
      </c>
      <c r="K864" s="15">
        <f t="shared" si="153"/>
        <v>-291.71160662128898</v>
      </c>
      <c r="L864" s="15">
        <f t="shared" si="154"/>
        <v>412349.01751355256</v>
      </c>
      <c r="M864" s="15"/>
      <c r="N864" s="86">
        <f t="shared" si="149"/>
        <v>412349.01751355256</v>
      </c>
    </row>
    <row r="865" spans="1:14" x14ac:dyDescent="0.25">
      <c r="A865" s="81"/>
      <c r="B865" s="65" t="s">
        <v>598</v>
      </c>
      <c r="C865" s="47">
        <v>4</v>
      </c>
      <c r="D865" s="69">
        <v>20.2746</v>
      </c>
      <c r="E865" s="98">
        <v>2311</v>
      </c>
      <c r="F865" s="124">
        <v>289386.7</v>
      </c>
      <c r="G865" s="55">
        <v>75</v>
      </c>
      <c r="H865" s="64">
        <f t="shared" si="151"/>
        <v>217040.02499999999</v>
      </c>
      <c r="I865" s="15">
        <f t="shared" si="150"/>
        <v>72346.675000000017</v>
      </c>
      <c r="J865" s="15">
        <f t="shared" si="152"/>
        <v>125.22141929900476</v>
      </c>
      <c r="K865" s="15">
        <f t="shared" si="153"/>
        <v>597.35761957504621</v>
      </c>
      <c r="L865" s="15">
        <f t="shared" si="154"/>
        <v>1197543.6444738128</v>
      </c>
      <c r="M865" s="15"/>
      <c r="N865" s="86">
        <f t="shared" si="149"/>
        <v>1197543.6444738128</v>
      </c>
    </row>
    <row r="866" spans="1:14" x14ac:dyDescent="0.25">
      <c r="A866" s="81"/>
      <c r="B866" s="65" t="s">
        <v>599</v>
      </c>
      <c r="C866" s="47">
        <v>4</v>
      </c>
      <c r="D866" s="69">
        <v>10.432699999999999</v>
      </c>
      <c r="E866" s="98">
        <v>1318</v>
      </c>
      <c r="F866" s="124">
        <v>561066.69999999995</v>
      </c>
      <c r="G866" s="55">
        <v>75</v>
      </c>
      <c r="H866" s="64">
        <f t="shared" si="151"/>
        <v>420800.02500000002</v>
      </c>
      <c r="I866" s="15">
        <f t="shared" si="150"/>
        <v>140266.67499999993</v>
      </c>
      <c r="J866" s="15">
        <f t="shared" si="152"/>
        <v>425.69552352048555</v>
      </c>
      <c r="K866" s="15">
        <f t="shared" si="153"/>
        <v>296.88351535356543</v>
      </c>
      <c r="L866" s="15">
        <f t="shared" si="154"/>
        <v>616189.5616845066</v>
      </c>
      <c r="M866" s="15"/>
      <c r="N866" s="86">
        <f t="shared" si="149"/>
        <v>616189.5616845066</v>
      </c>
    </row>
    <row r="867" spans="1:14" x14ac:dyDescent="0.25">
      <c r="A867" s="81"/>
      <c r="B867" s="65" t="s">
        <v>390</v>
      </c>
      <c r="C867" s="47">
        <v>4</v>
      </c>
      <c r="D867" s="69">
        <v>14.2333</v>
      </c>
      <c r="E867" s="98">
        <v>814</v>
      </c>
      <c r="F867" s="124">
        <v>449360</v>
      </c>
      <c r="G867" s="55">
        <v>75</v>
      </c>
      <c r="H867" s="64">
        <f t="shared" si="151"/>
        <v>337020</v>
      </c>
      <c r="I867" s="15">
        <f t="shared" si="150"/>
        <v>112340</v>
      </c>
      <c r="J867" s="15">
        <f t="shared" si="152"/>
        <v>552.03931203931199</v>
      </c>
      <c r="K867" s="15">
        <f t="shared" si="153"/>
        <v>170.53972683473899</v>
      </c>
      <c r="L867" s="15">
        <f t="shared" si="154"/>
        <v>387311.82422599837</v>
      </c>
      <c r="M867" s="15"/>
      <c r="N867" s="86">
        <f t="shared" si="149"/>
        <v>387311.82422599837</v>
      </c>
    </row>
    <row r="868" spans="1:14" x14ac:dyDescent="0.25">
      <c r="A868" s="81"/>
      <c r="B868" s="65" t="s">
        <v>600</v>
      </c>
      <c r="C868" s="47">
        <v>4</v>
      </c>
      <c r="D868" s="69">
        <v>18.4329</v>
      </c>
      <c r="E868" s="98">
        <v>3048</v>
      </c>
      <c r="F868" s="124">
        <v>814466.7</v>
      </c>
      <c r="G868" s="55">
        <v>75</v>
      </c>
      <c r="H868" s="64">
        <f t="shared" si="151"/>
        <v>610850.02500000002</v>
      </c>
      <c r="I868" s="15">
        <f t="shared" si="150"/>
        <v>203616.67499999993</v>
      </c>
      <c r="J868" s="15">
        <f t="shared" si="152"/>
        <v>267.21348425196851</v>
      </c>
      <c r="K868" s="15">
        <f t="shared" si="153"/>
        <v>455.36555462208247</v>
      </c>
      <c r="L868" s="15">
        <f t="shared" si="154"/>
        <v>1073316.3950971002</v>
      </c>
      <c r="M868" s="15"/>
      <c r="N868" s="86">
        <f t="shared" si="149"/>
        <v>1073316.3950971002</v>
      </c>
    </row>
    <row r="869" spans="1:14" x14ac:dyDescent="0.25">
      <c r="A869" s="81"/>
      <c r="B869" s="65" t="s">
        <v>140</v>
      </c>
      <c r="C869" s="47">
        <v>4</v>
      </c>
      <c r="D869" s="69">
        <v>42.294499999999999</v>
      </c>
      <c r="E869" s="98">
        <v>3120</v>
      </c>
      <c r="F869" s="124">
        <v>685760</v>
      </c>
      <c r="G869" s="55">
        <v>75</v>
      </c>
      <c r="H869" s="64">
        <f t="shared" si="151"/>
        <v>514320</v>
      </c>
      <c r="I869" s="15">
        <f t="shared" si="150"/>
        <v>171440</v>
      </c>
      <c r="J869" s="15">
        <f t="shared" si="152"/>
        <v>219.7948717948718</v>
      </c>
      <c r="K869" s="15">
        <f t="shared" si="153"/>
        <v>502.78416707917916</v>
      </c>
      <c r="L869" s="15">
        <f t="shared" si="154"/>
        <v>1227366.2653655873</v>
      </c>
      <c r="M869" s="15"/>
      <c r="N869" s="86">
        <f t="shared" si="149"/>
        <v>1227366.2653655873</v>
      </c>
    </row>
    <row r="870" spans="1:14" x14ac:dyDescent="0.25">
      <c r="A870" s="81"/>
      <c r="B870" s="65" t="s">
        <v>532</v>
      </c>
      <c r="C870" s="47">
        <v>4</v>
      </c>
      <c r="D870" s="69">
        <v>26.699400000000001</v>
      </c>
      <c r="E870" s="98">
        <v>2426</v>
      </c>
      <c r="F870" s="124">
        <v>464773.3</v>
      </c>
      <c r="G870" s="55">
        <v>75</v>
      </c>
      <c r="H870" s="64">
        <f t="shared" si="151"/>
        <v>348579.97499999998</v>
      </c>
      <c r="I870" s="15">
        <f t="shared" si="150"/>
        <v>116193.32500000001</v>
      </c>
      <c r="J870" s="15">
        <f t="shared" si="152"/>
        <v>191.58009068425392</v>
      </c>
      <c r="K870" s="15">
        <f t="shared" si="153"/>
        <v>530.99894818979703</v>
      </c>
      <c r="L870" s="15">
        <f t="shared" si="154"/>
        <v>1136182.9881000409</v>
      </c>
      <c r="M870" s="15"/>
      <c r="N870" s="86">
        <f t="shared" si="149"/>
        <v>1136182.9881000409</v>
      </c>
    </row>
    <row r="871" spans="1:14" x14ac:dyDescent="0.25">
      <c r="A871" s="81"/>
      <c r="B871" s="65" t="s">
        <v>839</v>
      </c>
      <c r="C871" s="47">
        <v>4</v>
      </c>
      <c r="D871" s="69">
        <v>8.2538999999999998</v>
      </c>
      <c r="E871" s="98">
        <v>1284</v>
      </c>
      <c r="F871" s="124">
        <v>539000</v>
      </c>
      <c r="G871" s="55">
        <v>75</v>
      </c>
      <c r="H871" s="64">
        <f t="shared" si="151"/>
        <v>404250</v>
      </c>
      <c r="I871" s="15">
        <f t="shared" si="150"/>
        <v>134750</v>
      </c>
      <c r="J871" s="15">
        <f t="shared" si="152"/>
        <v>419.78193146417448</v>
      </c>
      <c r="K871" s="15">
        <f t="shared" si="153"/>
        <v>302.7971074098765</v>
      </c>
      <c r="L871" s="15">
        <f t="shared" si="154"/>
        <v>613672.45547722618</v>
      </c>
      <c r="M871" s="15"/>
      <c r="N871" s="86">
        <f t="shared" si="149"/>
        <v>613672.45547722618</v>
      </c>
    </row>
    <row r="872" spans="1:14" x14ac:dyDescent="0.25">
      <c r="A872" s="81"/>
      <c r="B872" s="65" t="s">
        <v>42</v>
      </c>
      <c r="C872" s="47">
        <v>4</v>
      </c>
      <c r="D872" s="69">
        <v>11.6883</v>
      </c>
      <c r="E872" s="98">
        <v>1637</v>
      </c>
      <c r="F872" s="124">
        <v>305026.7</v>
      </c>
      <c r="G872" s="55">
        <v>75</v>
      </c>
      <c r="H872" s="64">
        <f t="shared" si="151"/>
        <v>228770.02499999999</v>
      </c>
      <c r="I872" s="15">
        <f t="shared" si="150"/>
        <v>76256.675000000017</v>
      </c>
      <c r="J872" s="15">
        <f t="shared" si="152"/>
        <v>186.33274282223582</v>
      </c>
      <c r="K872" s="15">
        <f t="shared" si="153"/>
        <v>536.24629605181519</v>
      </c>
      <c r="L872" s="15">
        <f t="shared" si="154"/>
        <v>1002650.7569104122</v>
      </c>
      <c r="M872" s="15"/>
      <c r="N872" s="86">
        <f t="shared" si="149"/>
        <v>1002650.7569104122</v>
      </c>
    </row>
    <row r="873" spans="1:14" x14ac:dyDescent="0.25">
      <c r="A873" s="81"/>
      <c r="B873" s="65" t="s">
        <v>601</v>
      </c>
      <c r="C873" s="47">
        <v>4</v>
      </c>
      <c r="D873" s="69">
        <v>63.86</v>
      </c>
      <c r="E873" s="98">
        <v>3697</v>
      </c>
      <c r="F873" s="124">
        <v>617853.30000000005</v>
      </c>
      <c r="G873" s="55">
        <v>75</v>
      </c>
      <c r="H873" s="64">
        <f t="shared" si="151"/>
        <v>463389.97499999998</v>
      </c>
      <c r="I873" s="15">
        <f t="shared" si="150"/>
        <v>154463.32500000007</v>
      </c>
      <c r="J873" s="15">
        <f t="shared" si="152"/>
        <v>167.12288341898838</v>
      </c>
      <c r="K873" s="15">
        <f t="shared" si="153"/>
        <v>555.45615545506257</v>
      </c>
      <c r="L873" s="15">
        <f t="shared" si="154"/>
        <v>1440751.1919701006</v>
      </c>
      <c r="M873" s="15"/>
      <c r="N873" s="86">
        <f t="shared" si="149"/>
        <v>1440751.1919701006</v>
      </c>
    </row>
    <row r="874" spans="1:14" x14ac:dyDescent="0.25">
      <c r="A874" s="81"/>
      <c r="B874" s="65" t="s">
        <v>886</v>
      </c>
      <c r="C874" s="47">
        <v>3</v>
      </c>
      <c r="D874" s="69">
        <v>60.826599999999999</v>
      </c>
      <c r="E874" s="98">
        <v>19655</v>
      </c>
      <c r="F874" s="124">
        <v>21301542.899999999</v>
      </c>
      <c r="G874" s="55">
        <v>35</v>
      </c>
      <c r="H874" s="64">
        <f t="shared" si="151"/>
        <v>7455540.0149999997</v>
      </c>
      <c r="I874" s="15">
        <f t="shared" si="150"/>
        <v>13846002.884999998</v>
      </c>
      <c r="J874" s="15">
        <f t="shared" si="152"/>
        <v>1083.7722157211904</v>
      </c>
      <c r="K874" s="15">
        <f t="shared" si="153"/>
        <v>-361.1931768471394</v>
      </c>
      <c r="L874" s="15">
        <f t="shared" si="154"/>
        <v>2500988.067835907</v>
      </c>
      <c r="M874" s="15"/>
      <c r="N874" s="86">
        <f t="shared" si="149"/>
        <v>2500988.067835907</v>
      </c>
    </row>
    <row r="875" spans="1:14" x14ac:dyDescent="0.25">
      <c r="A875" s="81"/>
      <c r="B875" s="65" t="s">
        <v>840</v>
      </c>
      <c r="C875" s="47">
        <v>4</v>
      </c>
      <c r="D875" s="69">
        <v>27.288999999999998</v>
      </c>
      <c r="E875" s="98">
        <v>5874</v>
      </c>
      <c r="F875" s="124">
        <v>1474440</v>
      </c>
      <c r="G875" s="55">
        <v>75</v>
      </c>
      <c r="H875" s="64">
        <f t="shared" si="151"/>
        <v>1105830</v>
      </c>
      <c r="I875" s="15">
        <f t="shared" si="150"/>
        <v>368610</v>
      </c>
      <c r="J875" s="15">
        <f t="shared" si="152"/>
        <v>251.01123595505618</v>
      </c>
      <c r="K875" s="15">
        <f t="shared" si="153"/>
        <v>471.5678029189948</v>
      </c>
      <c r="L875" s="15">
        <f t="shared" si="154"/>
        <v>1456619.3987017188</v>
      </c>
      <c r="M875" s="15"/>
      <c r="N875" s="86">
        <f t="shared" si="149"/>
        <v>1456619.3987017188</v>
      </c>
    </row>
    <row r="876" spans="1:14" x14ac:dyDescent="0.25">
      <c r="A876" s="81"/>
      <c r="B876" s="65" t="s">
        <v>100</v>
      </c>
      <c r="C876" s="47">
        <v>4</v>
      </c>
      <c r="D876" s="69">
        <v>14.374500000000001</v>
      </c>
      <c r="E876" s="98">
        <v>1442</v>
      </c>
      <c r="F876" s="124">
        <v>239333.3</v>
      </c>
      <c r="G876" s="55">
        <v>75</v>
      </c>
      <c r="H876" s="64">
        <f t="shared" si="151"/>
        <v>179499.97500000001</v>
      </c>
      <c r="I876" s="15">
        <f t="shared" si="150"/>
        <v>59833.324999999983</v>
      </c>
      <c r="J876" s="15">
        <f t="shared" si="152"/>
        <v>165.97316227461857</v>
      </c>
      <c r="K876" s="15">
        <f t="shared" si="153"/>
        <v>556.60587659943235</v>
      </c>
      <c r="L876" s="15">
        <f t="shared" si="154"/>
        <v>1017834.9589221501</v>
      </c>
      <c r="M876" s="15"/>
      <c r="N876" s="86">
        <f t="shared" si="149"/>
        <v>1017834.9589221501</v>
      </c>
    </row>
    <row r="877" spans="1:14" x14ac:dyDescent="0.25">
      <c r="A877" s="81"/>
      <c r="B877" s="65" t="s">
        <v>602</v>
      </c>
      <c r="C877" s="47">
        <v>4</v>
      </c>
      <c r="D877" s="69">
        <v>10.2719</v>
      </c>
      <c r="E877" s="98">
        <v>1188</v>
      </c>
      <c r="F877" s="124">
        <v>217773.3</v>
      </c>
      <c r="G877" s="55">
        <v>75</v>
      </c>
      <c r="H877" s="64">
        <f t="shared" si="151"/>
        <v>163329.97500000001</v>
      </c>
      <c r="I877" s="15">
        <f t="shared" si="150"/>
        <v>54443.324999999983</v>
      </c>
      <c r="J877" s="15">
        <f t="shared" si="152"/>
        <v>183.31085858585857</v>
      </c>
      <c r="K877" s="15">
        <f t="shared" si="153"/>
        <v>539.26818028819241</v>
      </c>
      <c r="L877" s="15">
        <f t="shared" si="154"/>
        <v>949786.55711179704</v>
      </c>
      <c r="M877" s="15"/>
      <c r="N877" s="86">
        <f t="shared" si="149"/>
        <v>949786.55711179704</v>
      </c>
    </row>
    <row r="878" spans="1:14" x14ac:dyDescent="0.25">
      <c r="A878" s="81"/>
      <c r="B878" s="65" t="s">
        <v>603</v>
      </c>
      <c r="C878" s="47">
        <v>4</v>
      </c>
      <c r="D878" s="69">
        <v>15.514700000000001</v>
      </c>
      <c r="E878" s="98">
        <v>1504</v>
      </c>
      <c r="F878" s="124">
        <v>259880</v>
      </c>
      <c r="G878" s="55">
        <v>75</v>
      </c>
      <c r="H878" s="64">
        <f t="shared" si="151"/>
        <v>194910</v>
      </c>
      <c r="I878" s="15">
        <f t="shared" si="150"/>
        <v>64970</v>
      </c>
      <c r="J878" s="15">
        <f t="shared" si="152"/>
        <v>172.79255319148936</v>
      </c>
      <c r="K878" s="15">
        <f t="shared" si="153"/>
        <v>549.78648568256165</v>
      </c>
      <c r="L878" s="15">
        <f t="shared" si="154"/>
        <v>1018965.7873078611</v>
      </c>
      <c r="M878" s="15"/>
      <c r="N878" s="86">
        <f t="shared" si="149"/>
        <v>1018965.7873078611</v>
      </c>
    </row>
    <row r="879" spans="1:14" x14ac:dyDescent="0.25">
      <c r="A879" s="81"/>
      <c r="B879" s="65" t="s">
        <v>604</v>
      </c>
      <c r="C879" s="47">
        <v>4</v>
      </c>
      <c r="D879" s="69">
        <v>32.592500000000001</v>
      </c>
      <c r="E879" s="98">
        <v>4852</v>
      </c>
      <c r="F879" s="124">
        <v>1973613.3</v>
      </c>
      <c r="G879" s="55">
        <v>75</v>
      </c>
      <c r="H879" s="64">
        <f t="shared" si="151"/>
        <v>1480209.9750000001</v>
      </c>
      <c r="I879" s="15">
        <f t="shared" si="150"/>
        <v>493403.32499999995</v>
      </c>
      <c r="J879" s="15">
        <f t="shared" si="152"/>
        <v>406.76284006595222</v>
      </c>
      <c r="K879" s="15">
        <f t="shared" si="153"/>
        <v>315.81619880809876</v>
      </c>
      <c r="L879" s="15">
        <f t="shared" si="154"/>
        <v>1129499.7530988171</v>
      </c>
      <c r="M879" s="15"/>
      <c r="N879" s="86">
        <f t="shared" si="149"/>
        <v>1129499.7530988171</v>
      </c>
    </row>
    <row r="880" spans="1:14" x14ac:dyDescent="0.25">
      <c r="A880" s="81"/>
      <c r="B880" s="65" t="s">
        <v>605</v>
      </c>
      <c r="C880" s="47">
        <v>4</v>
      </c>
      <c r="D880" s="69">
        <v>24.1846</v>
      </c>
      <c r="E880" s="98">
        <v>2928</v>
      </c>
      <c r="F880" s="124">
        <v>778520</v>
      </c>
      <c r="G880" s="55">
        <v>75</v>
      </c>
      <c r="H880" s="64">
        <f t="shared" si="151"/>
        <v>583890</v>
      </c>
      <c r="I880" s="15">
        <f t="shared" si="150"/>
        <v>194630</v>
      </c>
      <c r="J880" s="15">
        <f t="shared" si="152"/>
        <v>265.88797814207652</v>
      </c>
      <c r="K880" s="15">
        <f t="shared" si="153"/>
        <v>456.69106073197446</v>
      </c>
      <c r="L880" s="15">
        <f t="shared" si="154"/>
        <v>1079784.0377128206</v>
      </c>
      <c r="M880" s="15"/>
      <c r="N880" s="86">
        <f t="shared" si="149"/>
        <v>1079784.0377128206</v>
      </c>
    </row>
    <row r="881" spans="1:14" x14ac:dyDescent="0.25">
      <c r="A881" s="81"/>
      <c r="B881" s="8"/>
      <c r="C881" s="8"/>
      <c r="D881" s="69">
        <v>0</v>
      </c>
      <c r="E881" s="100"/>
      <c r="F881" s="87"/>
      <c r="G881" s="55"/>
      <c r="H881" s="87"/>
      <c r="I881" s="88"/>
      <c r="J881" s="88"/>
      <c r="K881" s="15"/>
      <c r="L881" s="15"/>
      <c r="M881" s="15"/>
      <c r="N881" s="86"/>
    </row>
    <row r="882" spans="1:14" x14ac:dyDescent="0.25">
      <c r="A882" s="84" t="s">
        <v>606</v>
      </c>
      <c r="B882" s="57" t="s">
        <v>2</v>
      </c>
      <c r="C882" s="58"/>
      <c r="D882" s="7">
        <v>598.36670000000004</v>
      </c>
      <c r="E882" s="101">
        <f>E883</f>
        <v>37271</v>
      </c>
      <c r="F882" s="49">
        <v>0</v>
      </c>
      <c r="G882" s="55"/>
      <c r="H882" s="49">
        <f>H884</f>
        <v>3958590.8250000002</v>
      </c>
      <c r="I882" s="12">
        <f>I884</f>
        <v>-3958590.8250000002</v>
      </c>
      <c r="J882" s="12"/>
      <c r="K882" s="15"/>
      <c r="L882" s="15"/>
      <c r="M882" s="14">
        <f>M884</f>
        <v>21009839.17371868</v>
      </c>
      <c r="N882" s="82">
        <f t="shared" si="149"/>
        <v>21009839.17371868</v>
      </c>
    </row>
    <row r="883" spans="1:14" x14ac:dyDescent="0.25">
      <c r="A883" s="84" t="s">
        <v>606</v>
      </c>
      <c r="B883" s="57" t="s">
        <v>3</v>
      </c>
      <c r="C883" s="58"/>
      <c r="D883" s="7">
        <v>598.36670000000004</v>
      </c>
      <c r="E883" s="101">
        <f>SUM(E885:E907)</f>
        <v>37271</v>
      </c>
      <c r="F883" s="49">
        <f>SUM(F885:F907)</f>
        <v>15834363.300000001</v>
      </c>
      <c r="G883" s="55"/>
      <c r="H883" s="49">
        <f>SUM(H885:H907)</f>
        <v>6950329.9749999996</v>
      </c>
      <c r="I883" s="12">
        <f>SUM(I885:I907)</f>
        <v>8884033.3249999993</v>
      </c>
      <c r="J883" s="12"/>
      <c r="K883" s="15"/>
      <c r="L883" s="12">
        <f>SUM(L885:L907)</f>
        <v>21968638.027238134</v>
      </c>
      <c r="M883" s="15"/>
      <c r="N883" s="82">
        <f t="shared" si="149"/>
        <v>21968638.027238134</v>
      </c>
    </row>
    <row r="884" spans="1:14" x14ac:dyDescent="0.25">
      <c r="A884" s="81"/>
      <c r="B884" s="65" t="s">
        <v>26</v>
      </c>
      <c r="C884" s="47">
        <v>2</v>
      </c>
      <c r="D884" s="69">
        <v>0</v>
      </c>
      <c r="E884" s="104"/>
      <c r="F884" s="64">
        <v>0</v>
      </c>
      <c r="G884" s="55">
        <v>25</v>
      </c>
      <c r="H884" s="64">
        <f>F883*G884/100</f>
        <v>3958590.8250000002</v>
      </c>
      <c r="I884" s="15">
        <f t="shared" ref="I884:I907" si="155">F884-H884</f>
        <v>-3958590.8250000002</v>
      </c>
      <c r="J884" s="15"/>
      <c r="K884" s="15"/>
      <c r="L884" s="15"/>
      <c r="M884" s="15">
        <f>($L$7*$L$8*E882/$L$10)+($L$7*$L$9*D882/$L$11)</f>
        <v>21009839.17371868</v>
      </c>
      <c r="N884" s="86">
        <f t="shared" si="149"/>
        <v>21009839.17371868</v>
      </c>
    </row>
    <row r="885" spans="1:14" x14ac:dyDescent="0.25">
      <c r="A885" s="81"/>
      <c r="B885" s="65" t="s">
        <v>607</v>
      </c>
      <c r="C885" s="47">
        <v>4</v>
      </c>
      <c r="D885" s="69">
        <v>26.591699999999999</v>
      </c>
      <c r="E885" s="98">
        <v>1261</v>
      </c>
      <c r="F885" s="124">
        <v>520533.3</v>
      </c>
      <c r="G885" s="55">
        <v>75</v>
      </c>
      <c r="H885" s="64">
        <f t="shared" ref="H885:H907" si="156">F885*G885/100</f>
        <v>390399.97499999998</v>
      </c>
      <c r="I885" s="15">
        <f t="shared" si="155"/>
        <v>130133.32500000001</v>
      </c>
      <c r="J885" s="15">
        <f t="shared" ref="J885:J907" si="157">F885/E885</f>
        <v>412.79405233941316</v>
      </c>
      <c r="K885" s="15">
        <f t="shared" ref="K885:K907" si="158">$J$11*$J$19-J885</f>
        <v>309.78498653463782</v>
      </c>
      <c r="L885" s="15">
        <f t="shared" ref="L885:L907" si="159">IF(K885&gt;0,$J$7*$J$8*(K885/$K$19),0)+$J$7*$J$9*(E885/$E$19)+$J$7*$J$10*(D885/$D$19)</f>
        <v>680425.91814681003</v>
      </c>
      <c r="M885" s="15"/>
      <c r="N885" s="86">
        <f t="shared" ref="N885:N948" si="160">L885+M885</f>
        <v>680425.91814681003</v>
      </c>
    </row>
    <row r="886" spans="1:14" x14ac:dyDescent="0.25">
      <c r="A886" s="81"/>
      <c r="B886" s="65" t="s">
        <v>608</v>
      </c>
      <c r="C886" s="47">
        <v>4</v>
      </c>
      <c r="D886" s="69">
        <v>21.4466</v>
      </c>
      <c r="E886" s="98">
        <v>1240</v>
      </c>
      <c r="F886" s="124">
        <v>198520</v>
      </c>
      <c r="G886" s="55">
        <v>75</v>
      </c>
      <c r="H886" s="64">
        <f t="shared" si="156"/>
        <v>148890</v>
      </c>
      <c r="I886" s="15">
        <f t="shared" si="155"/>
        <v>49630</v>
      </c>
      <c r="J886" s="15">
        <f t="shared" si="157"/>
        <v>160.09677419354838</v>
      </c>
      <c r="K886" s="15">
        <f t="shared" si="158"/>
        <v>562.48226468050257</v>
      </c>
      <c r="L886" s="15">
        <f t="shared" si="159"/>
        <v>1025525.0422266488</v>
      </c>
      <c r="M886" s="15"/>
      <c r="N886" s="86">
        <f t="shared" si="160"/>
        <v>1025525.0422266488</v>
      </c>
    </row>
    <row r="887" spans="1:14" x14ac:dyDescent="0.25">
      <c r="A887" s="81"/>
      <c r="B887" s="65" t="s">
        <v>841</v>
      </c>
      <c r="C887" s="47">
        <v>4</v>
      </c>
      <c r="D887" s="69">
        <v>20.6798</v>
      </c>
      <c r="E887" s="98">
        <v>1404</v>
      </c>
      <c r="F887" s="124">
        <v>358360</v>
      </c>
      <c r="G887" s="55">
        <v>75</v>
      </c>
      <c r="H887" s="64">
        <f t="shared" si="156"/>
        <v>268770</v>
      </c>
      <c r="I887" s="15">
        <f t="shared" si="155"/>
        <v>89590</v>
      </c>
      <c r="J887" s="15">
        <f t="shared" si="157"/>
        <v>255.24216524216524</v>
      </c>
      <c r="K887" s="15">
        <f t="shared" si="158"/>
        <v>467.33687363188574</v>
      </c>
      <c r="L887" s="15">
        <f t="shared" si="159"/>
        <v>905130.74551568553</v>
      </c>
      <c r="M887" s="15"/>
      <c r="N887" s="86">
        <f t="shared" si="160"/>
        <v>905130.74551568553</v>
      </c>
    </row>
    <row r="888" spans="1:14" x14ac:dyDescent="0.25">
      <c r="A888" s="81"/>
      <c r="B888" s="65" t="s">
        <v>842</v>
      </c>
      <c r="C888" s="47">
        <v>4</v>
      </c>
      <c r="D888" s="69">
        <v>48.986699999999999</v>
      </c>
      <c r="E888" s="98">
        <v>2439</v>
      </c>
      <c r="F888" s="124">
        <v>325840</v>
      </c>
      <c r="G888" s="55">
        <v>75</v>
      </c>
      <c r="H888" s="64">
        <f t="shared" si="156"/>
        <v>244380</v>
      </c>
      <c r="I888" s="15">
        <f t="shared" si="155"/>
        <v>81460</v>
      </c>
      <c r="J888" s="15">
        <f t="shared" si="157"/>
        <v>133.59573595735958</v>
      </c>
      <c r="K888" s="15">
        <f t="shared" si="158"/>
        <v>588.9833029166914</v>
      </c>
      <c r="L888" s="15">
        <f t="shared" si="159"/>
        <v>1293447.821898577</v>
      </c>
      <c r="M888" s="15"/>
      <c r="N888" s="86">
        <f t="shared" si="160"/>
        <v>1293447.821898577</v>
      </c>
    </row>
    <row r="889" spans="1:14" x14ac:dyDescent="0.25">
      <c r="A889" s="81"/>
      <c r="B889" s="65" t="s">
        <v>609</v>
      </c>
      <c r="C889" s="47">
        <v>4</v>
      </c>
      <c r="D889" s="69">
        <v>62.897199999999998</v>
      </c>
      <c r="E889" s="98">
        <v>3200</v>
      </c>
      <c r="F889" s="124">
        <v>965040</v>
      </c>
      <c r="G889" s="55">
        <v>75</v>
      </c>
      <c r="H889" s="64">
        <f t="shared" si="156"/>
        <v>723780</v>
      </c>
      <c r="I889" s="15">
        <f t="shared" si="155"/>
        <v>241260</v>
      </c>
      <c r="J889" s="15">
        <f t="shared" si="157"/>
        <v>301.57499999999999</v>
      </c>
      <c r="K889" s="15">
        <f t="shared" si="158"/>
        <v>421.00403887405099</v>
      </c>
      <c r="L889" s="15">
        <f t="shared" si="159"/>
        <v>1185583.3502589036</v>
      </c>
      <c r="M889" s="15"/>
      <c r="N889" s="86">
        <f t="shared" si="160"/>
        <v>1185583.3502589036</v>
      </c>
    </row>
    <row r="890" spans="1:14" x14ac:dyDescent="0.25">
      <c r="A890" s="81"/>
      <c r="B890" s="65" t="s">
        <v>610</v>
      </c>
      <c r="C890" s="47">
        <v>4</v>
      </c>
      <c r="D890" s="69">
        <v>33.687600000000003</v>
      </c>
      <c r="E890" s="98">
        <v>2083</v>
      </c>
      <c r="F890" s="124">
        <v>253746.7</v>
      </c>
      <c r="G890" s="55">
        <v>75</v>
      </c>
      <c r="H890" s="64">
        <f t="shared" si="156"/>
        <v>190310.02499999999</v>
      </c>
      <c r="I890" s="15">
        <f t="shared" si="155"/>
        <v>63436.675000000017</v>
      </c>
      <c r="J890" s="15">
        <f t="shared" si="157"/>
        <v>121.81790686509842</v>
      </c>
      <c r="K890" s="15">
        <f t="shared" si="158"/>
        <v>600.76113200895259</v>
      </c>
      <c r="L890" s="15">
        <f t="shared" si="159"/>
        <v>1219153.4970147419</v>
      </c>
      <c r="M890" s="15"/>
      <c r="N890" s="86">
        <f t="shared" si="160"/>
        <v>1219153.4970147419</v>
      </c>
    </row>
    <row r="891" spans="1:14" x14ac:dyDescent="0.25">
      <c r="A891" s="81"/>
      <c r="B891" s="65" t="s">
        <v>611</v>
      </c>
      <c r="C891" s="47">
        <v>4</v>
      </c>
      <c r="D891" s="69">
        <v>36.413200000000003</v>
      </c>
      <c r="E891" s="98">
        <v>1323</v>
      </c>
      <c r="F891" s="124">
        <v>209493.3</v>
      </c>
      <c r="G891" s="55">
        <v>75</v>
      </c>
      <c r="H891" s="64">
        <f t="shared" si="156"/>
        <v>157119.97500000001</v>
      </c>
      <c r="I891" s="15">
        <f t="shared" si="155"/>
        <v>52373.324999999983</v>
      </c>
      <c r="J891" s="15">
        <f t="shared" si="157"/>
        <v>158.34716553287981</v>
      </c>
      <c r="K891" s="15">
        <f t="shared" si="158"/>
        <v>564.23187334117119</v>
      </c>
      <c r="L891" s="15">
        <f t="shared" si="159"/>
        <v>1086238.1921485302</v>
      </c>
      <c r="M891" s="15"/>
      <c r="N891" s="86">
        <f t="shared" si="160"/>
        <v>1086238.1921485302</v>
      </c>
    </row>
    <row r="892" spans="1:14" x14ac:dyDescent="0.25">
      <c r="A892" s="81"/>
      <c r="B892" s="65" t="s">
        <v>612</v>
      </c>
      <c r="C892" s="47">
        <v>4</v>
      </c>
      <c r="D892" s="69">
        <v>17.424600000000002</v>
      </c>
      <c r="E892" s="98">
        <v>717</v>
      </c>
      <c r="F892" s="124">
        <v>75520</v>
      </c>
      <c r="G892" s="55">
        <v>75</v>
      </c>
      <c r="H892" s="64">
        <f t="shared" si="156"/>
        <v>56640</v>
      </c>
      <c r="I892" s="15">
        <f t="shared" si="155"/>
        <v>18880</v>
      </c>
      <c r="J892" s="15">
        <f t="shared" si="157"/>
        <v>105.32775453277546</v>
      </c>
      <c r="K892" s="15">
        <f t="shared" si="158"/>
        <v>617.25128434127555</v>
      </c>
      <c r="L892" s="15">
        <f t="shared" si="159"/>
        <v>1030134.158454248</v>
      </c>
      <c r="M892" s="15"/>
      <c r="N892" s="86">
        <f t="shared" si="160"/>
        <v>1030134.158454248</v>
      </c>
    </row>
    <row r="893" spans="1:14" x14ac:dyDescent="0.25">
      <c r="A893" s="81"/>
      <c r="B893" s="65" t="s">
        <v>613</v>
      </c>
      <c r="C893" s="47">
        <v>4</v>
      </c>
      <c r="D893" s="69">
        <v>18.459800000000001</v>
      </c>
      <c r="E893" s="98">
        <v>1284</v>
      </c>
      <c r="F893" s="124">
        <v>163786.70000000001</v>
      </c>
      <c r="G893" s="55">
        <v>75</v>
      </c>
      <c r="H893" s="64">
        <f t="shared" si="156"/>
        <v>122840.02499999999</v>
      </c>
      <c r="I893" s="15">
        <f t="shared" si="155"/>
        <v>40946.675000000017</v>
      </c>
      <c r="J893" s="15">
        <f t="shared" si="157"/>
        <v>127.55973520249222</v>
      </c>
      <c r="K893" s="15">
        <f t="shared" si="158"/>
        <v>595.01930367155876</v>
      </c>
      <c r="L893" s="15">
        <f t="shared" si="159"/>
        <v>1067908.3047716573</v>
      </c>
      <c r="M893" s="15"/>
      <c r="N893" s="86">
        <f t="shared" si="160"/>
        <v>1067908.3047716573</v>
      </c>
    </row>
    <row r="894" spans="1:14" x14ac:dyDescent="0.25">
      <c r="A894" s="81"/>
      <c r="B894" s="65" t="s">
        <v>296</v>
      </c>
      <c r="C894" s="47">
        <v>4</v>
      </c>
      <c r="D894" s="69">
        <v>17.335699999999999</v>
      </c>
      <c r="E894" s="98">
        <v>843</v>
      </c>
      <c r="F894" s="124">
        <v>137680</v>
      </c>
      <c r="G894" s="55">
        <v>75</v>
      </c>
      <c r="H894" s="64">
        <f t="shared" si="156"/>
        <v>103260</v>
      </c>
      <c r="I894" s="15">
        <f t="shared" si="155"/>
        <v>34420</v>
      </c>
      <c r="J894" s="15">
        <f t="shared" si="157"/>
        <v>163.32147093712931</v>
      </c>
      <c r="K894" s="15">
        <f t="shared" si="158"/>
        <v>559.25756793692165</v>
      </c>
      <c r="L894" s="15">
        <f t="shared" si="159"/>
        <v>961028.29325055354</v>
      </c>
      <c r="M894" s="15"/>
      <c r="N894" s="86">
        <f t="shared" si="160"/>
        <v>961028.29325055354</v>
      </c>
    </row>
    <row r="895" spans="1:14" x14ac:dyDescent="0.25">
      <c r="A895" s="81"/>
      <c r="B895" s="65" t="s">
        <v>614</v>
      </c>
      <c r="C895" s="47">
        <v>4</v>
      </c>
      <c r="D895" s="69">
        <v>9.4989999999999988</v>
      </c>
      <c r="E895" s="98">
        <v>558</v>
      </c>
      <c r="F895" s="124">
        <v>69413.3</v>
      </c>
      <c r="G895" s="55">
        <v>75</v>
      </c>
      <c r="H895" s="64">
        <f t="shared" si="156"/>
        <v>52059.974999999999</v>
      </c>
      <c r="I895" s="15">
        <f t="shared" si="155"/>
        <v>17353.325000000004</v>
      </c>
      <c r="J895" s="15">
        <f t="shared" si="157"/>
        <v>124.39659498207885</v>
      </c>
      <c r="K895" s="15">
        <f t="shared" si="158"/>
        <v>598.18244389197207</v>
      </c>
      <c r="L895" s="15">
        <f t="shared" si="159"/>
        <v>958347.98889917019</v>
      </c>
      <c r="M895" s="15"/>
      <c r="N895" s="86">
        <f t="shared" si="160"/>
        <v>958347.98889917019</v>
      </c>
    </row>
    <row r="896" spans="1:14" x14ac:dyDescent="0.25">
      <c r="A896" s="81"/>
      <c r="B896" s="65" t="s">
        <v>615</v>
      </c>
      <c r="C896" s="47">
        <v>4</v>
      </c>
      <c r="D896" s="69">
        <v>50.374799999999993</v>
      </c>
      <c r="E896" s="98">
        <v>2618</v>
      </c>
      <c r="F896" s="124">
        <v>604186.69999999995</v>
      </c>
      <c r="G896" s="55">
        <v>75</v>
      </c>
      <c r="H896" s="64">
        <f t="shared" si="156"/>
        <v>453140.02500000002</v>
      </c>
      <c r="I896" s="15">
        <f t="shared" si="155"/>
        <v>151046.67499999993</v>
      </c>
      <c r="J896" s="15">
        <f t="shared" si="157"/>
        <v>230.78177998472114</v>
      </c>
      <c r="K896" s="15">
        <f t="shared" si="158"/>
        <v>491.79725888932984</v>
      </c>
      <c r="L896" s="15">
        <f t="shared" si="159"/>
        <v>1178848.1836651098</v>
      </c>
      <c r="M896" s="15"/>
      <c r="N896" s="86">
        <f t="shared" si="160"/>
        <v>1178848.1836651098</v>
      </c>
    </row>
    <row r="897" spans="1:14" x14ac:dyDescent="0.25">
      <c r="A897" s="81"/>
      <c r="B897" s="65" t="s">
        <v>574</v>
      </c>
      <c r="C897" s="47">
        <v>4</v>
      </c>
      <c r="D897" s="69">
        <v>12.6898</v>
      </c>
      <c r="E897" s="98">
        <v>748</v>
      </c>
      <c r="F897" s="124">
        <v>114720</v>
      </c>
      <c r="G897" s="55">
        <v>75</v>
      </c>
      <c r="H897" s="64">
        <f t="shared" si="156"/>
        <v>86040</v>
      </c>
      <c r="I897" s="15">
        <f t="shared" si="155"/>
        <v>28680</v>
      </c>
      <c r="J897" s="15">
        <f t="shared" si="157"/>
        <v>153.36898395721926</v>
      </c>
      <c r="K897" s="15">
        <f t="shared" si="158"/>
        <v>569.21005491683172</v>
      </c>
      <c r="L897" s="15">
        <f t="shared" si="159"/>
        <v>949193.46564792236</v>
      </c>
      <c r="M897" s="15"/>
      <c r="N897" s="86">
        <f t="shared" si="160"/>
        <v>949193.46564792236</v>
      </c>
    </row>
    <row r="898" spans="1:14" x14ac:dyDescent="0.25">
      <c r="A898" s="81"/>
      <c r="B898" s="65" t="s">
        <v>616</v>
      </c>
      <c r="C898" s="47">
        <v>4</v>
      </c>
      <c r="D898" s="69">
        <v>34.032299999999999</v>
      </c>
      <c r="E898" s="98">
        <v>1645</v>
      </c>
      <c r="F898" s="124">
        <v>380266.7</v>
      </c>
      <c r="G898" s="55">
        <v>75</v>
      </c>
      <c r="H898" s="64">
        <f t="shared" si="156"/>
        <v>285200.02500000002</v>
      </c>
      <c r="I898" s="15">
        <f t="shared" si="155"/>
        <v>95066.674999999988</v>
      </c>
      <c r="J898" s="15">
        <f t="shared" si="157"/>
        <v>231.16516717325229</v>
      </c>
      <c r="K898" s="15">
        <f t="shared" si="158"/>
        <v>491.41387170079872</v>
      </c>
      <c r="L898" s="15">
        <f t="shared" si="159"/>
        <v>1011319.9649410249</v>
      </c>
      <c r="M898" s="15"/>
      <c r="N898" s="86">
        <f t="shared" si="160"/>
        <v>1011319.9649410249</v>
      </c>
    </row>
    <row r="899" spans="1:14" x14ac:dyDescent="0.25">
      <c r="A899" s="81"/>
      <c r="B899" s="65" t="s">
        <v>617</v>
      </c>
      <c r="C899" s="47">
        <v>4</v>
      </c>
      <c r="D899" s="69">
        <v>17.230599999999999</v>
      </c>
      <c r="E899" s="98">
        <v>815</v>
      </c>
      <c r="F899" s="124">
        <v>162253.29999999999</v>
      </c>
      <c r="G899" s="55">
        <v>75</v>
      </c>
      <c r="H899" s="64">
        <f t="shared" si="156"/>
        <v>121689.97500000001</v>
      </c>
      <c r="I899" s="15">
        <f t="shared" si="155"/>
        <v>40563.324999999983</v>
      </c>
      <c r="J899" s="15">
        <f t="shared" si="157"/>
        <v>199.08380368098159</v>
      </c>
      <c r="K899" s="15">
        <f t="shared" si="158"/>
        <v>523.49523519306945</v>
      </c>
      <c r="L899" s="15">
        <f t="shared" si="159"/>
        <v>905860.32591206895</v>
      </c>
      <c r="M899" s="15"/>
      <c r="N899" s="86">
        <f t="shared" si="160"/>
        <v>905860.32591206895</v>
      </c>
    </row>
    <row r="900" spans="1:14" x14ac:dyDescent="0.25">
      <c r="A900" s="81"/>
      <c r="B900" s="65" t="s">
        <v>618</v>
      </c>
      <c r="C900" s="47">
        <v>4</v>
      </c>
      <c r="D900" s="69">
        <v>31.044899999999998</v>
      </c>
      <c r="E900" s="98">
        <v>2487</v>
      </c>
      <c r="F900" s="124">
        <v>448853.3</v>
      </c>
      <c r="G900" s="55">
        <v>75</v>
      </c>
      <c r="H900" s="64">
        <f t="shared" si="156"/>
        <v>336639.97499999998</v>
      </c>
      <c r="I900" s="15">
        <f t="shared" si="155"/>
        <v>112213.32500000001</v>
      </c>
      <c r="J900" s="15">
        <f t="shared" si="157"/>
        <v>180.47981503819864</v>
      </c>
      <c r="K900" s="15">
        <f t="shared" si="158"/>
        <v>542.0992238358524</v>
      </c>
      <c r="L900" s="15">
        <f t="shared" si="159"/>
        <v>1173403.5336376503</v>
      </c>
      <c r="M900" s="15"/>
      <c r="N900" s="86">
        <f t="shared" si="160"/>
        <v>1173403.5336376503</v>
      </c>
    </row>
    <row r="901" spans="1:14" x14ac:dyDescent="0.25">
      <c r="A901" s="81"/>
      <c r="B901" s="65" t="s">
        <v>619</v>
      </c>
      <c r="C901" s="47">
        <v>4</v>
      </c>
      <c r="D901" s="69">
        <v>11.1501</v>
      </c>
      <c r="E901" s="98">
        <v>692</v>
      </c>
      <c r="F901" s="124">
        <v>497640</v>
      </c>
      <c r="G901" s="55">
        <v>75</v>
      </c>
      <c r="H901" s="64">
        <f t="shared" si="156"/>
        <v>373230</v>
      </c>
      <c r="I901" s="15">
        <f t="shared" si="155"/>
        <v>124410</v>
      </c>
      <c r="J901" s="15">
        <f t="shared" si="157"/>
        <v>719.13294797687865</v>
      </c>
      <c r="K901" s="15">
        <f t="shared" si="158"/>
        <v>3.4460908971723256</v>
      </c>
      <c r="L901" s="15">
        <f t="shared" si="159"/>
        <v>122189.75427122739</v>
      </c>
      <c r="M901" s="15"/>
      <c r="N901" s="86">
        <f t="shared" si="160"/>
        <v>122189.75427122739</v>
      </c>
    </row>
    <row r="902" spans="1:14" x14ac:dyDescent="0.25">
      <c r="A902" s="81"/>
      <c r="B902" s="65" t="s">
        <v>620</v>
      </c>
      <c r="C902" s="47">
        <v>4</v>
      </c>
      <c r="D902" s="69">
        <v>10.266300000000001</v>
      </c>
      <c r="E902" s="98">
        <v>961</v>
      </c>
      <c r="F902" s="124">
        <v>207186.7</v>
      </c>
      <c r="G902" s="55">
        <v>75</v>
      </c>
      <c r="H902" s="64">
        <f t="shared" si="156"/>
        <v>155390.02499999999</v>
      </c>
      <c r="I902" s="15">
        <f t="shared" si="155"/>
        <v>51796.675000000017</v>
      </c>
      <c r="J902" s="15">
        <f t="shared" si="157"/>
        <v>215.594901144641</v>
      </c>
      <c r="K902" s="15">
        <f t="shared" si="158"/>
        <v>506.98413772941001</v>
      </c>
      <c r="L902" s="15">
        <f t="shared" si="159"/>
        <v>876626.62628539267</v>
      </c>
      <c r="M902" s="15"/>
      <c r="N902" s="86">
        <f t="shared" si="160"/>
        <v>876626.62628539267</v>
      </c>
    </row>
    <row r="903" spans="1:14" x14ac:dyDescent="0.25">
      <c r="A903" s="81"/>
      <c r="B903" s="65" t="s">
        <v>621</v>
      </c>
      <c r="C903" s="47">
        <v>4</v>
      </c>
      <c r="D903" s="69">
        <v>27.482099999999999</v>
      </c>
      <c r="E903" s="98">
        <v>1325</v>
      </c>
      <c r="F903" s="124">
        <v>200760</v>
      </c>
      <c r="G903" s="55">
        <v>75</v>
      </c>
      <c r="H903" s="64">
        <f t="shared" si="156"/>
        <v>150570</v>
      </c>
      <c r="I903" s="15">
        <f t="shared" si="155"/>
        <v>50190</v>
      </c>
      <c r="J903" s="15">
        <f t="shared" si="157"/>
        <v>151.51698113207547</v>
      </c>
      <c r="K903" s="15">
        <f t="shared" si="158"/>
        <v>571.06205774197554</v>
      </c>
      <c r="L903" s="15">
        <f t="shared" si="159"/>
        <v>1067398.320624006</v>
      </c>
      <c r="M903" s="15"/>
      <c r="N903" s="86">
        <f t="shared" si="160"/>
        <v>1067398.320624006</v>
      </c>
    </row>
    <row r="904" spans="1:14" x14ac:dyDescent="0.25">
      <c r="A904" s="81"/>
      <c r="B904" s="65" t="s">
        <v>843</v>
      </c>
      <c r="C904" s="47">
        <v>4</v>
      </c>
      <c r="D904" s="69">
        <v>24.450700000000005</v>
      </c>
      <c r="E904" s="98">
        <v>1056</v>
      </c>
      <c r="F904" s="124">
        <v>465040</v>
      </c>
      <c r="G904" s="55">
        <v>75</v>
      </c>
      <c r="H904" s="64">
        <f t="shared" si="156"/>
        <v>348780</v>
      </c>
      <c r="I904" s="15">
        <f t="shared" si="155"/>
        <v>116260</v>
      </c>
      <c r="J904" s="15">
        <f t="shared" si="157"/>
        <v>440.37878787878788</v>
      </c>
      <c r="K904" s="15">
        <f t="shared" si="158"/>
        <v>282.2002509952631</v>
      </c>
      <c r="L904" s="15">
        <f t="shared" si="159"/>
        <v>609703.74925436021</v>
      </c>
      <c r="M904" s="15"/>
      <c r="N904" s="86">
        <f t="shared" si="160"/>
        <v>609703.74925436021</v>
      </c>
    </row>
    <row r="905" spans="1:14" x14ac:dyDescent="0.25">
      <c r="A905" s="81"/>
      <c r="B905" s="65" t="s">
        <v>622</v>
      </c>
      <c r="C905" s="47">
        <v>4</v>
      </c>
      <c r="D905" s="69">
        <v>14.500899999999998</v>
      </c>
      <c r="E905" s="98">
        <v>684</v>
      </c>
      <c r="F905" s="124">
        <v>194640</v>
      </c>
      <c r="G905" s="55">
        <v>75</v>
      </c>
      <c r="H905" s="64">
        <f t="shared" si="156"/>
        <v>145980</v>
      </c>
      <c r="I905" s="15">
        <f t="shared" si="155"/>
        <v>48660</v>
      </c>
      <c r="J905" s="15">
        <f t="shared" si="157"/>
        <v>284.56140350877195</v>
      </c>
      <c r="K905" s="15">
        <f t="shared" si="158"/>
        <v>438.01763536527903</v>
      </c>
      <c r="L905" s="15">
        <f t="shared" si="159"/>
        <v>758463.66991602536</v>
      </c>
      <c r="M905" s="15"/>
      <c r="N905" s="86">
        <f t="shared" si="160"/>
        <v>758463.66991602536</v>
      </c>
    </row>
    <row r="906" spans="1:14" x14ac:dyDescent="0.25">
      <c r="A906" s="81"/>
      <c r="B906" s="65" t="s">
        <v>898</v>
      </c>
      <c r="C906" s="47">
        <v>3</v>
      </c>
      <c r="D906" s="69">
        <v>19.206800000000001</v>
      </c>
      <c r="E906" s="98">
        <v>5856</v>
      </c>
      <c r="F906" s="124">
        <v>8955350</v>
      </c>
      <c r="G906" s="55">
        <v>20</v>
      </c>
      <c r="H906" s="64">
        <f t="shared" si="156"/>
        <v>1791070</v>
      </c>
      <c r="I906" s="15">
        <f t="shared" si="155"/>
        <v>7164280</v>
      </c>
      <c r="J906" s="15">
        <f t="shared" si="157"/>
        <v>1529.2605874316939</v>
      </c>
      <c r="K906" s="15">
        <f t="shared" si="158"/>
        <v>-806.68154855764294</v>
      </c>
      <c r="L906" s="15">
        <f t="shared" si="159"/>
        <v>748653.5177809858</v>
      </c>
      <c r="M906" s="15"/>
      <c r="N906" s="86">
        <f t="shared" si="160"/>
        <v>748653.5177809858</v>
      </c>
    </row>
    <row r="907" spans="1:14" x14ac:dyDescent="0.25">
      <c r="A907" s="81"/>
      <c r="B907" s="65" t="s">
        <v>844</v>
      </c>
      <c r="C907" s="47">
        <v>4</v>
      </c>
      <c r="D907" s="69">
        <v>32.515500000000003</v>
      </c>
      <c r="E907" s="98">
        <v>2032</v>
      </c>
      <c r="F907" s="124">
        <v>325533.3</v>
      </c>
      <c r="G907" s="55">
        <v>75</v>
      </c>
      <c r="H907" s="64">
        <f t="shared" si="156"/>
        <v>244149.97500000001</v>
      </c>
      <c r="I907" s="15">
        <f t="shared" si="155"/>
        <v>81383.324999999983</v>
      </c>
      <c r="J907" s="15">
        <f t="shared" si="157"/>
        <v>160.20339566929133</v>
      </c>
      <c r="K907" s="15">
        <f t="shared" si="158"/>
        <v>562.37564320475963</v>
      </c>
      <c r="L907" s="15">
        <f t="shared" si="159"/>
        <v>1154053.602716832</v>
      </c>
      <c r="M907" s="15"/>
      <c r="N907" s="86">
        <f t="shared" si="160"/>
        <v>1154053.602716832</v>
      </c>
    </row>
    <row r="908" spans="1:14" x14ac:dyDescent="0.25">
      <c r="A908" s="81"/>
      <c r="B908" s="8"/>
      <c r="C908" s="8"/>
      <c r="D908" s="69">
        <v>0</v>
      </c>
      <c r="E908" s="100"/>
      <c r="F908" s="87"/>
      <c r="G908" s="55"/>
      <c r="H908" s="87"/>
      <c r="I908" s="88"/>
      <c r="J908" s="88"/>
      <c r="K908" s="15"/>
      <c r="L908" s="15"/>
      <c r="M908" s="15"/>
      <c r="N908" s="86"/>
    </row>
    <row r="909" spans="1:14" x14ac:dyDescent="0.25">
      <c r="A909" s="84" t="s">
        <v>623</v>
      </c>
      <c r="B909" s="57" t="s">
        <v>2</v>
      </c>
      <c r="C909" s="58"/>
      <c r="D909" s="7">
        <v>998.38089999999977</v>
      </c>
      <c r="E909" s="101">
        <f>E910</f>
        <v>63467</v>
      </c>
      <c r="F909" s="49">
        <v>0</v>
      </c>
      <c r="G909" s="55"/>
      <c r="H909" s="49">
        <f>H911</f>
        <v>7857654.1749999998</v>
      </c>
      <c r="I909" s="12">
        <f>I911</f>
        <v>-7857654.1749999998</v>
      </c>
      <c r="J909" s="12"/>
      <c r="K909" s="15"/>
      <c r="L909" s="15"/>
      <c r="M909" s="14">
        <f>M911</f>
        <v>35445682.766226836</v>
      </c>
      <c r="N909" s="82">
        <f t="shared" si="160"/>
        <v>35445682.766226836</v>
      </c>
    </row>
    <row r="910" spans="1:14" x14ac:dyDescent="0.25">
      <c r="A910" s="84" t="s">
        <v>623</v>
      </c>
      <c r="B910" s="57" t="s">
        <v>3</v>
      </c>
      <c r="C910" s="58"/>
      <c r="D910" s="7">
        <v>998.38089999999977</v>
      </c>
      <c r="E910" s="101">
        <f>SUM(E912:E934)</f>
        <v>63467</v>
      </c>
      <c r="F910" s="49">
        <f>SUM(F912:F934)</f>
        <v>31430616.699999999</v>
      </c>
      <c r="G910" s="55"/>
      <c r="H910" s="49">
        <f>SUM(H912:H934)</f>
        <v>15827450.025</v>
      </c>
      <c r="I910" s="12">
        <f>SUM(I912:I934)</f>
        <v>15603166.675000001</v>
      </c>
      <c r="J910" s="12"/>
      <c r="K910" s="15"/>
      <c r="L910" s="12">
        <f>SUM(L912:L934)</f>
        <v>23739018.085106354</v>
      </c>
      <c r="M910" s="15"/>
      <c r="N910" s="82">
        <f t="shared" si="160"/>
        <v>23739018.085106354</v>
      </c>
    </row>
    <row r="911" spans="1:14" x14ac:dyDescent="0.25">
      <c r="A911" s="81"/>
      <c r="B911" s="65" t="s">
        <v>26</v>
      </c>
      <c r="C911" s="47">
        <v>2</v>
      </c>
      <c r="D911" s="69">
        <v>0</v>
      </c>
      <c r="E911" s="104"/>
      <c r="F911" s="64">
        <v>0</v>
      </c>
      <c r="G911" s="55">
        <v>25</v>
      </c>
      <c r="H911" s="64">
        <f>F910*G911/100</f>
        <v>7857654.1749999998</v>
      </c>
      <c r="I911" s="15">
        <f t="shared" ref="I911:I934" si="161">F911-H911</f>
        <v>-7857654.1749999998</v>
      </c>
      <c r="J911" s="15"/>
      <c r="K911" s="15"/>
      <c r="L911" s="15"/>
      <c r="M911" s="15">
        <f>($L$7*$L$8*E909/$L$10)+($L$7*$L$9*D909/$L$11)</f>
        <v>35445682.766226836</v>
      </c>
      <c r="N911" s="86">
        <f t="shared" si="160"/>
        <v>35445682.766226836</v>
      </c>
    </row>
    <row r="912" spans="1:14" x14ac:dyDescent="0.25">
      <c r="A912" s="81"/>
      <c r="B912" s="65" t="s">
        <v>624</v>
      </c>
      <c r="C912" s="47">
        <v>4</v>
      </c>
      <c r="D912" s="69">
        <v>17.226600000000001</v>
      </c>
      <c r="E912" s="98">
        <v>423</v>
      </c>
      <c r="F912" s="124">
        <v>114640</v>
      </c>
      <c r="G912" s="55">
        <v>75</v>
      </c>
      <c r="H912" s="64">
        <f t="shared" ref="H912:H934" si="162">F912*G912/100</f>
        <v>85980</v>
      </c>
      <c r="I912" s="15">
        <f t="shared" si="161"/>
        <v>28660</v>
      </c>
      <c r="J912" s="15">
        <f t="shared" ref="J912:J934" si="163">F912/E912</f>
        <v>271.01654846335697</v>
      </c>
      <c r="K912" s="15">
        <f t="shared" ref="K912:K934" si="164">$J$11*$J$19-J912</f>
        <v>451.56249041069401</v>
      </c>
      <c r="L912" s="15">
        <f t="shared" ref="L912:L934" si="165">IF(K912&gt;0,$J$7*$J$8*(K912/$K$19),0)+$J$7*$J$9*(E912/$E$19)+$J$7*$J$10*(D912/$D$19)</f>
        <v>756216.72799518728</v>
      </c>
      <c r="M912" s="15"/>
      <c r="N912" s="86">
        <f t="shared" si="160"/>
        <v>756216.72799518728</v>
      </c>
    </row>
    <row r="913" spans="1:14" x14ac:dyDescent="0.25">
      <c r="A913" s="81"/>
      <c r="B913" s="65" t="s">
        <v>105</v>
      </c>
      <c r="C913" s="47">
        <v>4</v>
      </c>
      <c r="D913" s="69">
        <v>25.498499999999996</v>
      </c>
      <c r="E913" s="98">
        <v>2513</v>
      </c>
      <c r="F913" s="124">
        <v>384346.7</v>
      </c>
      <c r="G913" s="55">
        <v>75</v>
      </c>
      <c r="H913" s="64">
        <f t="shared" si="162"/>
        <v>288260.02500000002</v>
      </c>
      <c r="I913" s="15">
        <f t="shared" si="161"/>
        <v>96086.674999999988</v>
      </c>
      <c r="J913" s="15">
        <f t="shared" si="163"/>
        <v>152.94337445284521</v>
      </c>
      <c r="K913" s="15">
        <f t="shared" si="164"/>
        <v>569.63566442120577</v>
      </c>
      <c r="L913" s="15">
        <f t="shared" si="165"/>
        <v>1198181.2688342456</v>
      </c>
      <c r="M913" s="15"/>
      <c r="N913" s="86">
        <f t="shared" si="160"/>
        <v>1198181.2688342456</v>
      </c>
    </row>
    <row r="914" spans="1:14" x14ac:dyDescent="0.25">
      <c r="A914" s="81"/>
      <c r="B914" s="65" t="s">
        <v>625</v>
      </c>
      <c r="C914" s="47">
        <v>4</v>
      </c>
      <c r="D914" s="69">
        <v>35.809699999999999</v>
      </c>
      <c r="E914" s="98">
        <v>893</v>
      </c>
      <c r="F914" s="124">
        <v>256453.3</v>
      </c>
      <c r="G914" s="55">
        <v>75</v>
      </c>
      <c r="H914" s="64">
        <f t="shared" si="162"/>
        <v>192339.97500000001</v>
      </c>
      <c r="I914" s="15">
        <f t="shared" si="161"/>
        <v>64113.324999999983</v>
      </c>
      <c r="J914" s="15">
        <f t="shared" si="163"/>
        <v>287.18174692049269</v>
      </c>
      <c r="K914" s="15">
        <f t="shared" si="164"/>
        <v>435.39729195355829</v>
      </c>
      <c r="L914" s="15">
        <f t="shared" si="165"/>
        <v>848184.48299187899</v>
      </c>
      <c r="M914" s="15"/>
      <c r="N914" s="86">
        <f t="shared" si="160"/>
        <v>848184.48299187899</v>
      </c>
    </row>
    <row r="915" spans="1:14" x14ac:dyDescent="0.25">
      <c r="A915" s="81"/>
      <c r="B915" s="65" t="s">
        <v>845</v>
      </c>
      <c r="C915" s="47">
        <v>4</v>
      </c>
      <c r="D915" s="69">
        <v>39.009399999999999</v>
      </c>
      <c r="E915" s="98">
        <v>2614</v>
      </c>
      <c r="F915" s="124">
        <v>501266.7</v>
      </c>
      <c r="G915" s="55">
        <v>75</v>
      </c>
      <c r="H915" s="64">
        <f t="shared" si="162"/>
        <v>375950.02500000002</v>
      </c>
      <c r="I915" s="15">
        <f t="shared" si="161"/>
        <v>125316.67499999999</v>
      </c>
      <c r="J915" s="15">
        <f t="shared" si="163"/>
        <v>191.7623182861515</v>
      </c>
      <c r="K915" s="15">
        <f t="shared" si="164"/>
        <v>530.81672058789945</v>
      </c>
      <c r="L915" s="15">
        <f t="shared" si="165"/>
        <v>1197818.1437868406</v>
      </c>
      <c r="M915" s="15"/>
      <c r="N915" s="86">
        <f t="shared" si="160"/>
        <v>1197818.1437868406</v>
      </c>
    </row>
    <row r="916" spans="1:14" x14ac:dyDescent="0.25">
      <c r="A916" s="81"/>
      <c r="B916" s="65" t="s">
        <v>626</v>
      </c>
      <c r="C916" s="47">
        <v>4</v>
      </c>
      <c r="D916" s="69">
        <v>53.113700000000001</v>
      </c>
      <c r="E916" s="98">
        <v>3243</v>
      </c>
      <c r="F916" s="124">
        <v>420640</v>
      </c>
      <c r="G916" s="55">
        <v>75</v>
      </c>
      <c r="H916" s="64">
        <f t="shared" si="162"/>
        <v>315480</v>
      </c>
      <c r="I916" s="15">
        <f t="shared" si="161"/>
        <v>105160</v>
      </c>
      <c r="J916" s="15">
        <f t="shared" si="163"/>
        <v>129.70706136293555</v>
      </c>
      <c r="K916" s="15">
        <f t="shared" si="164"/>
        <v>592.87197751111546</v>
      </c>
      <c r="L916" s="15">
        <f t="shared" si="165"/>
        <v>1406663.7579217043</v>
      </c>
      <c r="M916" s="15"/>
      <c r="N916" s="86">
        <f t="shared" si="160"/>
        <v>1406663.7579217043</v>
      </c>
    </row>
    <row r="917" spans="1:14" x14ac:dyDescent="0.25">
      <c r="A917" s="81"/>
      <c r="B917" s="65" t="s">
        <v>627</v>
      </c>
      <c r="C917" s="47">
        <v>4</v>
      </c>
      <c r="D917" s="69">
        <v>54.958999999999996</v>
      </c>
      <c r="E917" s="98">
        <v>2551</v>
      </c>
      <c r="F917" s="124">
        <v>752960</v>
      </c>
      <c r="G917" s="55">
        <v>75</v>
      </c>
      <c r="H917" s="64">
        <f t="shared" si="162"/>
        <v>564720</v>
      </c>
      <c r="I917" s="15">
        <f t="shared" si="161"/>
        <v>188240</v>
      </c>
      <c r="J917" s="15">
        <f t="shared" si="163"/>
        <v>295.16268130145039</v>
      </c>
      <c r="K917" s="15">
        <f t="shared" si="164"/>
        <v>427.41635757260059</v>
      </c>
      <c r="L917" s="15">
        <f t="shared" si="165"/>
        <v>1093043.5797108554</v>
      </c>
      <c r="M917" s="15"/>
      <c r="N917" s="86">
        <f t="shared" si="160"/>
        <v>1093043.5797108554</v>
      </c>
    </row>
    <row r="918" spans="1:14" x14ac:dyDescent="0.25">
      <c r="A918" s="81"/>
      <c r="B918" s="65" t="s">
        <v>171</v>
      </c>
      <c r="C918" s="47">
        <v>4</v>
      </c>
      <c r="D918" s="69">
        <v>50.674500000000002</v>
      </c>
      <c r="E918" s="98">
        <v>2283</v>
      </c>
      <c r="F918" s="124">
        <v>648893.30000000005</v>
      </c>
      <c r="G918" s="55">
        <v>75</v>
      </c>
      <c r="H918" s="64">
        <f t="shared" si="162"/>
        <v>486669.97499999998</v>
      </c>
      <c r="I918" s="15">
        <f t="shared" si="161"/>
        <v>162223.32500000007</v>
      </c>
      <c r="J918" s="15">
        <f t="shared" si="163"/>
        <v>284.22833990363557</v>
      </c>
      <c r="K918" s="15">
        <f t="shared" si="164"/>
        <v>438.35069897041541</v>
      </c>
      <c r="L918" s="15">
        <f t="shared" si="165"/>
        <v>1063514.4437633033</v>
      </c>
      <c r="M918" s="15"/>
      <c r="N918" s="86">
        <f t="shared" si="160"/>
        <v>1063514.4437633033</v>
      </c>
    </row>
    <row r="919" spans="1:14" x14ac:dyDescent="0.25">
      <c r="A919" s="81"/>
      <c r="B919" s="65" t="s">
        <v>628</v>
      </c>
      <c r="C919" s="47">
        <v>4</v>
      </c>
      <c r="D919" s="69">
        <v>47.912499999999994</v>
      </c>
      <c r="E919" s="98">
        <v>2615</v>
      </c>
      <c r="F919" s="124">
        <v>762053.3</v>
      </c>
      <c r="G919" s="55">
        <v>75</v>
      </c>
      <c r="H919" s="64">
        <f t="shared" si="162"/>
        <v>571539.97499999998</v>
      </c>
      <c r="I919" s="15">
        <f t="shared" si="161"/>
        <v>190513.32500000007</v>
      </c>
      <c r="J919" s="15">
        <f t="shared" si="163"/>
        <v>291.41617590822182</v>
      </c>
      <c r="K919" s="15">
        <f t="shared" si="164"/>
        <v>431.16286296582916</v>
      </c>
      <c r="L919" s="15">
        <f t="shared" si="165"/>
        <v>1083129.3027560459</v>
      </c>
      <c r="M919" s="15"/>
      <c r="N919" s="86">
        <f t="shared" si="160"/>
        <v>1083129.3027560459</v>
      </c>
    </row>
    <row r="920" spans="1:14" x14ac:dyDescent="0.25">
      <c r="A920" s="81"/>
      <c r="B920" s="65" t="s">
        <v>629</v>
      </c>
      <c r="C920" s="47">
        <v>4</v>
      </c>
      <c r="D920" s="69">
        <v>55.839199999999998</v>
      </c>
      <c r="E920" s="98">
        <v>3857</v>
      </c>
      <c r="F920" s="124">
        <v>903306.7</v>
      </c>
      <c r="G920" s="55">
        <v>75</v>
      </c>
      <c r="H920" s="64">
        <f t="shared" si="162"/>
        <v>677480.02500000002</v>
      </c>
      <c r="I920" s="15">
        <f t="shared" si="161"/>
        <v>225826.67499999993</v>
      </c>
      <c r="J920" s="15">
        <f t="shared" si="163"/>
        <v>234.19929997407311</v>
      </c>
      <c r="K920" s="15">
        <f t="shared" si="164"/>
        <v>488.37973889997784</v>
      </c>
      <c r="L920" s="15">
        <f t="shared" si="165"/>
        <v>1336856.2728724675</v>
      </c>
      <c r="M920" s="15"/>
      <c r="N920" s="86">
        <f t="shared" si="160"/>
        <v>1336856.2728724675</v>
      </c>
    </row>
    <row r="921" spans="1:14" x14ac:dyDescent="0.25">
      <c r="A921" s="81"/>
      <c r="B921" s="65" t="s">
        <v>630</v>
      </c>
      <c r="C921" s="47">
        <v>4</v>
      </c>
      <c r="D921" s="69">
        <v>30.313600000000001</v>
      </c>
      <c r="E921" s="98">
        <v>2879</v>
      </c>
      <c r="F921" s="124">
        <v>426400</v>
      </c>
      <c r="G921" s="55">
        <v>75</v>
      </c>
      <c r="H921" s="64">
        <f t="shared" si="162"/>
        <v>319800</v>
      </c>
      <c r="I921" s="15">
        <f t="shared" si="161"/>
        <v>106600</v>
      </c>
      <c r="J921" s="15">
        <f t="shared" si="163"/>
        <v>148.10698159083015</v>
      </c>
      <c r="K921" s="15">
        <f t="shared" si="164"/>
        <v>574.47205728322081</v>
      </c>
      <c r="L921" s="15">
        <f t="shared" si="165"/>
        <v>1263647.2703401402</v>
      </c>
      <c r="M921" s="15"/>
      <c r="N921" s="86">
        <f t="shared" si="160"/>
        <v>1263647.2703401402</v>
      </c>
    </row>
    <row r="922" spans="1:14" x14ac:dyDescent="0.25">
      <c r="A922" s="81"/>
      <c r="B922" s="65" t="s">
        <v>631</v>
      </c>
      <c r="C922" s="47">
        <v>4</v>
      </c>
      <c r="D922" s="69">
        <v>12.9727</v>
      </c>
      <c r="E922" s="98">
        <v>518</v>
      </c>
      <c r="F922" s="124">
        <v>245746.7</v>
      </c>
      <c r="G922" s="55">
        <v>75</v>
      </c>
      <c r="H922" s="64">
        <f t="shared" si="162"/>
        <v>184310.02499999999</v>
      </c>
      <c r="I922" s="15">
        <f t="shared" si="161"/>
        <v>61436.675000000017</v>
      </c>
      <c r="J922" s="15">
        <f t="shared" si="163"/>
        <v>474.41447876447882</v>
      </c>
      <c r="K922" s="15">
        <f t="shared" si="164"/>
        <v>248.16456010957216</v>
      </c>
      <c r="L922" s="15">
        <f t="shared" si="165"/>
        <v>460414.93842461274</v>
      </c>
      <c r="M922" s="15"/>
      <c r="N922" s="86">
        <f t="shared" si="160"/>
        <v>460414.93842461274</v>
      </c>
    </row>
    <row r="923" spans="1:14" x14ac:dyDescent="0.25">
      <c r="A923" s="81"/>
      <c r="B923" s="65" t="s">
        <v>632</v>
      </c>
      <c r="C923" s="47">
        <v>4</v>
      </c>
      <c r="D923" s="69">
        <v>53.3904</v>
      </c>
      <c r="E923" s="98">
        <v>4791</v>
      </c>
      <c r="F923" s="124">
        <v>1545373.3</v>
      </c>
      <c r="G923" s="55">
        <v>75</v>
      </c>
      <c r="H923" s="64">
        <f t="shared" si="162"/>
        <v>1159029.9750000001</v>
      </c>
      <c r="I923" s="15">
        <f t="shared" si="161"/>
        <v>386343.32499999995</v>
      </c>
      <c r="J923" s="15">
        <f t="shared" si="163"/>
        <v>322.55756627008975</v>
      </c>
      <c r="K923" s="15">
        <f t="shared" si="164"/>
        <v>400.02147260396123</v>
      </c>
      <c r="L923" s="15">
        <f t="shared" si="165"/>
        <v>1311060.4064990405</v>
      </c>
      <c r="M923" s="15"/>
      <c r="N923" s="86">
        <f t="shared" si="160"/>
        <v>1311060.4064990405</v>
      </c>
    </row>
    <row r="924" spans="1:14" x14ac:dyDescent="0.25">
      <c r="A924" s="81"/>
      <c r="B924" s="65" t="s">
        <v>244</v>
      </c>
      <c r="C924" s="47">
        <v>4</v>
      </c>
      <c r="D924" s="69">
        <v>38.387099999999997</v>
      </c>
      <c r="E924" s="98">
        <v>1713</v>
      </c>
      <c r="F924" s="124">
        <v>2210506.7000000002</v>
      </c>
      <c r="G924" s="55">
        <v>75</v>
      </c>
      <c r="H924" s="64">
        <f t="shared" si="162"/>
        <v>1657880.0249999999</v>
      </c>
      <c r="I924" s="15">
        <f t="shared" si="161"/>
        <v>552626.67500000028</v>
      </c>
      <c r="J924" s="15">
        <f t="shared" si="163"/>
        <v>1290.430064214828</v>
      </c>
      <c r="K924" s="15">
        <f t="shared" si="164"/>
        <v>-567.85102534077703</v>
      </c>
      <c r="L924" s="15">
        <f t="shared" si="165"/>
        <v>325101.52755339025</v>
      </c>
      <c r="M924" s="15"/>
      <c r="N924" s="86">
        <f t="shared" si="160"/>
        <v>325101.52755339025</v>
      </c>
    </row>
    <row r="925" spans="1:14" x14ac:dyDescent="0.25">
      <c r="A925" s="81"/>
      <c r="B925" s="65" t="s">
        <v>633</v>
      </c>
      <c r="C925" s="47">
        <v>4</v>
      </c>
      <c r="D925" s="69">
        <v>37.928000000000004</v>
      </c>
      <c r="E925" s="98">
        <v>2441</v>
      </c>
      <c r="F925" s="124">
        <v>1280533.3</v>
      </c>
      <c r="G925" s="55">
        <v>75</v>
      </c>
      <c r="H925" s="64">
        <f t="shared" si="162"/>
        <v>960399.97499999998</v>
      </c>
      <c r="I925" s="15">
        <f t="shared" si="161"/>
        <v>320133.32500000007</v>
      </c>
      <c r="J925" s="15">
        <f t="shared" si="163"/>
        <v>524.59373207701765</v>
      </c>
      <c r="K925" s="15">
        <f t="shared" si="164"/>
        <v>197.98530679703333</v>
      </c>
      <c r="L925" s="15">
        <f t="shared" si="165"/>
        <v>694316.34594329505</v>
      </c>
      <c r="M925" s="15"/>
      <c r="N925" s="86">
        <f t="shared" si="160"/>
        <v>694316.34594329505</v>
      </c>
    </row>
    <row r="926" spans="1:14" x14ac:dyDescent="0.25">
      <c r="A926" s="81"/>
      <c r="B926" s="65" t="s">
        <v>634</v>
      </c>
      <c r="C926" s="47">
        <v>4</v>
      </c>
      <c r="D926" s="69">
        <v>42.626199999999997</v>
      </c>
      <c r="E926" s="98">
        <v>2427</v>
      </c>
      <c r="F926" s="124">
        <v>1943266.7</v>
      </c>
      <c r="G926" s="55">
        <v>75</v>
      </c>
      <c r="H926" s="64">
        <f t="shared" si="162"/>
        <v>1457450.0249999999</v>
      </c>
      <c r="I926" s="15">
        <f t="shared" si="161"/>
        <v>485816.67500000005</v>
      </c>
      <c r="J926" s="15">
        <f t="shared" si="163"/>
        <v>800.6867325916769</v>
      </c>
      <c r="K926" s="15">
        <f t="shared" si="164"/>
        <v>-78.107693717625921</v>
      </c>
      <c r="L926" s="15">
        <f t="shared" si="165"/>
        <v>422525.44012331415</v>
      </c>
      <c r="M926" s="15"/>
      <c r="N926" s="86">
        <f t="shared" si="160"/>
        <v>422525.44012331415</v>
      </c>
    </row>
    <row r="927" spans="1:14" x14ac:dyDescent="0.25">
      <c r="A927" s="81"/>
      <c r="B927" s="65" t="s">
        <v>846</v>
      </c>
      <c r="C927" s="47">
        <v>4</v>
      </c>
      <c r="D927" s="69">
        <v>47.831499999999998</v>
      </c>
      <c r="E927" s="98">
        <v>3175</v>
      </c>
      <c r="F927" s="124">
        <v>809613.3</v>
      </c>
      <c r="G927" s="55">
        <v>75</v>
      </c>
      <c r="H927" s="64">
        <f t="shared" si="162"/>
        <v>607209.97499999998</v>
      </c>
      <c r="I927" s="15">
        <f t="shared" si="161"/>
        <v>202403.32500000007</v>
      </c>
      <c r="J927" s="15">
        <f t="shared" si="163"/>
        <v>254.99631496062995</v>
      </c>
      <c r="K927" s="15">
        <f t="shared" si="164"/>
        <v>467.58272391342103</v>
      </c>
      <c r="L927" s="15">
        <f t="shared" si="165"/>
        <v>1201005.3994797543</v>
      </c>
      <c r="M927" s="15"/>
      <c r="N927" s="86">
        <f t="shared" si="160"/>
        <v>1201005.3994797543</v>
      </c>
    </row>
    <row r="928" spans="1:14" x14ac:dyDescent="0.25">
      <c r="A928" s="81"/>
      <c r="B928" s="65" t="s">
        <v>635</v>
      </c>
      <c r="C928" s="47">
        <v>4</v>
      </c>
      <c r="D928" s="69">
        <v>31.9847</v>
      </c>
      <c r="E928" s="98">
        <v>679</v>
      </c>
      <c r="F928" s="124">
        <v>233306.7</v>
      </c>
      <c r="G928" s="55">
        <v>75</v>
      </c>
      <c r="H928" s="64">
        <f t="shared" si="162"/>
        <v>174980.02499999999</v>
      </c>
      <c r="I928" s="15">
        <f t="shared" si="161"/>
        <v>58326.675000000017</v>
      </c>
      <c r="J928" s="15">
        <f t="shared" si="163"/>
        <v>343.60338733431519</v>
      </c>
      <c r="K928" s="15">
        <f t="shared" si="164"/>
        <v>378.97565153973579</v>
      </c>
      <c r="L928" s="15">
        <f t="shared" si="165"/>
        <v>729390.96230574849</v>
      </c>
      <c r="M928" s="15"/>
      <c r="N928" s="86">
        <f t="shared" si="160"/>
        <v>729390.96230574849</v>
      </c>
    </row>
    <row r="929" spans="1:14" x14ac:dyDescent="0.25">
      <c r="A929" s="81"/>
      <c r="B929" s="65" t="s">
        <v>636</v>
      </c>
      <c r="C929" s="47">
        <v>4</v>
      </c>
      <c r="D929" s="69">
        <v>42.980699999999999</v>
      </c>
      <c r="E929" s="98">
        <v>3502</v>
      </c>
      <c r="F929" s="124">
        <v>857213.3</v>
      </c>
      <c r="G929" s="55">
        <v>75</v>
      </c>
      <c r="H929" s="64">
        <f t="shared" si="162"/>
        <v>642909.97499999998</v>
      </c>
      <c r="I929" s="15">
        <f t="shared" si="161"/>
        <v>214303.32500000007</v>
      </c>
      <c r="J929" s="15">
        <f t="shared" si="163"/>
        <v>244.77821245002858</v>
      </c>
      <c r="K929" s="15">
        <f t="shared" si="164"/>
        <v>477.80082642402238</v>
      </c>
      <c r="L929" s="15">
        <f t="shared" si="165"/>
        <v>1238358.3445018481</v>
      </c>
      <c r="M929" s="15"/>
      <c r="N929" s="86">
        <f t="shared" si="160"/>
        <v>1238358.3445018481</v>
      </c>
    </row>
    <row r="930" spans="1:14" x14ac:dyDescent="0.25">
      <c r="A930" s="81"/>
      <c r="B930" s="65" t="s">
        <v>899</v>
      </c>
      <c r="C930" s="47">
        <v>3</v>
      </c>
      <c r="D930" s="69">
        <v>22.766300000000001</v>
      </c>
      <c r="E930" s="98">
        <v>7138</v>
      </c>
      <c r="F930" s="124">
        <v>14082750</v>
      </c>
      <c r="G930" s="55">
        <v>20</v>
      </c>
      <c r="H930" s="64">
        <f t="shared" si="162"/>
        <v>2816550</v>
      </c>
      <c r="I930" s="15">
        <f t="shared" si="161"/>
        <v>11266200</v>
      </c>
      <c r="J930" s="15">
        <f t="shared" si="163"/>
        <v>1972.9265900812552</v>
      </c>
      <c r="K930" s="15">
        <f t="shared" si="164"/>
        <v>-1250.3475512072041</v>
      </c>
      <c r="L930" s="15">
        <f t="shared" si="165"/>
        <v>910459.94442570792</v>
      </c>
      <c r="M930" s="15"/>
      <c r="N930" s="86">
        <f t="shared" si="160"/>
        <v>910459.94442570792</v>
      </c>
    </row>
    <row r="931" spans="1:14" x14ac:dyDescent="0.25">
      <c r="A931" s="81"/>
      <c r="B931" s="65" t="s">
        <v>344</v>
      </c>
      <c r="C931" s="47">
        <v>4</v>
      </c>
      <c r="D931" s="69">
        <v>24.2531</v>
      </c>
      <c r="E931" s="98">
        <v>1094</v>
      </c>
      <c r="F931" s="124">
        <v>225440</v>
      </c>
      <c r="G931" s="55">
        <v>75</v>
      </c>
      <c r="H931" s="64">
        <f t="shared" si="162"/>
        <v>169080</v>
      </c>
      <c r="I931" s="15">
        <f t="shared" si="161"/>
        <v>56360</v>
      </c>
      <c r="J931" s="15">
        <f t="shared" si="163"/>
        <v>206.06946983546618</v>
      </c>
      <c r="K931" s="15">
        <f t="shared" si="164"/>
        <v>516.5095690385848</v>
      </c>
      <c r="L931" s="15">
        <f t="shared" si="165"/>
        <v>951235.91176201834</v>
      </c>
      <c r="M931" s="15"/>
      <c r="N931" s="86">
        <f t="shared" si="160"/>
        <v>951235.91176201834</v>
      </c>
    </row>
    <row r="932" spans="1:14" x14ac:dyDescent="0.25">
      <c r="A932" s="81"/>
      <c r="B932" s="65" t="s">
        <v>637</v>
      </c>
      <c r="C932" s="47">
        <v>4</v>
      </c>
      <c r="D932" s="69">
        <v>111.4866</v>
      </c>
      <c r="E932" s="98">
        <v>6707</v>
      </c>
      <c r="F932" s="124">
        <v>1531706.7</v>
      </c>
      <c r="G932" s="55">
        <v>75</v>
      </c>
      <c r="H932" s="64">
        <f t="shared" si="162"/>
        <v>1148780.0249999999</v>
      </c>
      <c r="I932" s="15">
        <f t="shared" si="161"/>
        <v>382926.67500000005</v>
      </c>
      <c r="J932" s="15">
        <f t="shared" si="163"/>
        <v>228.37434024153868</v>
      </c>
      <c r="K932" s="15">
        <f t="shared" si="164"/>
        <v>494.2046986325123</v>
      </c>
      <c r="L932" s="15">
        <f t="shared" si="165"/>
        <v>1859525.6510254673</v>
      </c>
      <c r="M932" s="15"/>
      <c r="N932" s="86">
        <f t="shared" si="160"/>
        <v>1859525.6510254673</v>
      </c>
    </row>
    <row r="933" spans="1:14" x14ac:dyDescent="0.25">
      <c r="A933" s="81"/>
      <c r="B933" s="65" t="s">
        <v>638</v>
      </c>
      <c r="C933" s="47">
        <v>4</v>
      </c>
      <c r="D933" s="69">
        <v>30.6875</v>
      </c>
      <c r="E933" s="98">
        <v>1893</v>
      </c>
      <c r="F933" s="124">
        <v>545333.30000000005</v>
      </c>
      <c r="G933" s="55">
        <v>75</v>
      </c>
      <c r="H933" s="64">
        <f t="shared" si="162"/>
        <v>408999.97499999998</v>
      </c>
      <c r="I933" s="15">
        <f t="shared" si="161"/>
        <v>136333.32500000007</v>
      </c>
      <c r="J933" s="15">
        <f t="shared" si="163"/>
        <v>288.07886951928157</v>
      </c>
      <c r="K933" s="15">
        <f t="shared" si="164"/>
        <v>434.50016935476941</v>
      </c>
      <c r="L933" s="15">
        <f t="shared" si="165"/>
        <v>947529.45213359781</v>
      </c>
      <c r="M933" s="15"/>
      <c r="N933" s="86">
        <f t="shared" si="160"/>
        <v>947529.45213359781</v>
      </c>
    </row>
    <row r="934" spans="1:14" x14ac:dyDescent="0.25">
      <c r="A934" s="81"/>
      <c r="B934" s="65" t="s">
        <v>639</v>
      </c>
      <c r="C934" s="47">
        <v>4</v>
      </c>
      <c r="D934" s="69">
        <v>90.729400000000012</v>
      </c>
      <c r="E934" s="98">
        <v>3518</v>
      </c>
      <c r="F934" s="124">
        <v>748866.7</v>
      </c>
      <c r="G934" s="55">
        <v>75</v>
      </c>
      <c r="H934" s="64">
        <f t="shared" si="162"/>
        <v>561650.02500000002</v>
      </c>
      <c r="I934" s="15">
        <f t="shared" si="161"/>
        <v>187216.67499999993</v>
      </c>
      <c r="J934" s="15">
        <f t="shared" si="163"/>
        <v>212.86716884593517</v>
      </c>
      <c r="K934" s="15">
        <f t="shared" si="164"/>
        <v>509.71187002811581</v>
      </c>
      <c r="L934" s="15">
        <f t="shared" si="165"/>
        <v>1440838.5099558851</v>
      </c>
      <c r="M934" s="15"/>
      <c r="N934" s="86">
        <f t="shared" si="160"/>
        <v>1440838.5099558851</v>
      </c>
    </row>
    <row r="935" spans="1:14" x14ac:dyDescent="0.25">
      <c r="A935" s="81"/>
      <c r="B935" s="8"/>
      <c r="C935" s="8"/>
      <c r="D935" s="69">
        <v>0</v>
      </c>
      <c r="E935" s="100"/>
      <c r="F935" s="87"/>
      <c r="G935" s="55"/>
      <c r="H935" s="87"/>
      <c r="I935" s="88"/>
      <c r="J935" s="88"/>
      <c r="K935" s="15"/>
      <c r="L935" s="15"/>
      <c r="M935" s="15"/>
      <c r="N935" s="86"/>
    </row>
    <row r="936" spans="1:14" x14ac:dyDescent="0.25">
      <c r="A936" s="84" t="s">
        <v>166</v>
      </c>
      <c r="B936" s="57" t="s">
        <v>2</v>
      </c>
      <c r="C936" s="58"/>
      <c r="D936" s="7">
        <v>673.69040000000018</v>
      </c>
      <c r="E936" s="101">
        <f>E937</f>
        <v>37899</v>
      </c>
      <c r="F936" s="49">
        <v>0</v>
      </c>
      <c r="G936" s="55"/>
      <c r="H936" s="49">
        <f>H938</f>
        <v>5844861.6999999993</v>
      </c>
      <c r="I936" s="12">
        <f>I938</f>
        <v>-5844861.6999999993</v>
      </c>
      <c r="J936" s="12"/>
      <c r="K936" s="15"/>
      <c r="L936" s="15"/>
      <c r="M936" s="14">
        <f>M938</f>
        <v>22414631.851363674</v>
      </c>
      <c r="N936" s="82">
        <f t="shared" si="160"/>
        <v>22414631.851363674</v>
      </c>
    </row>
    <row r="937" spans="1:14" x14ac:dyDescent="0.25">
      <c r="A937" s="84" t="s">
        <v>166</v>
      </c>
      <c r="B937" s="57" t="s">
        <v>3</v>
      </c>
      <c r="C937" s="58"/>
      <c r="D937" s="7">
        <v>673.69040000000018</v>
      </c>
      <c r="E937" s="101">
        <f>SUM(E939:E953)</f>
        <v>37899</v>
      </c>
      <c r="F937" s="49">
        <f>SUM(F939:F953)</f>
        <v>23379446.799999997</v>
      </c>
      <c r="G937" s="55"/>
      <c r="H937" s="49">
        <f>SUM(H939:H953)</f>
        <v>9676240.1000000015</v>
      </c>
      <c r="I937" s="12">
        <f>SUM(I939:I953)</f>
        <v>13703206.700000003</v>
      </c>
      <c r="J937" s="12"/>
      <c r="K937" s="15"/>
      <c r="L937" s="12">
        <f>SUM(L939:L953)</f>
        <v>14434791.172622001</v>
      </c>
      <c r="M937" s="15"/>
      <c r="N937" s="82">
        <f t="shared" si="160"/>
        <v>14434791.172622001</v>
      </c>
    </row>
    <row r="938" spans="1:14" x14ac:dyDescent="0.25">
      <c r="A938" s="81"/>
      <c r="B938" s="65" t="s">
        <v>26</v>
      </c>
      <c r="C938" s="47">
        <v>2</v>
      </c>
      <c r="D938" s="69">
        <v>0</v>
      </c>
      <c r="E938" s="104"/>
      <c r="F938" s="64">
        <v>0</v>
      </c>
      <c r="G938" s="55">
        <v>25</v>
      </c>
      <c r="H938" s="64">
        <f>F937*G938/100</f>
        <v>5844861.6999999993</v>
      </c>
      <c r="I938" s="15">
        <f t="shared" ref="I938:I953" si="166">F938-H938</f>
        <v>-5844861.6999999993</v>
      </c>
      <c r="J938" s="15"/>
      <c r="K938" s="15"/>
      <c r="L938" s="15"/>
      <c r="M938" s="15">
        <f>($L$7*$L$8*E936/$L$10)+($L$7*$L$9*D936/$L$11)</f>
        <v>22414631.851363674</v>
      </c>
      <c r="N938" s="86">
        <f t="shared" si="160"/>
        <v>22414631.851363674</v>
      </c>
    </row>
    <row r="939" spans="1:14" x14ac:dyDescent="0.25">
      <c r="A939" s="81"/>
      <c r="B939" s="65" t="s">
        <v>640</v>
      </c>
      <c r="C939" s="47">
        <v>4</v>
      </c>
      <c r="D939" s="69">
        <v>35.155100000000004</v>
      </c>
      <c r="E939" s="98">
        <v>1443</v>
      </c>
      <c r="F939" s="124">
        <v>433053.3</v>
      </c>
      <c r="G939" s="55">
        <v>75</v>
      </c>
      <c r="H939" s="64">
        <f t="shared" ref="H939:H953" si="167">F939*G939/100</f>
        <v>324789.97499999998</v>
      </c>
      <c r="I939" s="15">
        <f t="shared" si="166"/>
        <v>108263.32500000001</v>
      </c>
      <c r="J939" s="15">
        <f t="shared" ref="J939:J953" si="168">F939/E939</f>
        <v>300.106237006237</v>
      </c>
      <c r="K939" s="15">
        <f t="shared" ref="K939:K953" si="169">$J$11*$J$19-J939</f>
        <v>422.47280186781398</v>
      </c>
      <c r="L939" s="15">
        <f t="shared" ref="L939:L953" si="170">IF(K939&gt;0,$J$7*$J$8*(K939/$K$19),0)+$J$7*$J$9*(E939/$E$19)+$J$7*$J$10*(D939/$D$19)</f>
        <v>891909.44091505895</v>
      </c>
      <c r="M939" s="15"/>
      <c r="N939" s="86">
        <f t="shared" si="160"/>
        <v>891909.44091505895</v>
      </c>
    </row>
    <row r="940" spans="1:14" x14ac:dyDescent="0.25">
      <c r="A940" s="81"/>
      <c r="B940" s="65" t="s">
        <v>641</v>
      </c>
      <c r="C940" s="47">
        <v>4</v>
      </c>
      <c r="D940" s="69">
        <v>65.399599999999992</v>
      </c>
      <c r="E940" s="98">
        <v>1990</v>
      </c>
      <c r="F940" s="124">
        <v>1110280</v>
      </c>
      <c r="G940" s="55">
        <v>75</v>
      </c>
      <c r="H940" s="64">
        <f t="shared" si="167"/>
        <v>832710</v>
      </c>
      <c r="I940" s="15">
        <f t="shared" si="166"/>
        <v>277570</v>
      </c>
      <c r="J940" s="15">
        <f t="shared" si="168"/>
        <v>557.929648241206</v>
      </c>
      <c r="K940" s="15">
        <f t="shared" si="169"/>
        <v>164.64939063284498</v>
      </c>
      <c r="L940" s="15">
        <f t="shared" si="170"/>
        <v>682353.32003608183</v>
      </c>
      <c r="M940" s="15"/>
      <c r="N940" s="86">
        <f t="shared" si="160"/>
        <v>682353.32003608183</v>
      </c>
    </row>
    <row r="941" spans="1:14" x14ac:dyDescent="0.25">
      <c r="A941" s="81"/>
      <c r="B941" s="65" t="s">
        <v>642</v>
      </c>
      <c r="C941" s="47">
        <v>4</v>
      </c>
      <c r="D941" s="69">
        <v>20.309100000000001</v>
      </c>
      <c r="E941" s="98">
        <v>725</v>
      </c>
      <c r="F941" s="124">
        <v>271946.7</v>
      </c>
      <c r="G941" s="55">
        <v>75</v>
      </c>
      <c r="H941" s="64">
        <f t="shared" si="167"/>
        <v>203960.02499999999</v>
      </c>
      <c r="I941" s="15">
        <f t="shared" si="166"/>
        <v>67986.675000000017</v>
      </c>
      <c r="J941" s="15">
        <f t="shared" si="168"/>
        <v>375.09889655172418</v>
      </c>
      <c r="K941" s="15">
        <f t="shared" si="169"/>
        <v>347.4801423223268</v>
      </c>
      <c r="L941" s="15">
        <f t="shared" si="170"/>
        <v>651582.20435897703</v>
      </c>
      <c r="M941" s="15"/>
      <c r="N941" s="86">
        <f t="shared" si="160"/>
        <v>651582.20435897703</v>
      </c>
    </row>
    <row r="942" spans="1:14" x14ac:dyDescent="0.25">
      <c r="A942" s="81"/>
      <c r="B942" s="65" t="s">
        <v>643</v>
      </c>
      <c r="C942" s="47">
        <v>4</v>
      </c>
      <c r="D942" s="69">
        <v>22.101399999999998</v>
      </c>
      <c r="E942" s="98">
        <v>881</v>
      </c>
      <c r="F942" s="124">
        <v>283666.7</v>
      </c>
      <c r="G942" s="55">
        <v>75</v>
      </c>
      <c r="H942" s="64">
        <f t="shared" si="167"/>
        <v>212750.02499999999</v>
      </c>
      <c r="I942" s="15">
        <f t="shared" si="166"/>
        <v>70916.675000000017</v>
      </c>
      <c r="J942" s="15">
        <f t="shared" si="168"/>
        <v>321.98263337116913</v>
      </c>
      <c r="K942" s="15">
        <f t="shared" si="169"/>
        <v>400.59640550288185</v>
      </c>
      <c r="L942" s="15">
        <f t="shared" si="170"/>
        <v>752230.72732150368</v>
      </c>
      <c r="M942" s="15"/>
      <c r="N942" s="86">
        <f t="shared" si="160"/>
        <v>752230.72732150368</v>
      </c>
    </row>
    <row r="943" spans="1:14" x14ac:dyDescent="0.25">
      <c r="A943" s="81"/>
      <c r="B943" s="65" t="s">
        <v>847</v>
      </c>
      <c r="C943" s="47">
        <v>4</v>
      </c>
      <c r="D943" s="69">
        <v>31.037700000000001</v>
      </c>
      <c r="E943" s="98">
        <v>855</v>
      </c>
      <c r="F943" s="124">
        <v>172480</v>
      </c>
      <c r="G943" s="55">
        <v>75</v>
      </c>
      <c r="H943" s="64">
        <f t="shared" si="167"/>
        <v>129360</v>
      </c>
      <c r="I943" s="15">
        <f t="shared" si="166"/>
        <v>43120</v>
      </c>
      <c r="J943" s="15">
        <f t="shared" si="168"/>
        <v>201.73099415204678</v>
      </c>
      <c r="K943" s="15">
        <f t="shared" si="169"/>
        <v>520.84804472200426</v>
      </c>
      <c r="L943" s="15">
        <f t="shared" si="170"/>
        <v>951441.15192816209</v>
      </c>
      <c r="M943" s="15"/>
      <c r="N943" s="86">
        <f t="shared" si="160"/>
        <v>951441.15192816209</v>
      </c>
    </row>
    <row r="944" spans="1:14" x14ac:dyDescent="0.25">
      <c r="A944" s="81"/>
      <c r="B944" s="65" t="s">
        <v>644</v>
      </c>
      <c r="C944" s="47">
        <v>4</v>
      </c>
      <c r="D944" s="69">
        <v>41.298199999999994</v>
      </c>
      <c r="E944" s="98">
        <v>1703</v>
      </c>
      <c r="F944" s="124">
        <v>410360</v>
      </c>
      <c r="G944" s="55">
        <v>75</v>
      </c>
      <c r="H944" s="64">
        <f t="shared" si="167"/>
        <v>307770</v>
      </c>
      <c r="I944" s="15">
        <f t="shared" si="166"/>
        <v>102590</v>
      </c>
      <c r="J944" s="15">
        <f t="shared" si="168"/>
        <v>240.96300645918967</v>
      </c>
      <c r="K944" s="15">
        <f t="shared" si="169"/>
        <v>481.61603241486131</v>
      </c>
      <c r="L944" s="15">
        <f t="shared" si="170"/>
        <v>1027523.9686047614</v>
      </c>
      <c r="M944" s="15"/>
      <c r="N944" s="86">
        <f t="shared" si="160"/>
        <v>1027523.9686047614</v>
      </c>
    </row>
    <row r="945" spans="1:14" x14ac:dyDescent="0.25">
      <c r="A945" s="81"/>
      <c r="B945" s="65" t="s">
        <v>848</v>
      </c>
      <c r="C945" s="47">
        <v>4</v>
      </c>
      <c r="D945" s="69">
        <v>13.3012</v>
      </c>
      <c r="E945" s="98">
        <v>885</v>
      </c>
      <c r="F945" s="124">
        <v>146800</v>
      </c>
      <c r="G945" s="55">
        <v>75</v>
      </c>
      <c r="H945" s="64">
        <f t="shared" si="167"/>
        <v>110100</v>
      </c>
      <c r="I945" s="15">
        <f t="shared" si="166"/>
        <v>36700</v>
      </c>
      <c r="J945" s="15">
        <f t="shared" si="168"/>
        <v>165.87570621468927</v>
      </c>
      <c r="K945" s="15">
        <f t="shared" si="169"/>
        <v>556.70333265936165</v>
      </c>
      <c r="L945" s="15">
        <f t="shared" si="170"/>
        <v>949206.48578461562</v>
      </c>
      <c r="M945" s="15"/>
      <c r="N945" s="86">
        <f t="shared" si="160"/>
        <v>949206.48578461562</v>
      </c>
    </row>
    <row r="946" spans="1:14" x14ac:dyDescent="0.25">
      <c r="A946" s="81"/>
      <c r="B946" s="65" t="s">
        <v>645</v>
      </c>
      <c r="C946" s="47">
        <v>4</v>
      </c>
      <c r="D946" s="69">
        <v>56.828500000000005</v>
      </c>
      <c r="E946" s="98">
        <v>2731</v>
      </c>
      <c r="F946" s="124">
        <v>761080</v>
      </c>
      <c r="G946" s="55">
        <v>75</v>
      </c>
      <c r="H946" s="64">
        <f t="shared" si="167"/>
        <v>570810</v>
      </c>
      <c r="I946" s="15">
        <f t="shared" si="166"/>
        <v>190270</v>
      </c>
      <c r="J946" s="15">
        <f t="shared" si="168"/>
        <v>278.6818015378982</v>
      </c>
      <c r="K946" s="15">
        <f t="shared" si="169"/>
        <v>443.89723733615278</v>
      </c>
      <c r="L946" s="15">
        <f t="shared" si="170"/>
        <v>1143951.6985577676</v>
      </c>
      <c r="M946" s="15"/>
      <c r="N946" s="86">
        <f t="shared" si="160"/>
        <v>1143951.6985577676</v>
      </c>
    </row>
    <row r="947" spans="1:14" x14ac:dyDescent="0.25">
      <c r="A947" s="81"/>
      <c r="B947" s="65" t="s">
        <v>646</v>
      </c>
      <c r="C947" s="47">
        <v>4</v>
      </c>
      <c r="D947" s="69">
        <v>28.1523</v>
      </c>
      <c r="E947" s="98">
        <v>823</v>
      </c>
      <c r="F947" s="124">
        <v>256453.3</v>
      </c>
      <c r="G947" s="55">
        <v>75</v>
      </c>
      <c r="H947" s="64">
        <f t="shared" si="167"/>
        <v>192339.97500000001</v>
      </c>
      <c r="I947" s="15">
        <f t="shared" si="166"/>
        <v>64113.324999999983</v>
      </c>
      <c r="J947" s="15">
        <f t="shared" si="168"/>
        <v>311.60789793438636</v>
      </c>
      <c r="K947" s="15">
        <f t="shared" si="169"/>
        <v>410.97114093966462</v>
      </c>
      <c r="L947" s="15">
        <f t="shared" si="170"/>
        <v>779977.99053308857</v>
      </c>
      <c r="M947" s="15"/>
      <c r="N947" s="86">
        <f t="shared" si="160"/>
        <v>779977.99053308857</v>
      </c>
    </row>
    <row r="948" spans="1:14" x14ac:dyDescent="0.25">
      <c r="A948" s="81"/>
      <c r="B948" s="65" t="s">
        <v>647</v>
      </c>
      <c r="C948" s="47">
        <v>4</v>
      </c>
      <c r="D948" s="69">
        <v>25.659999999999997</v>
      </c>
      <c r="E948" s="98">
        <v>1361</v>
      </c>
      <c r="F948" s="124">
        <v>309986.7</v>
      </c>
      <c r="G948" s="55">
        <v>75</v>
      </c>
      <c r="H948" s="64">
        <f t="shared" si="167"/>
        <v>232490.02499999999</v>
      </c>
      <c r="I948" s="15">
        <f t="shared" si="166"/>
        <v>77496.675000000017</v>
      </c>
      <c r="J948" s="15">
        <f t="shared" si="168"/>
        <v>227.76392358559883</v>
      </c>
      <c r="K948" s="15">
        <f t="shared" si="169"/>
        <v>494.81511528845215</v>
      </c>
      <c r="L948" s="15">
        <f t="shared" si="170"/>
        <v>955821.2687768155</v>
      </c>
      <c r="M948" s="15"/>
      <c r="N948" s="86">
        <f t="shared" si="160"/>
        <v>955821.2687768155</v>
      </c>
    </row>
    <row r="949" spans="1:14" x14ac:dyDescent="0.25">
      <c r="A949" s="81"/>
      <c r="B949" s="65" t="s">
        <v>620</v>
      </c>
      <c r="C949" s="47">
        <v>4</v>
      </c>
      <c r="D949" s="69">
        <v>21.178100000000001</v>
      </c>
      <c r="E949" s="98">
        <v>283</v>
      </c>
      <c r="F949" s="124">
        <v>78040</v>
      </c>
      <c r="G949" s="55">
        <v>75</v>
      </c>
      <c r="H949" s="64">
        <f t="shared" si="167"/>
        <v>58530</v>
      </c>
      <c r="I949" s="15">
        <f t="shared" si="166"/>
        <v>19510</v>
      </c>
      <c r="J949" s="15">
        <f t="shared" si="168"/>
        <v>275.75971731448766</v>
      </c>
      <c r="K949" s="15">
        <f t="shared" si="169"/>
        <v>446.81932155956332</v>
      </c>
      <c r="L949" s="15">
        <f t="shared" si="170"/>
        <v>745763.87855488178</v>
      </c>
      <c r="M949" s="15"/>
      <c r="N949" s="86">
        <f t="shared" ref="N949:N1012" si="171">L949+M949</f>
        <v>745763.87855488178</v>
      </c>
    </row>
    <row r="950" spans="1:14" x14ac:dyDescent="0.25">
      <c r="A950" s="81"/>
      <c r="B950" s="65" t="s">
        <v>900</v>
      </c>
      <c r="C950" s="47">
        <v>3</v>
      </c>
      <c r="D950" s="69">
        <v>112.4183</v>
      </c>
      <c r="E950" s="98">
        <v>12947</v>
      </c>
      <c r="F950" s="124">
        <v>14287900</v>
      </c>
      <c r="G950" s="55">
        <v>20</v>
      </c>
      <c r="H950" s="64">
        <f t="shared" si="167"/>
        <v>2857580</v>
      </c>
      <c r="I950" s="15">
        <f t="shared" si="166"/>
        <v>11430320</v>
      </c>
      <c r="J950" s="15">
        <f t="shared" si="168"/>
        <v>1103.5683942225999</v>
      </c>
      <c r="K950" s="15">
        <f t="shared" si="169"/>
        <v>-380.98935534854888</v>
      </c>
      <c r="L950" s="15">
        <f t="shared" si="170"/>
        <v>1881705.3457633397</v>
      </c>
      <c r="M950" s="15"/>
      <c r="N950" s="86">
        <f t="shared" si="171"/>
        <v>1881705.3457633397</v>
      </c>
    </row>
    <row r="951" spans="1:14" x14ac:dyDescent="0.25">
      <c r="A951" s="81"/>
      <c r="B951" s="65" t="s">
        <v>648</v>
      </c>
      <c r="C951" s="47">
        <v>4</v>
      </c>
      <c r="D951" s="69">
        <v>81.494199999999992</v>
      </c>
      <c r="E951" s="98">
        <v>5291</v>
      </c>
      <c r="F951" s="124">
        <v>1888026.7</v>
      </c>
      <c r="G951" s="55">
        <v>75</v>
      </c>
      <c r="H951" s="64">
        <f t="shared" si="167"/>
        <v>1416020.0249999999</v>
      </c>
      <c r="I951" s="15">
        <f t="shared" si="166"/>
        <v>472006.67500000005</v>
      </c>
      <c r="J951" s="15">
        <f t="shared" si="168"/>
        <v>356.8374031374031</v>
      </c>
      <c r="K951" s="15">
        <f t="shared" si="169"/>
        <v>365.74163573664788</v>
      </c>
      <c r="L951" s="15">
        <f t="shared" si="170"/>
        <v>1411263.6712919925</v>
      </c>
      <c r="M951" s="15"/>
      <c r="N951" s="86">
        <f t="shared" si="171"/>
        <v>1411263.6712919925</v>
      </c>
    </row>
    <row r="952" spans="1:14" x14ac:dyDescent="0.25">
      <c r="A952" s="81"/>
      <c r="B952" s="65" t="s">
        <v>191</v>
      </c>
      <c r="C952" s="47">
        <v>4</v>
      </c>
      <c r="D952" s="69">
        <v>86.251200000000011</v>
      </c>
      <c r="E952" s="98">
        <v>4343</v>
      </c>
      <c r="F952" s="124">
        <v>1563866.7</v>
      </c>
      <c r="G952" s="55">
        <v>75</v>
      </c>
      <c r="H952" s="64">
        <f t="shared" si="167"/>
        <v>1172900.0249999999</v>
      </c>
      <c r="I952" s="15">
        <f t="shared" si="166"/>
        <v>390966.67500000005</v>
      </c>
      <c r="J952" s="15">
        <f t="shared" si="168"/>
        <v>360.08903983421595</v>
      </c>
      <c r="K952" s="15">
        <f t="shared" si="169"/>
        <v>362.48999903983503</v>
      </c>
      <c r="L952" s="15">
        <f t="shared" si="170"/>
        <v>1310852.078344079</v>
      </c>
      <c r="M952" s="15"/>
      <c r="N952" s="86">
        <f t="shared" si="171"/>
        <v>1310852.078344079</v>
      </c>
    </row>
    <row r="953" spans="1:14" x14ac:dyDescent="0.25">
      <c r="A953" s="81"/>
      <c r="B953" s="65" t="s">
        <v>649</v>
      </c>
      <c r="C953" s="47">
        <v>4</v>
      </c>
      <c r="D953" s="69">
        <v>33.105499999999999</v>
      </c>
      <c r="E953" s="98">
        <v>1638</v>
      </c>
      <c r="F953" s="124">
        <v>1405506.7</v>
      </c>
      <c r="G953" s="55">
        <v>75</v>
      </c>
      <c r="H953" s="64">
        <f t="shared" si="167"/>
        <v>1054130.0249999999</v>
      </c>
      <c r="I953" s="15">
        <f t="shared" si="166"/>
        <v>351376.67500000005</v>
      </c>
      <c r="J953" s="15">
        <f t="shared" si="168"/>
        <v>858.06269841269841</v>
      </c>
      <c r="K953" s="15">
        <f t="shared" si="169"/>
        <v>-135.48365953864743</v>
      </c>
      <c r="L953" s="15">
        <f t="shared" si="170"/>
        <v>299207.94185087446</v>
      </c>
      <c r="M953" s="15"/>
      <c r="N953" s="86">
        <f t="shared" si="171"/>
        <v>299207.94185087446</v>
      </c>
    </row>
    <row r="954" spans="1:14" x14ac:dyDescent="0.25">
      <c r="A954" s="81"/>
      <c r="B954" s="8"/>
      <c r="C954" s="8"/>
      <c r="D954" s="69">
        <v>0</v>
      </c>
      <c r="E954" s="100"/>
      <c r="F954" s="87"/>
      <c r="G954" s="55"/>
      <c r="H954" s="87"/>
      <c r="I954" s="88"/>
      <c r="J954" s="88"/>
      <c r="K954" s="15"/>
      <c r="L954" s="15"/>
      <c r="M954" s="15"/>
      <c r="N954" s="86"/>
    </row>
    <row r="955" spans="1:14" x14ac:dyDescent="0.25">
      <c r="A955" s="84" t="s">
        <v>650</v>
      </c>
      <c r="B955" s="57" t="s">
        <v>2</v>
      </c>
      <c r="C955" s="58"/>
      <c r="D955" s="7">
        <v>848.61710000000016</v>
      </c>
      <c r="E955" s="101">
        <f>E956</f>
        <v>63374</v>
      </c>
      <c r="F955" s="49">
        <v>0</v>
      </c>
      <c r="G955" s="55"/>
      <c r="H955" s="49">
        <f>H957</f>
        <v>5149984.2</v>
      </c>
      <c r="I955" s="12">
        <f>I957</f>
        <v>-5149984.2</v>
      </c>
      <c r="J955" s="12"/>
      <c r="K955" s="15"/>
      <c r="L955" s="15"/>
      <c r="M955" s="14">
        <f>M957</f>
        <v>33005194.417136516</v>
      </c>
      <c r="N955" s="82">
        <f t="shared" si="171"/>
        <v>33005194.417136516</v>
      </c>
    </row>
    <row r="956" spans="1:14" x14ac:dyDescent="0.25">
      <c r="A956" s="84" t="s">
        <v>650</v>
      </c>
      <c r="B956" s="57" t="s">
        <v>3</v>
      </c>
      <c r="C956" s="58"/>
      <c r="D956" s="7">
        <v>848.61710000000016</v>
      </c>
      <c r="E956" s="101">
        <f>SUM(E958:E988)</f>
        <v>63374</v>
      </c>
      <c r="F956" s="49">
        <f>SUM(F958:F988)</f>
        <v>20599936.800000001</v>
      </c>
      <c r="G956" s="55"/>
      <c r="H956" s="49">
        <f>SUM(H958:H988)</f>
        <v>9908400.1000000015</v>
      </c>
      <c r="I956" s="12">
        <f>SUM(I958:I988)</f>
        <v>10691536.699999999</v>
      </c>
      <c r="J956" s="12"/>
      <c r="K956" s="15"/>
      <c r="L956" s="12">
        <f>SUM(L958:L988)</f>
        <v>33323602.278341297</v>
      </c>
      <c r="M956" s="15"/>
      <c r="N956" s="82">
        <f t="shared" si="171"/>
        <v>33323602.278341297</v>
      </c>
    </row>
    <row r="957" spans="1:14" x14ac:dyDescent="0.25">
      <c r="A957" s="81"/>
      <c r="B957" s="65" t="s">
        <v>26</v>
      </c>
      <c r="C957" s="47">
        <v>2</v>
      </c>
      <c r="D957" s="69">
        <v>0</v>
      </c>
      <c r="E957" s="104"/>
      <c r="F957" s="64">
        <v>0</v>
      </c>
      <c r="G957" s="55">
        <v>25</v>
      </c>
      <c r="H957" s="64">
        <f>F956*G957/100</f>
        <v>5149984.2</v>
      </c>
      <c r="I957" s="15">
        <f t="shared" ref="I957:I988" si="172">F957-H957</f>
        <v>-5149984.2</v>
      </c>
      <c r="J957" s="15"/>
      <c r="K957" s="15"/>
      <c r="L957" s="15"/>
      <c r="M957" s="15">
        <f>($L$7*$L$8*E955/$L$10)+($L$7*$L$9*D955/$L$11)</f>
        <v>33005194.417136516</v>
      </c>
      <c r="N957" s="86">
        <f t="shared" si="171"/>
        <v>33005194.417136516</v>
      </c>
    </row>
    <row r="958" spans="1:14" x14ac:dyDescent="0.25">
      <c r="A958" s="81"/>
      <c r="B958" s="65" t="s">
        <v>651</v>
      </c>
      <c r="C958" s="47">
        <v>4</v>
      </c>
      <c r="D958" s="69">
        <v>30.130800000000001</v>
      </c>
      <c r="E958" s="98">
        <v>3091</v>
      </c>
      <c r="F958" s="124">
        <v>547306.69999999995</v>
      </c>
      <c r="G958" s="55">
        <v>75</v>
      </c>
      <c r="H958" s="64">
        <f t="shared" ref="H958:H988" si="173">F958*G958/100</f>
        <v>410480.02500000002</v>
      </c>
      <c r="I958" s="15">
        <f t="shared" si="172"/>
        <v>136826.67499999993</v>
      </c>
      <c r="J958" s="15">
        <f t="shared" ref="J958:J988" si="174">F958/E958</f>
        <v>177.06460692332578</v>
      </c>
      <c r="K958" s="15">
        <f t="shared" ref="K958:K988" si="175">$J$11*$J$19-J958</f>
        <v>545.51443195072522</v>
      </c>
      <c r="L958" s="15">
        <f t="shared" ref="L958:L988" si="176">IF(K958&gt;0,$J$7*$J$8*(K958/$K$19),0)+$J$7*$J$9*(E958/$E$19)+$J$7*$J$10*(D958/$D$19)</f>
        <v>1246169.2385183717</v>
      </c>
      <c r="M958" s="15"/>
      <c r="N958" s="86">
        <f t="shared" si="171"/>
        <v>1246169.2385183717</v>
      </c>
    </row>
    <row r="959" spans="1:14" x14ac:dyDescent="0.25">
      <c r="A959" s="81"/>
      <c r="B959" s="65" t="s">
        <v>652</v>
      </c>
      <c r="C959" s="47">
        <v>4</v>
      </c>
      <c r="D959" s="69">
        <v>9.8484999999999996</v>
      </c>
      <c r="E959" s="98">
        <v>543</v>
      </c>
      <c r="F959" s="124">
        <v>127320</v>
      </c>
      <c r="G959" s="55">
        <v>75</v>
      </c>
      <c r="H959" s="64">
        <f t="shared" si="173"/>
        <v>95490</v>
      </c>
      <c r="I959" s="15">
        <f t="shared" si="172"/>
        <v>31830</v>
      </c>
      <c r="J959" s="15">
        <f t="shared" si="174"/>
        <v>234.47513812154696</v>
      </c>
      <c r="K959" s="15">
        <f t="shared" si="175"/>
        <v>488.10390075250405</v>
      </c>
      <c r="L959" s="15">
        <f t="shared" si="176"/>
        <v>799061.59987177618</v>
      </c>
      <c r="M959" s="15"/>
      <c r="N959" s="86">
        <f t="shared" si="171"/>
        <v>799061.59987177618</v>
      </c>
    </row>
    <row r="960" spans="1:14" x14ac:dyDescent="0.25">
      <c r="A960" s="81"/>
      <c r="B960" s="65" t="s">
        <v>653</v>
      </c>
      <c r="C960" s="47">
        <v>4</v>
      </c>
      <c r="D960" s="69">
        <v>38.0657</v>
      </c>
      <c r="E960" s="98">
        <v>2645</v>
      </c>
      <c r="F960" s="124">
        <v>614306.69999999995</v>
      </c>
      <c r="G960" s="55">
        <v>75</v>
      </c>
      <c r="H960" s="64">
        <f t="shared" si="173"/>
        <v>460730.02500000002</v>
      </c>
      <c r="I960" s="15">
        <f t="shared" si="172"/>
        <v>153576.67499999993</v>
      </c>
      <c r="J960" s="15">
        <f t="shared" si="174"/>
        <v>232.25206049149335</v>
      </c>
      <c r="K960" s="15">
        <f t="shared" si="175"/>
        <v>490.32697838255763</v>
      </c>
      <c r="L960" s="15">
        <f t="shared" si="176"/>
        <v>1140037.2234349458</v>
      </c>
      <c r="M960" s="15"/>
      <c r="N960" s="86">
        <f t="shared" si="171"/>
        <v>1140037.2234349458</v>
      </c>
    </row>
    <row r="961" spans="1:14" x14ac:dyDescent="0.25">
      <c r="A961" s="81"/>
      <c r="B961" s="65" t="s">
        <v>847</v>
      </c>
      <c r="C961" s="47">
        <v>4</v>
      </c>
      <c r="D961" s="69">
        <v>24.287399999999998</v>
      </c>
      <c r="E961" s="98">
        <v>1797</v>
      </c>
      <c r="F961" s="124">
        <v>757333.3</v>
      </c>
      <c r="G961" s="55">
        <v>75</v>
      </c>
      <c r="H961" s="64">
        <f t="shared" si="173"/>
        <v>567999.97499999998</v>
      </c>
      <c r="I961" s="15">
        <f t="shared" si="172"/>
        <v>189333.32500000007</v>
      </c>
      <c r="J961" s="15">
        <f t="shared" si="174"/>
        <v>421.44312743461325</v>
      </c>
      <c r="K961" s="15">
        <f t="shared" si="175"/>
        <v>301.13591143943773</v>
      </c>
      <c r="L961" s="15">
        <f t="shared" si="176"/>
        <v>723330.31147213711</v>
      </c>
      <c r="M961" s="15"/>
      <c r="N961" s="86">
        <f t="shared" si="171"/>
        <v>723330.31147213711</v>
      </c>
    </row>
    <row r="962" spans="1:14" x14ac:dyDescent="0.25">
      <c r="A962" s="81"/>
      <c r="B962" s="65" t="s">
        <v>654</v>
      </c>
      <c r="C962" s="47">
        <v>4</v>
      </c>
      <c r="D962" s="69">
        <v>42.367100000000008</v>
      </c>
      <c r="E962" s="98">
        <v>2836</v>
      </c>
      <c r="F962" s="124">
        <v>932253.3</v>
      </c>
      <c r="G962" s="55">
        <v>75</v>
      </c>
      <c r="H962" s="64">
        <f t="shared" si="173"/>
        <v>699189.97499999998</v>
      </c>
      <c r="I962" s="15">
        <f t="shared" si="172"/>
        <v>233063.32500000007</v>
      </c>
      <c r="J962" s="15">
        <f t="shared" si="174"/>
        <v>328.72119181946402</v>
      </c>
      <c r="K962" s="15">
        <f t="shared" si="175"/>
        <v>393.85784705458695</v>
      </c>
      <c r="L962" s="15">
        <f t="shared" si="176"/>
        <v>1037310.8374045994</v>
      </c>
      <c r="M962" s="15"/>
      <c r="N962" s="86">
        <f t="shared" si="171"/>
        <v>1037310.8374045994</v>
      </c>
    </row>
    <row r="963" spans="1:14" x14ac:dyDescent="0.25">
      <c r="A963" s="81"/>
      <c r="B963" s="65" t="s">
        <v>748</v>
      </c>
      <c r="C963" s="47">
        <v>4</v>
      </c>
      <c r="D963" s="69">
        <v>11.079700000000001</v>
      </c>
      <c r="E963" s="98">
        <v>791</v>
      </c>
      <c r="F963" s="124">
        <v>187360</v>
      </c>
      <c r="G963" s="55">
        <v>75</v>
      </c>
      <c r="H963" s="64">
        <f t="shared" si="173"/>
        <v>140520</v>
      </c>
      <c r="I963" s="15">
        <f t="shared" si="172"/>
        <v>46840</v>
      </c>
      <c r="J963" s="15">
        <f t="shared" si="174"/>
        <v>236.86472819216183</v>
      </c>
      <c r="K963" s="15">
        <f t="shared" si="175"/>
        <v>485.71431068188917</v>
      </c>
      <c r="L963" s="15">
        <f t="shared" si="176"/>
        <v>828675.50604508177</v>
      </c>
      <c r="M963" s="15"/>
      <c r="N963" s="86">
        <f t="shared" si="171"/>
        <v>828675.50604508177</v>
      </c>
    </row>
    <row r="964" spans="1:14" x14ac:dyDescent="0.25">
      <c r="A964" s="81"/>
      <c r="B964" s="65" t="s">
        <v>655</v>
      </c>
      <c r="C964" s="47">
        <v>4</v>
      </c>
      <c r="D964" s="69">
        <v>28.427099999999999</v>
      </c>
      <c r="E964" s="98">
        <v>2254</v>
      </c>
      <c r="F964" s="124">
        <v>322960</v>
      </c>
      <c r="G964" s="55">
        <v>75</v>
      </c>
      <c r="H964" s="64">
        <f t="shared" si="173"/>
        <v>242220</v>
      </c>
      <c r="I964" s="15">
        <f t="shared" si="172"/>
        <v>80740</v>
      </c>
      <c r="J964" s="15">
        <f t="shared" si="174"/>
        <v>143.28305235137535</v>
      </c>
      <c r="K964" s="15">
        <f t="shared" si="175"/>
        <v>579.29598652267566</v>
      </c>
      <c r="L964" s="15">
        <f t="shared" si="176"/>
        <v>1191226.8628540202</v>
      </c>
      <c r="M964" s="15"/>
      <c r="N964" s="86">
        <f t="shared" si="171"/>
        <v>1191226.8628540202</v>
      </c>
    </row>
    <row r="965" spans="1:14" x14ac:dyDescent="0.25">
      <c r="A965" s="81"/>
      <c r="B965" s="65" t="s">
        <v>656</v>
      </c>
      <c r="C965" s="47">
        <v>4</v>
      </c>
      <c r="D965" s="69">
        <v>43.249399999999994</v>
      </c>
      <c r="E965" s="98">
        <v>3093</v>
      </c>
      <c r="F965" s="124">
        <v>474226.7</v>
      </c>
      <c r="G965" s="55">
        <v>75</v>
      </c>
      <c r="H965" s="64">
        <f t="shared" si="173"/>
        <v>355670.02500000002</v>
      </c>
      <c r="I965" s="15">
        <f t="shared" si="172"/>
        <v>118556.67499999999</v>
      </c>
      <c r="J965" s="15">
        <f t="shared" si="174"/>
        <v>153.32256708697059</v>
      </c>
      <c r="K965" s="15">
        <f t="shared" si="175"/>
        <v>569.25647178708039</v>
      </c>
      <c r="L965" s="15">
        <f t="shared" si="176"/>
        <v>1323101.8417948061</v>
      </c>
      <c r="M965" s="15"/>
      <c r="N965" s="86">
        <f t="shared" si="171"/>
        <v>1323101.8417948061</v>
      </c>
    </row>
    <row r="966" spans="1:14" x14ac:dyDescent="0.25">
      <c r="A966" s="81"/>
      <c r="B966" s="65" t="s">
        <v>657</v>
      </c>
      <c r="C966" s="47">
        <v>4</v>
      </c>
      <c r="D966" s="69">
        <v>18.318599999999996</v>
      </c>
      <c r="E966" s="98">
        <v>1374</v>
      </c>
      <c r="F966" s="124">
        <v>266586.7</v>
      </c>
      <c r="G966" s="55">
        <v>75</v>
      </c>
      <c r="H966" s="64">
        <f t="shared" si="173"/>
        <v>199940.02499999999</v>
      </c>
      <c r="I966" s="15">
        <f t="shared" si="172"/>
        <v>66646.675000000017</v>
      </c>
      <c r="J966" s="15">
        <f t="shared" si="174"/>
        <v>194.02234352256187</v>
      </c>
      <c r="K966" s="15">
        <f t="shared" si="175"/>
        <v>528.55669535148911</v>
      </c>
      <c r="L966" s="15">
        <f t="shared" si="176"/>
        <v>982206.55542749364</v>
      </c>
      <c r="M966" s="15"/>
      <c r="N966" s="86">
        <f t="shared" si="171"/>
        <v>982206.55542749364</v>
      </c>
    </row>
    <row r="967" spans="1:14" x14ac:dyDescent="0.25">
      <c r="A967" s="81"/>
      <c r="B967" s="65" t="s">
        <v>658</v>
      </c>
      <c r="C967" s="47">
        <v>4</v>
      </c>
      <c r="D967" s="69">
        <v>7.3487</v>
      </c>
      <c r="E967" s="98">
        <v>639</v>
      </c>
      <c r="F967" s="124">
        <v>69786.7</v>
      </c>
      <c r="G967" s="55">
        <v>75</v>
      </c>
      <c r="H967" s="64">
        <f t="shared" si="173"/>
        <v>52340.025000000001</v>
      </c>
      <c r="I967" s="15">
        <f t="shared" si="172"/>
        <v>17446.674999999996</v>
      </c>
      <c r="J967" s="15">
        <f t="shared" si="174"/>
        <v>109.21236306729264</v>
      </c>
      <c r="K967" s="15">
        <f t="shared" si="175"/>
        <v>613.36667580675839</v>
      </c>
      <c r="L967" s="15">
        <f t="shared" si="176"/>
        <v>982765.95906410238</v>
      </c>
      <c r="M967" s="15"/>
      <c r="N967" s="86">
        <f t="shared" si="171"/>
        <v>982765.95906410238</v>
      </c>
    </row>
    <row r="968" spans="1:14" x14ac:dyDescent="0.25">
      <c r="A968" s="81"/>
      <c r="B968" s="65" t="s">
        <v>659</v>
      </c>
      <c r="C968" s="47">
        <v>4</v>
      </c>
      <c r="D968" s="69">
        <v>13.711099999999998</v>
      </c>
      <c r="E968" s="98">
        <v>1318</v>
      </c>
      <c r="F968" s="124">
        <v>301053.3</v>
      </c>
      <c r="G968" s="55">
        <v>75</v>
      </c>
      <c r="H968" s="64">
        <f t="shared" si="173"/>
        <v>225789.97500000001</v>
      </c>
      <c r="I968" s="15">
        <f t="shared" si="172"/>
        <v>75263.324999999983</v>
      </c>
      <c r="J968" s="15">
        <f t="shared" si="174"/>
        <v>228.4167678300455</v>
      </c>
      <c r="K968" s="15">
        <f t="shared" si="175"/>
        <v>494.16227104400548</v>
      </c>
      <c r="L968" s="15">
        <f t="shared" si="176"/>
        <v>911149.17379975202</v>
      </c>
      <c r="M968" s="15"/>
      <c r="N968" s="86">
        <f t="shared" si="171"/>
        <v>911149.17379975202</v>
      </c>
    </row>
    <row r="969" spans="1:14" x14ac:dyDescent="0.25">
      <c r="A969" s="81"/>
      <c r="B969" s="65" t="s">
        <v>660</v>
      </c>
      <c r="C969" s="47">
        <v>4</v>
      </c>
      <c r="D969" s="69">
        <v>24.288400000000003</v>
      </c>
      <c r="E969" s="98">
        <v>1038</v>
      </c>
      <c r="F969" s="124">
        <v>173680</v>
      </c>
      <c r="G969" s="55">
        <v>75</v>
      </c>
      <c r="H969" s="64">
        <f t="shared" si="173"/>
        <v>130260</v>
      </c>
      <c r="I969" s="15">
        <f t="shared" si="172"/>
        <v>43420</v>
      </c>
      <c r="J969" s="15">
        <f t="shared" si="174"/>
        <v>167.32177263969172</v>
      </c>
      <c r="K969" s="15">
        <f t="shared" si="175"/>
        <v>555.25726623435924</v>
      </c>
      <c r="L969" s="15">
        <f t="shared" si="176"/>
        <v>1000633.9776579997</v>
      </c>
      <c r="M969" s="15"/>
      <c r="N969" s="86">
        <f t="shared" si="171"/>
        <v>1000633.9776579997</v>
      </c>
    </row>
    <row r="970" spans="1:14" x14ac:dyDescent="0.25">
      <c r="A970" s="81"/>
      <c r="B970" s="65" t="s">
        <v>661</v>
      </c>
      <c r="C970" s="47">
        <v>4</v>
      </c>
      <c r="D970" s="69">
        <v>47.174100000000003</v>
      </c>
      <c r="E970" s="98">
        <v>2365</v>
      </c>
      <c r="F970" s="124">
        <v>309213.3</v>
      </c>
      <c r="G970" s="55">
        <v>75</v>
      </c>
      <c r="H970" s="64">
        <f t="shared" si="173"/>
        <v>231909.97500000001</v>
      </c>
      <c r="I970" s="15">
        <f t="shared" si="172"/>
        <v>77303.324999999983</v>
      </c>
      <c r="J970" s="15">
        <f t="shared" si="174"/>
        <v>130.74558139534884</v>
      </c>
      <c r="K970" s="15">
        <f t="shared" si="175"/>
        <v>591.83345747870214</v>
      </c>
      <c r="L970" s="15">
        <f t="shared" si="176"/>
        <v>1283012.0926262927</v>
      </c>
      <c r="M970" s="15"/>
      <c r="N970" s="86">
        <f t="shared" si="171"/>
        <v>1283012.0926262927</v>
      </c>
    </row>
    <row r="971" spans="1:14" x14ac:dyDescent="0.25">
      <c r="A971" s="81"/>
      <c r="B971" s="65" t="s">
        <v>662</v>
      </c>
      <c r="C971" s="47">
        <v>4</v>
      </c>
      <c r="D971" s="69">
        <v>23.889099999999996</v>
      </c>
      <c r="E971" s="98">
        <v>1456</v>
      </c>
      <c r="F971" s="124">
        <v>188680</v>
      </c>
      <c r="G971" s="55">
        <v>75</v>
      </c>
      <c r="H971" s="64">
        <f t="shared" si="173"/>
        <v>141510</v>
      </c>
      <c r="I971" s="15">
        <f t="shared" si="172"/>
        <v>47170</v>
      </c>
      <c r="J971" s="15">
        <f t="shared" si="174"/>
        <v>129.58791208791209</v>
      </c>
      <c r="K971" s="15">
        <f t="shared" si="175"/>
        <v>592.99112678613892</v>
      </c>
      <c r="L971" s="15">
        <f t="shared" si="176"/>
        <v>1102727.5648988469</v>
      </c>
      <c r="M971" s="15"/>
      <c r="N971" s="86">
        <f t="shared" si="171"/>
        <v>1102727.5648988469</v>
      </c>
    </row>
    <row r="972" spans="1:14" x14ac:dyDescent="0.25">
      <c r="A972" s="81"/>
      <c r="B972" s="65" t="s">
        <v>663</v>
      </c>
      <c r="C972" s="47">
        <v>4</v>
      </c>
      <c r="D972" s="69">
        <v>27.976399999999998</v>
      </c>
      <c r="E972" s="98">
        <v>2137</v>
      </c>
      <c r="F972" s="124">
        <v>297120</v>
      </c>
      <c r="G972" s="55">
        <v>75</v>
      </c>
      <c r="H972" s="64">
        <f t="shared" si="173"/>
        <v>222840</v>
      </c>
      <c r="I972" s="15">
        <f t="shared" si="172"/>
        <v>74280</v>
      </c>
      <c r="J972" s="15">
        <f t="shared" si="174"/>
        <v>139.03603182030884</v>
      </c>
      <c r="K972" s="15">
        <f t="shared" si="175"/>
        <v>583.54300705374214</v>
      </c>
      <c r="L972" s="15">
        <f t="shared" si="176"/>
        <v>1182173.6913596729</v>
      </c>
      <c r="M972" s="15"/>
      <c r="N972" s="86">
        <f t="shared" si="171"/>
        <v>1182173.6913596729</v>
      </c>
    </row>
    <row r="973" spans="1:14" x14ac:dyDescent="0.25">
      <c r="A973" s="81"/>
      <c r="B973" s="65" t="s">
        <v>382</v>
      </c>
      <c r="C973" s="47">
        <v>4</v>
      </c>
      <c r="D973" s="69">
        <v>21.558200000000003</v>
      </c>
      <c r="E973" s="98">
        <v>1706</v>
      </c>
      <c r="F973" s="124">
        <v>235760</v>
      </c>
      <c r="G973" s="55">
        <v>75</v>
      </c>
      <c r="H973" s="64">
        <f t="shared" si="173"/>
        <v>176820</v>
      </c>
      <c r="I973" s="15">
        <f t="shared" si="172"/>
        <v>58940</v>
      </c>
      <c r="J973" s="15">
        <f t="shared" si="174"/>
        <v>138.19460726846424</v>
      </c>
      <c r="K973" s="15">
        <f t="shared" si="175"/>
        <v>584.38443160558677</v>
      </c>
      <c r="L973" s="15">
        <f t="shared" si="176"/>
        <v>1112080.9349587746</v>
      </c>
      <c r="M973" s="15"/>
      <c r="N973" s="86">
        <f t="shared" si="171"/>
        <v>1112080.9349587746</v>
      </c>
    </row>
    <row r="974" spans="1:14" x14ac:dyDescent="0.25">
      <c r="A974" s="81"/>
      <c r="B974" s="65" t="s">
        <v>664</v>
      </c>
      <c r="C974" s="47">
        <v>4</v>
      </c>
      <c r="D974" s="69">
        <v>51.505799999999994</v>
      </c>
      <c r="E974" s="98">
        <v>4249</v>
      </c>
      <c r="F974" s="124">
        <v>915360</v>
      </c>
      <c r="G974" s="55">
        <v>75</v>
      </c>
      <c r="H974" s="64">
        <f t="shared" si="173"/>
        <v>686520</v>
      </c>
      <c r="I974" s="15">
        <f t="shared" si="172"/>
        <v>228840</v>
      </c>
      <c r="J974" s="15">
        <f t="shared" si="174"/>
        <v>215.42951282654741</v>
      </c>
      <c r="K974" s="15">
        <f t="shared" si="175"/>
        <v>507.14952604750357</v>
      </c>
      <c r="L974" s="15">
        <f t="shared" si="176"/>
        <v>1395829.9136459362</v>
      </c>
      <c r="M974" s="15"/>
      <c r="N974" s="86">
        <f t="shared" si="171"/>
        <v>1395829.9136459362</v>
      </c>
    </row>
    <row r="975" spans="1:14" x14ac:dyDescent="0.25">
      <c r="A975" s="81"/>
      <c r="B975" s="65" t="s">
        <v>665</v>
      </c>
      <c r="C975" s="47">
        <v>4</v>
      </c>
      <c r="D975" s="69">
        <v>35.780799999999999</v>
      </c>
      <c r="E975" s="98">
        <v>2618</v>
      </c>
      <c r="F975" s="124">
        <v>408360</v>
      </c>
      <c r="G975" s="55">
        <v>75</v>
      </c>
      <c r="H975" s="64">
        <f t="shared" si="173"/>
        <v>306270</v>
      </c>
      <c r="I975" s="15">
        <f t="shared" si="172"/>
        <v>102090</v>
      </c>
      <c r="J975" s="15">
        <f t="shared" si="174"/>
        <v>155.98166539343009</v>
      </c>
      <c r="K975" s="15">
        <f t="shared" si="175"/>
        <v>566.59737348062094</v>
      </c>
      <c r="L975" s="15">
        <f t="shared" si="176"/>
        <v>1239404.6349158096</v>
      </c>
      <c r="M975" s="15"/>
      <c r="N975" s="86">
        <f t="shared" si="171"/>
        <v>1239404.6349158096</v>
      </c>
    </row>
    <row r="976" spans="1:14" x14ac:dyDescent="0.25">
      <c r="A976" s="81"/>
      <c r="B976" s="65" t="s">
        <v>666</v>
      </c>
      <c r="C976" s="47">
        <v>4</v>
      </c>
      <c r="D976" s="69">
        <v>16.7667</v>
      </c>
      <c r="E976" s="98">
        <v>917</v>
      </c>
      <c r="F976" s="124">
        <v>145840</v>
      </c>
      <c r="G976" s="55">
        <v>75</v>
      </c>
      <c r="H976" s="64">
        <f t="shared" si="173"/>
        <v>109380</v>
      </c>
      <c r="I976" s="15">
        <f t="shared" si="172"/>
        <v>36460</v>
      </c>
      <c r="J976" s="15">
        <f t="shared" si="174"/>
        <v>159.04034896401308</v>
      </c>
      <c r="K976" s="15">
        <f t="shared" si="175"/>
        <v>563.53868991003787</v>
      </c>
      <c r="L976" s="15">
        <f t="shared" si="176"/>
        <v>974030.94338435249</v>
      </c>
      <c r="M976" s="15"/>
      <c r="N976" s="86">
        <f t="shared" si="171"/>
        <v>974030.94338435249</v>
      </c>
    </row>
    <row r="977" spans="1:14" x14ac:dyDescent="0.25">
      <c r="A977" s="81"/>
      <c r="B977" s="65" t="s">
        <v>667</v>
      </c>
      <c r="C977" s="47">
        <v>4</v>
      </c>
      <c r="D977" s="69">
        <v>22.511600000000001</v>
      </c>
      <c r="E977" s="98">
        <v>793</v>
      </c>
      <c r="F977" s="124">
        <v>109786.7</v>
      </c>
      <c r="G977" s="55">
        <v>75</v>
      </c>
      <c r="H977" s="64">
        <f t="shared" si="173"/>
        <v>82340.024999999994</v>
      </c>
      <c r="I977" s="15">
        <f t="shared" si="172"/>
        <v>27446.675000000003</v>
      </c>
      <c r="J977" s="15">
        <f t="shared" si="174"/>
        <v>138.44476670870114</v>
      </c>
      <c r="K977" s="15">
        <f t="shared" si="175"/>
        <v>584.13427216534978</v>
      </c>
      <c r="L977" s="15">
        <f t="shared" si="176"/>
        <v>1007782.2479788938</v>
      </c>
      <c r="M977" s="15"/>
      <c r="N977" s="86">
        <f t="shared" si="171"/>
        <v>1007782.2479788938</v>
      </c>
    </row>
    <row r="978" spans="1:14" x14ac:dyDescent="0.25">
      <c r="A978" s="81"/>
      <c r="B978" s="65" t="s">
        <v>668</v>
      </c>
      <c r="C978" s="47">
        <v>4</v>
      </c>
      <c r="D978" s="69">
        <v>19.376600000000003</v>
      </c>
      <c r="E978" s="98">
        <v>1001</v>
      </c>
      <c r="F978" s="124">
        <v>216786.7</v>
      </c>
      <c r="G978" s="55">
        <v>75</v>
      </c>
      <c r="H978" s="64">
        <f t="shared" si="173"/>
        <v>162590.02499999999</v>
      </c>
      <c r="I978" s="15">
        <f t="shared" si="172"/>
        <v>54196.675000000017</v>
      </c>
      <c r="J978" s="15">
        <f t="shared" si="174"/>
        <v>216.57012987012988</v>
      </c>
      <c r="K978" s="15">
        <f t="shared" si="175"/>
        <v>506.00890900392108</v>
      </c>
      <c r="L978" s="15">
        <f t="shared" si="176"/>
        <v>909409.07637311216</v>
      </c>
      <c r="M978" s="15"/>
      <c r="N978" s="86">
        <f t="shared" si="171"/>
        <v>909409.07637311216</v>
      </c>
    </row>
    <row r="979" spans="1:14" x14ac:dyDescent="0.25">
      <c r="A979" s="81"/>
      <c r="B979" s="65" t="s">
        <v>849</v>
      </c>
      <c r="C979" s="47">
        <v>4</v>
      </c>
      <c r="D979" s="69">
        <v>21.063299999999998</v>
      </c>
      <c r="E979" s="98">
        <v>1760</v>
      </c>
      <c r="F979" s="124">
        <v>233986.7</v>
      </c>
      <c r="G979" s="55">
        <v>75</v>
      </c>
      <c r="H979" s="64">
        <f t="shared" si="173"/>
        <v>175490.02499999999</v>
      </c>
      <c r="I979" s="15">
        <f t="shared" si="172"/>
        <v>58496.675000000017</v>
      </c>
      <c r="J979" s="15">
        <f t="shared" si="174"/>
        <v>132.94698863636364</v>
      </c>
      <c r="K979" s="15">
        <f t="shared" si="175"/>
        <v>589.63205023768728</v>
      </c>
      <c r="L979" s="15">
        <f t="shared" si="176"/>
        <v>1124372.0893234836</v>
      </c>
      <c r="M979" s="15"/>
      <c r="N979" s="86">
        <f t="shared" si="171"/>
        <v>1124372.0893234836</v>
      </c>
    </row>
    <row r="980" spans="1:14" x14ac:dyDescent="0.25">
      <c r="A980" s="81"/>
      <c r="B980" s="65" t="s">
        <v>850</v>
      </c>
      <c r="C980" s="47">
        <v>4</v>
      </c>
      <c r="D980" s="69">
        <v>34.643000000000001</v>
      </c>
      <c r="E980" s="98">
        <v>2561</v>
      </c>
      <c r="F980" s="124">
        <v>786360</v>
      </c>
      <c r="G980" s="55">
        <v>75</v>
      </c>
      <c r="H980" s="64">
        <f t="shared" si="173"/>
        <v>589770</v>
      </c>
      <c r="I980" s="15">
        <f t="shared" si="172"/>
        <v>196590</v>
      </c>
      <c r="J980" s="15">
        <f t="shared" si="174"/>
        <v>307.05193283873484</v>
      </c>
      <c r="K980" s="15">
        <f t="shared" si="175"/>
        <v>415.52710603531614</v>
      </c>
      <c r="L980" s="15">
        <f t="shared" si="176"/>
        <v>1011296.2976181981</v>
      </c>
      <c r="M980" s="15"/>
      <c r="N980" s="86">
        <f t="shared" si="171"/>
        <v>1011296.2976181981</v>
      </c>
    </row>
    <row r="981" spans="1:14" x14ac:dyDescent="0.25">
      <c r="A981" s="81"/>
      <c r="B981" s="65" t="s">
        <v>669</v>
      </c>
      <c r="C981" s="47">
        <v>4</v>
      </c>
      <c r="D981" s="69">
        <v>29.909899999999997</v>
      </c>
      <c r="E981" s="98">
        <v>2253</v>
      </c>
      <c r="F981" s="124">
        <v>342200</v>
      </c>
      <c r="G981" s="55">
        <v>75</v>
      </c>
      <c r="H981" s="64">
        <f t="shared" si="173"/>
        <v>256650</v>
      </c>
      <c r="I981" s="15">
        <f t="shared" si="172"/>
        <v>85550</v>
      </c>
      <c r="J981" s="15">
        <f t="shared" si="174"/>
        <v>151.88637372392367</v>
      </c>
      <c r="K981" s="15">
        <f t="shared" si="175"/>
        <v>570.69266515012737</v>
      </c>
      <c r="L981" s="15">
        <f t="shared" si="176"/>
        <v>1183510.7007906351</v>
      </c>
      <c r="M981" s="15"/>
      <c r="N981" s="86">
        <f t="shared" si="171"/>
        <v>1183510.7007906351</v>
      </c>
    </row>
    <row r="982" spans="1:14" x14ac:dyDescent="0.25">
      <c r="A982" s="81"/>
      <c r="B982" s="65" t="s">
        <v>670</v>
      </c>
      <c r="C982" s="47">
        <v>4</v>
      </c>
      <c r="D982" s="69">
        <v>22.201699999999999</v>
      </c>
      <c r="E982" s="98">
        <v>1679</v>
      </c>
      <c r="F982" s="124">
        <v>241080</v>
      </c>
      <c r="G982" s="55">
        <v>75</v>
      </c>
      <c r="H982" s="64">
        <f t="shared" si="173"/>
        <v>180810</v>
      </c>
      <c r="I982" s="15">
        <f t="shared" si="172"/>
        <v>60270</v>
      </c>
      <c r="J982" s="15">
        <f t="shared" si="174"/>
        <v>143.5854675402025</v>
      </c>
      <c r="K982" s="15">
        <f t="shared" si="175"/>
        <v>578.99357133384842</v>
      </c>
      <c r="L982" s="15">
        <f t="shared" si="176"/>
        <v>1103229.5280102014</v>
      </c>
      <c r="M982" s="15"/>
      <c r="N982" s="86">
        <f t="shared" si="171"/>
        <v>1103229.5280102014</v>
      </c>
    </row>
    <row r="983" spans="1:14" x14ac:dyDescent="0.25">
      <c r="A983" s="81"/>
      <c r="B983" s="65" t="s">
        <v>901</v>
      </c>
      <c r="C983" s="47">
        <v>3</v>
      </c>
      <c r="D983" s="69">
        <v>46.934199999999997</v>
      </c>
      <c r="E983" s="98">
        <v>8326</v>
      </c>
      <c r="F983" s="124">
        <v>10075550</v>
      </c>
      <c r="G983" s="55">
        <v>20</v>
      </c>
      <c r="H983" s="64">
        <f t="shared" si="173"/>
        <v>2015110</v>
      </c>
      <c r="I983" s="15">
        <f t="shared" si="172"/>
        <v>8060440</v>
      </c>
      <c r="J983" s="15">
        <f t="shared" si="174"/>
        <v>1210.1309152053807</v>
      </c>
      <c r="K983" s="15">
        <f t="shared" si="175"/>
        <v>-487.55187633132971</v>
      </c>
      <c r="L983" s="15">
        <f t="shared" si="176"/>
        <v>1127977.2962250647</v>
      </c>
      <c r="M983" s="15"/>
      <c r="N983" s="86">
        <f t="shared" si="171"/>
        <v>1127977.2962250647</v>
      </c>
    </row>
    <row r="984" spans="1:14" x14ac:dyDescent="0.25">
      <c r="A984" s="81"/>
      <c r="B984" s="65" t="s">
        <v>671</v>
      </c>
      <c r="C984" s="47">
        <v>4</v>
      </c>
      <c r="D984" s="69">
        <v>35.431699999999999</v>
      </c>
      <c r="E984" s="98">
        <v>1593</v>
      </c>
      <c r="F984" s="124">
        <v>281720</v>
      </c>
      <c r="G984" s="55">
        <v>75</v>
      </c>
      <c r="H984" s="64">
        <f t="shared" si="173"/>
        <v>211290</v>
      </c>
      <c r="I984" s="15">
        <f t="shared" si="172"/>
        <v>70430</v>
      </c>
      <c r="J984" s="15">
        <f t="shared" si="174"/>
        <v>176.84871311989957</v>
      </c>
      <c r="K984" s="15">
        <f t="shared" si="175"/>
        <v>545.73032575415141</v>
      </c>
      <c r="L984" s="15">
        <f t="shared" si="176"/>
        <v>1088043.6239341293</v>
      </c>
      <c r="M984" s="15"/>
      <c r="N984" s="86">
        <f t="shared" si="171"/>
        <v>1088043.6239341293</v>
      </c>
    </row>
    <row r="985" spans="1:14" x14ac:dyDescent="0.25">
      <c r="A985" s="81"/>
      <c r="B985" s="65" t="s">
        <v>672</v>
      </c>
      <c r="C985" s="47">
        <v>4</v>
      </c>
      <c r="D985" s="69">
        <v>23.691500000000005</v>
      </c>
      <c r="E985" s="98">
        <v>1649</v>
      </c>
      <c r="F985" s="124">
        <v>218946.7</v>
      </c>
      <c r="G985" s="55">
        <v>75</v>
      </c>
      <c r="H985" s="64">
        <f t="shared" si="173"/>
        <v>164210.02499999999</v>
      </c>
      <c r="I985" s="15">
        <f t="shared" si="172"/>
        <v>54736.675000000017</v>
      </c>
      <c r="J985" s="15">
        <f t="shared" si="174"/>
        <v>132.77543966040025</v>
      </c>
      <c r="K985" s="15">
        <f t="shared" si="175"/>
        <v>589.80359921365073</v>
      </c>
      <c r="L985" s="15">
        <f t="shared" si="176"/>
        <v>1120117.6240792666</v>
      </c>
      <c r="M985" s="15"/>
      <c r="N985" s="86">
        <f t="shared" si="171"/>
        <v>1120117.6240792666</v>
      </c>
    </row>
    <row r="986" spans="1:14" x14ac:dyDescent="0.25">
      <c r="A986" s="81"/>
      <c r="B986" s="65" t="s">
        <v>797</v>
      </c>
      <c r="C986" s="47">
        <v>4</v>
      </c>
      <c r="D986" s="69">
        <v>17.011099999999999</v>
      </c>
      <c r="E986" s="98">
        <v>1252</v>
      </c>
      <c r="F986" s="124">
        <v>164133.29999999999</v>
      </c>
      <c r="G986" s="55">
        <v>75</v>
      </c>
      <c r="H986" s="64">
        <f t="shared" si="173"/>
        <v>123099.97500000001</v>
      </c>
      <c r="I986" s="15">
        <f t="shared" si="172"/>
        <v>41033.324999999983</v>
      </c>
      <c r="J986" s="15">
        <f t="shared" si="174"/>
        <v>131.09688498402554</v>
      </c>
      <c r="K986" s="15">
        <f t="shared" si="175"/>
        <v>591.48215389002542</v>
      </c>
      <c r="L986" s="15">
        <f t="shared" si="176"/>
        <v>1054368.0525585082</v>
      </c>
      <c r="M986" s="15"/>
      <c r="N986" s="86">
        <f t="shared" si="171"/>
        <v>1054368.0525585082</v>
      </c>
    </row>
    <row r="987" spans="1:14" x14ac:dyDescent="0.25">
      <c r="A987" s="81"/>
      <c r="B987" s="65" t="s">
        <v>673</v>
      </c>
      <c r="C987" s="47">
        <v>4</v>
      </c>
      <c r="D987" s="69">
        <v>32.879899999999999</v>
      </c>
      <c r="E987" s="98">
        <v>2904</v>
      </c>
      <c r="F987" s="124">
        <v>490346.7</v>
      </c>
      <c r="G987" s="55">
        <v>75</v>
      </c>
      <c r="H987" s="64">
        <f t="shared" si="173"/>
        <v>367760.02500000002</v>
      </c>
      <c r="I987" s="15">
        <f t="shared" si="172"/>
        <v>122586.67499999999</v>
      </c>
      <c r="J987" s="15">
        <f t="shared" si="174"/>
        <v>168.85216942148762</v>
      </c>
      <c r="K987" s="15">
        <f t="shared" si="175"/>
        <v>553.72686945256339</v>
      </c>
      <c r="L987" s="15">
        <f t="shared" si="176"/>
        <v>1244986.8355692595</v>
      </c>
      <c r="M987" s="15"/>
      <c r="N987" s="86">
        <f t="shared" si="171"/>
        <v>1244986.8355692595</v>
      </c>
    </row>
    <row r="988" spans="1:14" x14ac:dyDescent="0.25">
      <c r="A988" s="81"/>
      <c r="B988" s="65" t="s">
        <v>674</v>
      </c>
      <c r="C988" s="47">
        <v>4</v>
      </c>
      <c r="D988" s="69">
        <v>27.189</v>
      </c>
      <c r="E988" s="98">
        <v>736</v>
      </c>
      <c r="F988" s="124">
        <v>164533.29999999999</v>
      </c>
      <c r="G988" s="55">
        <v>75</v>
      </c>
      <c r="H988" s="64">
        <f t="shared" si="173"/>
        <v>123399.97500000001</v>
      </c>
      <c r="I988" s="15">
        <f t="shared" si="172"/>
        <v>41133.324999999983</v>
      </c>
      <c r="J988" s="15">
        <f t="shared" si="174"/>
        <v>223.55067934782608</v>
      </c>
      <c r="K988" s="15">
        <f t="shared" si="175"/>
        <v>499.0283595262249</v>
      </c>
      <c r="L988" s="15">
        <f t="shared" si="176"/>
        <v>893580.04274578113</v>
      </c>
      <c r="M988" s="15"/>
      <c r="N988" s="86">
        <f t="shared" si="171"/>
        <v>893580.04274578113</v>
      </c>
    </row>
    <row r="989" spans="1:14" x14ac:dyDescent="0.25">
      <c r="A989" s="81"/>
      <c r="B989" s="8"/>
      <c r="C989" s="8"/>
      <c r="D989" s="69">
        <v>0</v>
      </c>
      <c r="E989" s="100"/>
      <c r="F989" s="87"/>
      <c r="G989" s="55"/>
      <c r="H989" s="87"/>
      <c r="I989" s="88"/>
      <c r="J989" s="88"/>
      <c r="K989" s="15"/>
      <c r="L989" s="15"/>
      <c r="M989" s="15"/>
      <c r="N989" s="86"/>
    </row>
    <row r="990" spans="1:14" x14ac:dyDescent="0.25">
      <c r="A990" s="84" t="s">
        <v>675</v>
      </c>
      <c r="B990" s="57" t="s">
        <v>2</v>
      </c>
      <c r="C990" s="58"/>
      <c r="D990" s="7">
        <v>1082.6210999999998</v>
      </c>
      <c r="E990" s="101">
        <f>E991</f>
        <v>103644</v>
      </c>
      <c r="F990" s="49">
        <v>0</v>
      </c>
      <c r="G990" s="55"/>
      <c r="H990" s="49">
        <f>H992</f>
        <v>17422873</v>
      </c>
      <c r="I990" s="12">
        <f>I992</f>
        <v>-17422873</v>
      </c>
      <c r="J990" s="12"/>
      <c r="K990" s="15"/>
      <c r="L990" s="15"/>
      <c r="M990" s="14">
        <f>M992</f>
        <v>49061653.624040015</v>
      </c>
      <c r="N990" s="82">
        <f t="shared" si="171"/>
        <v>49061653.624040015</v>
      </c>
    </row>
    <row r="991" spans="1:14" x14ac:dyDescent="0.25">
      <c r="A991" s="84" t="s">
        <v>675</v>
      </c>
      <c r="B991" s="57" t="s">
        <v>3</v>
      </c>
      <c r="C991" s="58"/>
      <c r="D991" s="7">
        <v>1082.6210999999998</v>
      </c>
      <c r="E991" s="101">
        <f>SUM(E993:E1025)</f>
        <v>103644</v>
      </c>
      <c r="F991" s="49">
        <f>SUM(F993:F1025)</f>
        <v>69691492</v>
      </c>
      <c r="G991" s="55"/>
      <c r="H991" s="49">
        <f>SUM(H993:H1025)</f>
        <v>31219750.440000001</v>
      </c>
      <c r="I991" s="12">
        <f>SUM(I993:I1025)</f>
        <v>38471741.559999995</v>
      </c>
      <c r="J991" s="12"/>
      <c r="K991" s="15"/>
      <c r="L991" s="12">
        <f>SUM(L993:L1025)</f>
        <v>39022637.224479854</v>
      </c>
      <c r="M991" s="15"/>
      <c r="N991" s="82">
        <f t="shared" si="171"/>
        <v>39022637.224479854</v>
      </c>
    </row>
    <row r="992" spans="1:14" x14ac:dyDescent="0.25">
      <c r="A992" s="81"/>
      <c r="B992" s="65" t="s">
        <v>26</v>
      </c>
      <c r="C992" s="47">
        <v>2</v>
      </c>
      <c r="D992" s="9">
        <v>0</v>
      </c>
      <c r="E992" s="104"/>
      <c r="F992" s="64">
        <v>0</v>
      </c>
      <c r="G992" s="55">
        <v>25</v>
      </c>
      <c r="H992" s="64">
        <f>F991*G992/100</f>
        <v>17422873</v>
      </c>
      <c r="I992" s="15">
        <f t="shared" ref="I992:I1025" si="177">F992-H992</f>
        <v>-17422873</v>
      </c>
      <c r="J992" s="15"/>
      <c r="K992" s="15"/>
      <c r="L992" s="15"/>
      <c r="M992" s="15">
        <f>($L$7*$L$8*E990/$L$10)+($L$7*$L$9*D990/$L$11)</f>
        <v>49061653.624040015</v>
      </c>
      <c r="N992" s="86">
        <f t="shared" si="171"/>
        <v>49061653.624040015</v>
      </c>
    </row>
    <row r="993" spans="1:14" x14ac:dyDescent="0.25">
      <c r="A993" s="81"/>
      <c r="B993" s="65" t="s">
        <v>676</v>
      </c>
      <c r="C993" s="47">
        <v>4</v>
      </c>
      <c r="D993" s="69">
        <v>21.037700000000001</v>
      </c>
      <c r="E993" s="98">
        <v>975</v>
      </c>
      <c r="F993" s="124">
        <v>183360</v>
      </c>
      <c r="G993" s="55">
        <v>75</v>
      </c>
      <c r="H993" s="64">
        <f t="shared" ref="H993:H1025" si="178">F993*G993/100</f>
        <v>137520</v>
      </c>
      <c r="I993" s="15">
        <f t="shared" si="177"/>
        <v>45840</v>
      </c>
      <c r="J993" s="15">
        <f t="shared" ref="J993:J1025" si="179">F993/E993</f>
        <v>188.06153846153848</v>
      </c>
      <c r="K993" s="15">
        <f t="shared" ref="K993:K1025" si="180">$J$11*$J$19-J993</f>
        <v>534.5175004125125</v>
      </c>
      <c r="L993" s="15">
        <f t="shared" ref="L993:L1025" si="181">IF(K993&gt;0,$J$7*$J$8*(K993/$K$19),0)+$J$7*$J$9*(E993/$E$19)+$J$7*$J$10*(D993/$D$19)</f>
        <v>952830.24011639552</v>
      </c>
      <c r="M993" s="15"/>
      <c r="N993" s="86">
        <f t="shared" si="171"/>
        <v>952830.24011639552</v>
      </c>
    </row>
    <row r="994" spans="1:14" x14ac:dyDescent="0.25">
      <c r="A994" s="81"/>
      <c r="B994" s="65" t="s">
        <v>262</v>
      </c>
      <c r="C994" s="47">
        <v>4</v>
      </c>
      <c r="D994" s="69">
        <v>23.1798</v>
      </c>
      <c r="E994" s="98">
        <v>1067</v>
      </c>
      <c r="F994" s="124">
        <v>175826.7</v>
      </c>
      <c r="G994" s="55">
        <v>75</v>
      </c>
      <c r="H994" s="64">
        <f t="shared" si="178"/>
        <v>131870.02499999999</v>
      </c>
      <c r="I994" s="15">
        <f t="shared" si="177"/>
        <v>43956.675000000017</v>
      </c>
      <c r="J994" s="15">
        <f t="shared" si="179"/>
        <v>164.78603561387067</v>
      </c>
      <c r="K994" s="15">
        <f t="shared" si="180"/>
        <v>557.79300326018028</v>
      </c>
      <c r="L994" s="15">
        <f t="shared" si="181"/>
        <v>1004098.6590873825</v>
      </c>
      <c r="M994" s="15"/>
      <c r="N994" s="86">
        <f t="shared" si="171"/>
        <v>1004098.6590873825</v>
      </c>
    </row>
    <row r="995" spans="1:14" x14ac:dyDescent="0.25">
      <c r="A995" s="81"/>
      <c r="B995" s="65" t="s">
        <v>677</v>
      </c>
      <c r="C995" s="47">
        <v>4</v>
      </c>
      <c r="D995" s="69">
        <v>33.328400000000002</v>
      </c>
      <c r="E995" s="98">
        <v>1451</v>
      </c>
      <c r="F995" s="124">
        <v>324986.7</v>
      </c>
      <c r="G995" s="55">
        <v>75</v>
      </c>
      <c r="H995" s="64">
        <f t="shared" si="178"/>
        <v>243740.02499999999</v>
      </c>
      <c r="I995" s="15">
        <f t="shared" si="177"/>
        <v>81246.675000000017</v>
      </c>
      <c r="J995" s="15">
        <f t="shared" si="179"/>
        <v>223.97429359062716</v>
      </c>
      <c r="K995" s="15">
        <f t="shared" si="180"/>
        <v>498.60474528342382</v>
      </c>
      <c r="L995" s="15">
        <f t="shared" si="181"/>
        <v>996663.77736450639</v>
      </c>
      <c r="M995" s="15"/>
      <c r="N995" s="86">
        <f t="shared" si="171"/>
        <v>996663.77736450639</v>
      </c>
    </row>
    <row r="996" spans="1:14" x14ac:dyDescent="0.25">
      <c r="A996" s="81"/>
      <c r="B996" s="65" t="s">
        <v>678</v>
      </c>
      <c r="C996" s="47">
        <v>4</v>
      </c>
      <c r="D996" s="69">
        <v>20.331499999999998</v>
      </c>
      <c r="E996" s="98">
        <v>1256</v>
      </c>
      <c r="F996" s="124">
        <v>169520</v>
      </c>
      <c r="G996" s="55">
        <v>75</v>
      </c>
      <c r="H996" s="64">
        <f t="shared" si="178"/>
        <v>127140</v>
      </c>
      <c r="I996" s="15">
        <f t="shared" si="177"/>
        <v>42380</v>
      </c>
      <c r="J996" s="15">
        <f t="shared" si="179"/>
        <v>134.96815286624204</v>
      </c>
      <c r="K996" s="15">
        <f t="shared" si="180"/>
        <v>587.61088600780897</v>
      </c>
      <c r="L996" s="15">
        <f t="shared" si="181"/>
        <v>1060008.6131377965</v>
      </c>
      <c r="M996" s="15"/>
      <c r="N996" s="86">
        <f t="shared" si="171"/>
        <v>1060008.6131377965</v>
      </c>
    </row>
    <row r="997" spans="1:14" x14ac:dyDescent="0.25">
      <c r="A997" s="81"/>
      <c r="B997" s="65" t="s">
        <v>679</v>
      </c>
      <c r="C997" s="47">
        <v>4</v>
      </c>
      <c r="D997" s="69">
        <v>25.04</v>
      </c>
      <c r="E997" s="98">
        <v>2112</v>
      </c>
      <c r="F997" s="124">
        <v>245960</v>
      </c>
      <c r="G997" s="55">
        <v>75</v>
      </c>
      <c r="H997" s="64">
        <f t="shared" si="178"/>
        <v>184470</v>
      </c>
      <c r="I997" s="15">
        <f t="shared" si="177"/>
        <v>61490</v>
      </c>
      <c r="J997" s="15">
        <f t="shared" si="179"/>
        <v>116.45833333333333</v>
      </c>
      <c r="K997" s="15">
        <f t="shared" si="180"/>
        <v>606.12070554071761</v>
      </c>
      <c r="L997" s="15">
        <f t="shared" si="181"/>
        <v>1202276.9992083646</v>
      </c>
      <c r="M997" s="15"/>
      <c r="N997" s="86">
        <f t="shared" si="171"/>
        <v>1202276.9992083646</v>
      </c>
    </row>
    <row r="998" spans="1:14" x14ac:dyDescent="0.25">
      <c r="A998" s="81"/>
      <c r="B998" s="65" t="s">
        <v>851</v>
      </c>
      <c r="C998" s="47">
        <v>4</v>
      </c>
      <c r="D998" s="69">
        <v>24.7498</v>
      </c>
      <c r="E998" s="98">
        <v>1746</v>
      </c>
      <c r="F998" s="124">
        <v>310613.3</v>
      </c>
      <c r="G998" s="55">
        <v>75</v>
      </c>
      <c r="H998" s="64">
        <f t="shared" si="178"/>
        <v>232959.97500000001</v>
      </c>
      <c r="I998" s="15">
        <f t="shared" si="177"/>
        <v>77653.324999999983</v>
      </c>
      <c r="J998" s="15">
        <f t="shared" si="179"/>
        <v>177.89994272623139</v>
      </c>
      <c r="K998" s="15">
        <f t="shared" si="180"/>
        <v>544.67909614781956</v>
      </c>
      <c r="L998" s="15">
        <f t="shared" si="181"/>
        <v>1069875.71027201</v>
      </c>
      <c r="M998" s="15"/>
      <c r="N998" s="86">
        <f t="shared" si="171"/>
        <v>1069875.71027201</v>
      </c>
    </row>
    <row r="999" spans="1:14" x14ac:dyDescent="0.25">
      <c r="A999" s="81"/>
      <c r="B999" s="65" t="s">
        <v>680</v>
      </c>
      <c r="C999" s="47">
        <v>4</v>
      </c>
      <c r="D999" s="69">
        <v>33.558999999999997</v>
      </c>
      <c r="E999" s="98">
        <v>1822</v>
      </c>
      <c r="F999" s="124">
        <v>406866.7</v>
      </c>
      <c r="G999" s="55">
        <v>75</v>
      </c>
      <c r="H999" s="64">
        <f t="shared" si="178"/>
        <v>305150.02500000002</v>
      </c>
      <c r="I999" s="15">
        <f t="shared" si="177"/>
        <v>101716.67499999999</v>
      </c>
      <c r="J999" s="15">
        <f t="shared" si="179"/>
        <v>223.30773874862788</v>
      </c>
      <c r="K999" s="15">
        <f t="shared" si="180"/>
        <v>499.27130012542307</v>
      </c>
      <c r="L999" s="15">
        <f t="shared" si="181"/>
        <v>1041861.176293212</v>
      </c>
      <c r="M999" s="15"/>
      <c r="N999" s="86">
        <f t="shared" si="171"/>
        <v>1041861.176293212</v>
      </c>
    </row>
    <row r="1000" spans="1:14" x14ac:dyDescent="0.25">
      <c r="A1000" s="81"/>
      <c r="B1000" s="65" t="s">
        <v>681</v>
      </c>
      <c r="C1000" s="47">
        <v>4</v>
      </c>
      <c r="D1000" s="69">
        <v>28.676200000000001</v>
      </c>
      <c r="E1000" s="98">
        <v>1737</v>
      </c>
      <c r="F1000" s="124">
        <v>459373.3</v>
      </c>
      <c r="G1000" s="55">
        <v>75</v>
      </c>
      <c r="H1000" s="64">
        <f t="shared" si="178"/>
        <v>344529.97499999998</v>
      </c>
      <c r="I1000" s="15">
        <f t="shared" si="177"/>
        <v>114843.32500000001</v>
      </c>
      <c r="J1000" s="15">
        <f t="shared" si="179"/>
        <v>264.46361542890037</v>
      </c>
      <c r="K1000" s="15">
        <f t="shared" si="180"/>
        <v>458.11542344515061</v>
      </c>
      <c r="L1000" s="15">
        <f t="shared" si="181"/>
        <v>956767.3899316499</v>
      </c>
      <c r="M1000" s="15"/>
      <c r="N1000" s="86">
        <f t="shared" si="171"/>
        <v>956767.3899316499</v>
      </c>
    </row>
    <row r="1001" spans="1:14" x14ac:dyDescent="0.25">
      <c r="A1001" s="81"/>
      <c r="B1001" s="65" t="s">
        <v>682</v>
      </c>
      <c r="C1001" s="47">
        <v>4</v>
      </c>
      <c r="D1001" s="69">
        <v>35.6203</v>
      </c>
      <c r="E1001" s="98">
        <v>2430</v>
      </c>
      <c r="F1001" s="124">
        <v>431040</v>
      </c>
      <c r="G1001" s="55">
        <v>75</v>
      </c>
      <c r="H1001" s="64">
        <f t="shared" si="178"/>
        <v>323280</v>
      </c>
      <c r="I1001" s="15">
        <f t="shared" si="177"/>
        <v>107760</v>
      </c>
      <c r="J1001" s="15">
        <f t="shared" si="179"/>
        <v>177.38271604938271</v>
      </c>
      <c r="K1001" s="15">
        <f t="shared" si="180"/>
        <v>545.1963228246683</v>
      </c>
      <c r="L1001" s="15">
        <f t="shared" si="181"/>
        <v>1186000.865459173</v>
      </c>
      <c r="M1001" s="15"/>
      <c r="N1001" s="86">
        <f t="shared" si="171"/>
        <v>1186000.865459173</v>
      </c>
    </row>
    <row r="1002" spans="1:14" x14ac:dyDescent="0.25">
      <c r="A1002" s="81"/>
      <c r="B1002" s="65" t="s">
        <v>852</v>
      </c>
      <c r="C1002" s="47">
        <v>4</v>
      </c>
      <c r="D1002" s="69">
        <v>22.1511</v>
      </c>
      <c r="E1002" s="98">
        <v>1137</v>
      </c>
      <c r="F1002" s="124">
        <v>150666.70000000001</v>
      </c>
      <c r="G1002" s="55">
        <v>75</v>
      </c>
      <c r="H1002" s="64">
        <f t="shared" si="178"/>
        <v>113000.02499999999</v>
      </c>
      <c r="I1002" s="15">
        <f t="shared" si="177"/>
        <v>37666.675000000017</v>
      </c>
      <c r="J1002" s="15">
        <f t="shared" si="179"/>
        <v>132.51248900615656</v>
      </c>
      <c r="K1002" s="15">
        <f t="shared" si="180"/>
        <v>590.06654986789442</v>
      </c>
      <c r="L1002" s="15">
        <f t="shared" si="181"/>
        <v>1055490.2810025872</v>
      </c>
      <c r="M1002" s="15"/>
      <c r="N1002" s="86">
        <f t="shared" si="171"/>
        <v>1055490.2810025872</v>
      </c>
    </row>
    <row r="1003" spans="1:14" x14ac:dyDescent="0.25">
      <c r="A1003" s="81"/>
      <c r="B1003" s="65" t="s">
        <v>683</v>
      </c>
      <c r="C1003" s="47">
        <v>4</v>
      </c>
      <c r="D1003" s="69">
        <v>39.122799999999998</v>
      </c>
      <c r="E1003" s="98">
        <v>1976</v>
      </c>
      <c r="F1003" s="124">
        <v>421733.3</v>
      </c>
      <c r="G1003" s="55">
        <v>75</v>
      </c>
      <c r="H1003" s="64">
        <f t="shared" si="178"/>
        <v>316299.97499999998</v>
      </c>
      <c r="I1003" s="15">
        <f t="shared" si="177"/>
        <v>105433.32500000001</v>
      </c>
      <c r="J1003" s="15">
        <f t="shared" si="179"/>
        <v>213.42778340080972</v>
      </c>
      <c r="K1003" s="15">
        <f t="shared" si="180"/>
        <v>509.15125547324124</v>
      </c>
      <c r="L1003" s="15">
        <f t="shared" si="181"/>
        <v>1092169.4913022893</v>
      </c>
      <c r="M1003" s="15"/>
      <c r="N1003" s="86">
        <f t="shared" si="171"/>
        <v>1092169.4913022893</v>
      </c>
    </row>
    <row r="1004" spans="1:14" x14ac:dyDescent="0.25">
      <c r="A1004" s="81"/>
      <c r="B1004" s="65" t="s">
        <v>684</v>
      </c>
      <c r="C1004" s="47">
        <v>4</v>
      </c>
      <c r="D1004" s="69">
        <v>19.480999999999998</v>
      </c>
      <c r="E1004" s="98">
        <v>972</v>
      </c>
      <c r="F1004" s="124">
        <v>186013.3</v>
      </c>
      <c r="G1004" s="55">
        <v>75</v>
      </c>
      <c r="H1004" s="64">
        <f t="shared" si="178"/>
        <v>139509.97500000001</v>
      </c>
      <c r="I1004" s="15">
        <f t="shared" si="177"/>
        <v>46503.324999999983</v>
      </c>
      <c r="J1004" s="15">
        <f t="shared" si="179"/>
        <v>191.37170781893002</v>
      </c>
      <c r="K1004" s="15">
        <f t="shared" si="180"/>
        <v>531.2073310551209</v>
      </c>
      <c r="L1004" s="15">
        <f t="shared" si="181"/>
        <v>942666.92535321065</v>
      </c>
      <c r="M1004" s="15"/>
      <c r="N1004" s="86">
        <f t="shared" si="171"/>
        <v>942666.92535321065</v>
      </c>
    </row>
    <row r="1005" spans="1:14" x14ac:dyDescent="0.25">
      <c r="A1005" s="81"/>
      <c r="B1005" s="65" t="s">
        <v>853</v>
      </c>
      <c r="C1005" s="47">
        <v>4</v>
      </c>
      <c r="D1005" s="69">
        <v>29.972500000000004</v>
      </c>
      <c r="E1005" s="98">
        <v>3048</v>
      </c>
      <c r="F1005" s="124">
        <v>414573.3</v>
      </c>
      <c r="G1005" s="55">
        <v>75</v>
      </c>
      <c r="H1005" s="64">
        <f t="shared" si="178"/>
        <v>310929.97499999998</v>
      </c>
      <c r="I1005" s="15">
        <f t="shared" si="177"/>
        <v>103643.32500000001</v>
      </c>
      <c r="J1005" s="15">
        <f t="shared" si="179"/>
        <v>136.01486220472441</v>
      </c>
      <c r="K1005" s="15">
        <f t="shared" si="180"/>
        <v>586.56417666932657</v>
      </c>
      <c r="L1005" s="15">
        <f t="shared" si="181"/>
        <v>1299782.3505481</v>
      </c>
      <c r="M1005" s="15"/>
      <c r="N1005" s="86">
        <f t="shared" si="171"/>
        <v>1299782.3505481</v>
      </c>
    </row>
    <row r="1006" spans="1:14" x14ac:dyDescent="0.25">
      <c r="A1006" s="81"/>
      <c r="B1006" s="65" t="s">
        <v>685</v>
      </c>
      <c r="C1006" s="47">
        <v>4</v>
      </c>
      <c r="D1006" s="69">
        <v>29.169099999999997</v>
      </c>
      <c r="E1006" s="98">
        <v>2047</v>
      </c>
      <c r="F1006" s="124">
        <v>314280</v>
      </c>
      <c r="G1006" s="55">
        <v>75</v>
      </c>
      <c r="H1006" s="64">
        <f t="shared" si="178"/>
        <v>235710</v>
      </c>
      <c r="I1006" s="15">
        <f t="shared" si="177"/>
        <v>78570</v>
      </c>
      <c r="J1006" s="15">
        <f t="shared" si="179"/>
        <v>153.53199804592086</v>
      </c>
      <c r="K1006" s="15">
        <f t="shared" si="180"/>
        <v>569.04704082813009</v>
      </c>
      <c r="L1006" s="15">
        <f t="shared" si="181"/>
        <v>1154592.020625853</v>
      </c>
      <c r="M1006" s="15"/>
      <c r="N1006" s="86">
        <f t="shared" si="171"/>
        <v>1154592.020625853</v>
      </c>
    </row>
    <row r="1007" spans="1:14" x14ac:dyDescent="0.25">
      <c r="A1007" s="81"/>
      <c r="B1007" s="65" t="s">
        <v>686</v>
      </c>
      <c r="C1007" s="47">
        <v>4</v>
      </c>
      <c r="D1007" s="69">
        <v>43.889899999999997</v>
      </c>
      <c r="E1007" s="98">
        <v>1812</v>
      </c>
      <c r="F1007" s="124">
        <v>304093.3</v>
      </c>
      <c r="G1007" s="55">
        <v>75</v>
      </c>
      <c r="H1007" s="64">
        <f t="shared" si="178"/>
        <v>228069.97500000001</v>
      </c>
      <c r="I1007" s="15">
        <f t="shared" si="177"/>
        <v>76023.324999999983</v>
      </c>
      <c r="J1007" s="15">
        <f t="shared" si="179"/>
        <v>167.82190949227373</v>
      </c>
      <c r="K1007" s="15">
        <f t="shared" si="180"/>
        <v>554.7571293817773</v>
      </c>
      <c r="L1007" s="15">
        <f t="shared" si="181"/>
        <v>1154113.864784559</v>
      </c>
      <c r="M1007" s="15"/>
      <c r="N1007" s="86">
        <f t="shared" si="171"/>
        <v>1154113.864784559</v>
      </c>
    </row>
    <row r="1008" spans="1:14" x14ac:dyDescent="0.25">
      <c r="A1008" s="81"/>
      <c r="B1008" s="65" t="s">
        <v>687</v>
      </c>
      <c r="C1008" s="47">
        <v>4</v>
      </c>
      <c r="D1008" s="69">
        <v>42.471999999999994</v>
      </c>
      <c r="E1008" s="98">
        <v>3143</v>
      </c>
      <c r="F1008" s="124">
        <v>474880</v>
      </c>
      <c r="G1008" s="55">
        <v>75</v>
      </c>
      <c r="H1008" s="64">
        <f t="shared" si="178"/>
        <v>356160</v>
      </c>
      <c r="I1008" s="15">
        <f t="shared" si="177"/>
        <v>118720</v>
      </c>
      <c r="J1008" s="15">
        <f t="shared" si="179"/>
        <v>151.09131403118039</v>
      </c>
      <c r="K1008" s="15">
        <f t="shared" si="180"/>
        <v>571.48772484287065</v>
      </c>
      <c r="L1008" s="15">
        <f t="shared" si="181"/>
        <v>1329661.7831577868</v>
      </c>
      <c r="M1008" s="15"/>
      <c r="N1008" s="86">
        <f t="shared" si="171"/>
        <v>1329661.7831577868</v>
      </c>
    </row>
    <row r="1009" spans="1:14" x14ac:dyDescent="0.25">
      <c r="A1009" s="81"/>
      <c r="B1009" s="65" t="s">
        <v>688</v>
      </c>
      <c r="C1009" s="47">
        <v>4</v>
      </c>
      <c r="D1009" s="69">
        <v>37.261499999999998</v>
      </c>
      <c r="E1009" s="98">
        <v>4317</v>
      </c>
      <c r="F1009" s="124">
        <v>566640</v>
      </c>
      <c r="G1009" s="55">
        <v>75</v>
      </c>
      <c r="H1009" s="64">
        <f t="shared" si="178"/>
        <v>424980</v>
      </c>
      <c r="I1009" s="15">
        <f t="shared" si="177"/>
        <v>141660</v>
      </c>
      <c r="J1009" s="15">
        <f t="shared" si="179"/>
        <v>131.25781792911744</v>
      </c>
      <c r="K1009" s="15">
        <f t="shared" si="180"/>
        <v>591.32122094493354</v>
      </c>
      <c r="L1009" s="15">
        <f t="shared" si="181"/>
        <v>1478997.4612761585</v>
      </c>
      <c r="M1009" s="15"/>
      <c r="N1009" s="86">
        <f t="shared" si="171"/>
        <v>1478997.4612761585</v>
      </c>
    </row>
    <row r="1010" spans="1:14" x14ac:dyDescent="0.25">
      <c r="A1010" s="81"/>
      <c r="B1010" s="65" t="s">
        <v>689</v>
      </c>
      <c r="C1010" s="47">
        <v>4</v>
      </c>
      <c r="D1010" s="69">
        <v>20.51</v>
      </c>
      <c r="E1010" s="98">
        <v>824</v>
      </c>
      <c r="F1010" s="124">
        <v>147573.29999999999</v>
      </c>
      <c r="G1010" s="55">
        <v>75</v>
      </c>
      <c r="H1010" s="64">
        <f t="shared" si="178"/>
        <v>110679.97500000001</v>
      </c>
      <c r="I1010" s="15">
        <f t="shared" si="177"/>
        <v>36893.324999999983</v>
      </c>
      <c r="J1010" s="15">
        <f t="shared" si="179"/>
        <v>179.09381067961164</v>
      </c>
      <c r="K1010" s="15">
        <f t="shared" si="180"/>
        <v>543.48522819443929</v>
      </c>
      <c r="L1010" s="15">
        <f t="shared" si="181"/>
        <v>946346.24312352994</v>
      </c>
      <c r="M1010" s="15"/>
      <c r="N1010" s="86">
        <f t="shared" si="171"/>
        <v>946346.24312352994</v>
      </c>
    </row>
    <row r="1011" spans="1:14" x14ac:dyDescent="0.25">
      <c r="A1011" s="81"/>
      <c r="B1011" s="65" t="s">
        <v>690</v>
      </c>
      <c r="C1011" s="47">
        <v>4</v>
      </c>
      <c r="D1011" s="69">
        <v>12.818399999999999</v>
      </c>
      <c r="E1011" s="98">
        <v>1277</v>
      </c>
      <c r="F1011" s="124">
        <v>293520</v>
      </c>
      <c r="G1011" s="55">
        <v>75</v>
      </c>
      <c r="H1011" s="64">
        <f t="shared" si="178"/>
        <v>220140</v>
      </c>
      <c r="I1011" s="15">
        <f t="shared" si="177"/>
        <v>73380</v>
      </c>
      <c r="J1011" s="15">
        <f t="shared" si="179"/>
        <v>229.85121378230227</v>
      </c>
      <c r="K1011" s="15">
        <f t="shared" si="180"/>
        <v>492.72782509174874</v>
      </c>
      <c r="L1011" s="15">
        <f t="shared" si="181"/>
        <v>901384.9291568849</v>
      </c>
      <c r="M1011" s="15"/>
      <c r="N1011" s="86">
        <f t="shared" si="171"/>
        <v>901384.9291568849</v>
      </c>
    </row>
    <row r="1012" spans="1:14" x14ac:dyDescent="0.25">
      <c r="A1012" s="81"/>
      <c r="B1012" s="65" t="s">
        <v>691</v>
      </c>
      <c r="C1012" s="47">
        <v>4</v>
      </c>
      <c r="D1012" s="69">
        <v>29.560700000000001</v>
      </c>
      <c r="E1012" s="98">
        <v>872</v>
      </c>
      <c r="F1012" s="124">
        <v>185906.7</v>
      </c>
      <c r="G1012" s="55">
        <v>75</v>
      </c>
      <c r="H1012" s="64">
        <f t="shared" si="178"/>
        <v>139430.02499999999</v>
      </c>
      <c r="I1012" s="15">
        <f t="shared" si="177"/>
        <v>46476.675000000017</v>
      </c>
      <c r="J1012" s="15">
        <f t="shared" si="179"/>
        <v>213.19575688073397</v>
      </c>
      <c r="K1012" s="15">
        <f t="shared" si="180"/>
        <v>509.38328199331704</v>
      </c>
      <c r="L1012" s="15">
        <f t="shared" si="181"/>
        <v>932126.90401523781</v>
      </c>
      <c r="M1012" s="15"/>
      <c r="N1012" s="86">
        <f t="shared" si="171"/>
        <v>932126.90401523781</v>
      </c>
    </row>
    <row r="1013" spans="1:14" x14ac:dyDescent="0.25">
      <c r="A1013" s="81"/>
      <c r="B1013" s="65" t="s">
        <v>692</v>
      </c>
      <c r="C1013" s="47">
        <v>4</v>
      </c>
      <c r="D1013" s="69">
        <v>47.864399999999996</v>
      </c>
      <c r="E1013" s="98">
        <v>1821</v>
      </c>
      <c r="F1013" s="124">
        <v>359106.7</v>
      </c>
      <c r="G1013" s="55">
        <v>75</v>
      </c>
      <c r="H1013" s="64">
        <f t="shared" si="178"/>
        <v>269330.02500000002</v>
      </c>
      <c r="I1013" s="15">
        <f t="shared" si="177"/>
        <v>89776.674999999988</v>
      </c>
      <c r="J1013" s="15">
        <f t="shared" si="179"/>
        <v>197.20302031850633</v>
      </c>
      <c r="K1013" s="15">
        <f t="shared" si="180"/>
        <v>525.37601855554465</v>
      </c>
      <c r="L1013" s="15">
        <f t="shared" si="181"/>
        <v>1125690.3681744123</v>
      </c>
      <c r="M1013" s="15"/>
      <c r="N1013" s="86">
        <f t="shared" ref="N1013:N1025" si="182">L1013+M1013</f>
        <v>1125690.3681744123</v>
      </c>
    </row>
    <row r="1014" spans="1:14" x14ac:dyDescent="0.25">
      <c r="A1014" s="81"/>
      <c r="B1014" s="65" t="s">
        <v>693</v>
      </c>
      <c r="C1014" s="47">
        <v>4</v>
      </c>
      <c r="D1014" s="69">
        <v>3.8826000000000001</v>
      </c>
      <c r="E1014" s="98">
        <v>2891</v>
      </c>
      <c r="F1014" s="124">
        <v>996466.7</v>
      </c>
      <c r="G1014" s="55">
        <v>75</v>
      </c>
      <c r="H1014" s="64">
        <f t="shared" si="178"/>
        <v>747350.02500000002</v>
      </c>
      <c r="I1014" s="15">
        <f t="shared" si="177"/>
        <v>249116.67499999993</v>
      </c>
      <c r="J1014" s="15">
        <f t="shared" si="179"/>
        <v>344.67890003459007</v>
      </c>
      <c r="K1014" s="15">
        <f t="shared" si="180"/>
        <v>377.90013883946091</v>
      </c>
      <c r="L1014" s="15">
        <f t="shared" si="181"/>
        <v>896145.0635433502</v>
      </c>
      <c r="M1014" s="15"/>
      <c r="N1014" s="86">
        <f t="shared" si="182"/>
        <v>896145.0635433502</v>
      </c>
    </row>
    <row r="1015" spans="1:14" x14ac:dyDescent="0.25">
      <c r="A1015" s="81"/>
      <c r="B1015" s="65" t="s">
        <v>694</v>
      </c>
      <c r="C1015" s="47">
        <v>4</v>
      </c>
      <c r="D1015" s="69">
        <v>45.011000000000003</v>
      </c>
      <c r="E1015" s="98">
        <v>4109</v>
      </c>
      <c r="F1015" s="124">
        <v>745653.6</v>
      </c>
      <c r="G1015" s="55">
        <v>75</v>
      </c>
      <c r="H1015" s="64">
        <f t="shared" si="178"/>
        <v>559240.19999999995</v>
      </c>
      <c r="I1015" s="15">
        <f t="shared" si="177"/>
        <v>186413.40000000002</v>
      </c>
      <c r="J1015" s="15">
        <f t="shared" si="179"/>
        <v>181.46838646872718</v>
      </c>
      <c r="K1015" s="15">
        <f t="shared" si="180"/>
        <v>541.11065240532378</v>
      </c>
      <c r="L1015" s="15">
        <f t="shared" si="181"/>
        <v>1407337.7032933668</v>
      </c>
      <c r="M1015" s="15"/>
      <c r="N1015" s="86">
        <f t="shared" si="182"/>
        <v>1407337.7032933668</v>
      </c>
    </row>
    <row r="1016" spans="1:14" x14ac:dyDescent="0.25">
      <c r="A1016" s="81"/>
      <c r="B1016" s="65" t="s">
        <v>309</v>
      </c>
      <c r="C1016" s="47">
        <v>4</v>
      </c>
      <c r="D1016" s="69">
        <v>45.852299999999993</v>
      </c>
      <c r="E1016" s="98">
        <v>5518</v>
      </c>
      <c r="F1016" s="124">
        <v>1837853.6</v>
      </c>
      <c r="G1016" s="55">
        <v>75</v>
      </c>
      <c r="H1016" s="64">
        <f t="shared" si="178"/>
        <v>1378390.2</v>
      </c>
      <c r="I1016" s="15">
        <f t="shared" si="177"/>
        <v>459463.40000000014</v>
      </c>
      <c r="J1016" s="15">
        <f t="shared" si="179"/>
        <v>333.06516853932584</v>
      </c>
      <c r="K1016" s="15">
        <f t="shared" si="180"/>
        <v>389.51387033472514</v>
      </c>
      <c r="L1016" s="15">
        <f t="shared" si="181"/>
        <v>1356728.7381405309</v>
      </c>
      <c r="M1016" s="15"/>
      <c r="N1016" s="86">
        <f t="shared" si="182"/>
        <v>1356728.7381405309</v>
      </c>
    </row>
    <row r="1017" spans="1:14" x14ac:dyDescent="0.25">
      <c r="A1017" s="81"/>
      <c r="B1017" s="65" t="s">
        <v>695</v>
      </c>
      <c r="C1017" s="47">
        <v>4</v>
      </c>
      <c r="D1017" s="69">
        <v>87.730400000000017</v>
      </c>
      <c r="E1017" s="98">
        <v>1653</v>
      </c>
      <c r="F1017" s="124">
        <v>601746.69999999995</v>
      </c>
      <c r="G1017" s="55">
        <v>75</v>
      </c>
      <c r="H1017" s="64">
        <f t="shared" si="178"/>
        <v>451310.02500000002</v>
      </c>
      <c r="I1017" s="15">
        <f t="shared" si="177"/>
        <v>150436.67499999993</v>
      </c>
      <c r="J1017" s="15">
        <f t="shared" si="179"/>
        <v>364.03309134906226</v>
      </c>
      <c r="K1017" s="15">
        <f t="shared" si="180"/>
        <v>358.54594752498872</v>
      </c>
      <c r="L1017" s="15">
        <f t="shared" si="181"/>
        <v>994625.30461722822</v>
      </c>
      <c r="M1017" s="15"/>
      <c r="N1017" s="86">
        <f t="shared" si="182"/>
        <v>994625.30461722822</v>
      </c>
    </row>
    <row r="1018" spans="1:14" x14ac:dyDescent="0.25">
      <c r="A1018" s="81"/>
      <c r="B1018" s="65" t="s">
        <v>696</v>
      </c>
      <c r="C1018" s="47">
        <v>4</v>
      </c>
      <c r="D1018" s="69">
        <v>56.395799999999994</v>
      </c>
      <c r="E1018" s="98">
        <v>5004</v>
      </c>
      <c r="F1018" s="124">
        <v>2968960</v>
      </c>
      <c r="G1018" s="55">
        <v>75</v>
      </c>
      <c r="H1018" s="64">
        <f t="shared" si="178"/>
        <v>2226720</v>
      </c>
      <c r="I1018" s="15">
        <f t="shared" si="177"/>
        <v>742240</v>
      </c>
      <c r="J1018" s="15">
        <f t="shared" si="179"/>
        <v>593.31734612310152</v>
      </c>
      <c r="K1018" s="15">
        <f t="shared" si="180"/>
        <v>129.26169275094946</v>
      </c>
      <c r="L1018" s="15">
        <f t="shared" si="181"/>
        <v>955505.82805510832</v>
      </c>
      <c r="M1018" s="15"/>
      <c r="N1018" s="86">
        <f t="shared" si="182"/>
        <v>955505.82805510832</v>
      </c>
    </row>
    <row r="1019" spans="1:14" x14ac:dyDescent="0.25">
      <c r="A1019" s="81"/>
      <c r="B1019" s="65" t="s">
        <v>697</v>
      </c>
      <c r="C1019" s="47">
        <v>4</v>
      </c>
      <c r="D1019" s="69">
        <v>31.199499999999997</v>
      </c>
      <c r="E1019" s="98">
        <v>1126</v>
      </c>
      <c r="F1019" s="124">
        <v>164706.70000000001</v>
      </c>
      <c r="G1019" s="55">
        <v>75</v>
      </c>
      <c r="H1019" s="64">
        <f t="shared" si="178"/>
        <v>123530.02499999999</v>
      </c>
      <c r="I1019" s="15">
        <f t="shared" si="177"/>
        <v>41176.675000000017</v>
      </c>
      <c r="J1019" s="15">
        <f t="shared" si="179"/>
        <v>146.2759325044405</v>
      </c>
      <c r="K1019" s="15">
        <f t="shared" si="180"/>
        <v>576.30310636961053</v>
      </c>
      <c r="L1019" s="15">
        <f t="shared" si="181"/>
        <v>1063661.8290383606</v>
      </c>
      <c r="M1019" s="15"/>
      <c r="N1019" s="86">
        <f t="shared" si="182"/>
        <v>1063661.8290383606</v>
      </c>
    </row>
    <row r="1020" spans="1:14" x14ac:dyDescent="0.25">
      <c r="A1020" s="81"/>
      <c r="B1020" s="65" t="s">
        <v>698</v>
      </c>
      <c r="C1020" s="47">
        <v>4</v>
      </c>
      <c r="D1020" s="69">
        <v>22.257800000000003</v>
      </c>
      <c r="E1020" s="98">
        <v>1012</v>
      </c>
      <c r="F1020" s="124">
        <v>212640</v>
      </c>
      <c r="G1020" s="55">
        <v>75</v>
      </c>
      <c r="H1020" s="64">
        <f t="shared" si="178"/>
        <v>159480</v>
      </c>
      <c r="I1020" s="15">
        <f t="shared" si="177"/>
        <v>53160</v>
      </c>
      <c r="J1020" s="15">
        <f t="shared" si="179"/>
        <v>210.11857707509881</v>
      </c>
      <c r="K1020" s="15">
        <f t="shared" si="180"/>
        <v>512.46046179895211</v>
      </c>
      <c r="L1020" s="15">
        <f t="shared" si="181"/>
        <v>929326.68476337544</v>
      </c>
      <c r="M1020" s="15"/>
      <c r="N1020" s="86">
        <f t="shared" si="182"/>
        <v>929326.68476337544</v>
      </c>
    </row>
    <row r="1021" spans="1:14" x14ac:dyDescent="0.25">
      <c r="A1021" s="81"/>
      <c r="B1021" s="65" t="s">
        <v>699</v>
      </c>
      <c r="C1021" s="47">
        <v>4</v>
      </c>
      <c r="D1021" s="69">
        <v>45.27</v>
      </c>
      <c r="E1021" s="98">
        <v>4087</v>
      </c>
      <c r="F1021" s="124">
        <v>858800</v>
      </c>
      <c r="G1021" s="55">
        <v>75</v>
      </c>
      <c r="H1021" s="64">
        <f t="shared" si="178"/>
        <v>644100</v>
      </c>
      <c r="I1021" s="15">
        <f t="shared" si="177"/>
        <v>214700</v>
      </c>
      <c r="J1021" s="15">
        <f t="shared" si="179"/>
        <v>210.129679471495</v>
      </c>
      <c r="K1021" s="15">
        <f t="shared" si="180"/>
        <v>512.44935940255596</v>
      </c>
      <c r="L1021" s="15">
        <f t="shared" si="181"/>
        <v>1364286.9880603717</v>
      </c>
      <c r="M1021" s="15"/>
      <c r="N1021" s="86">
        <f t="shared" si="182"/>
        <v>1364286.9880603717</v>
      </c>
    </row>
    <row r="1022" spans="1:14" x14ac:dyDescent="0.25">
      <c r="A1022" s="81"/>
      <c r="B1022" s="65" t="s">
        <v>887</v>
      </c>
      <c r="C1022" s="47">
        <v>3</v>
      </c>
      <c r="D1022" s="69">
        <v>16.429500000000001</v>
      </c>
      <c r="E1022" s="98">
        <v>32375</v>
      </c>
      <c r="F1022" s="124">
        <v>52622171.399999999</v>
      </c>
      <c r="G1022" s="55">
        <v>35</v>
      </c>
      <c r="H1022" s="64">
        <f t="shared" si="178"/>
        <v>18417759.989999998</v>
      </c>
      <c r="I1022" s="15">
        <f t="shared" si="177"/>
        <v>34204411.409999996</v>
      </c>
      <c r="J1022" s="15">
        <f t="shared" si="179"/>
        <v>1625.3952555984556</v>
      </c>
      <c r="K1022" s="15">
        <f t="shared" si="180"/>
        <v>-902.81621672440463</v>
      </c>
      <c r="L1022" s="15">
        <f t="shared" si="181"/>
        <v>3848315.7274834188</v>
      </c>
      <c r="M1022" s="15"/>
      <c r="N1022" s="86">
        <f t="shared" si="182"/>
        <v>3848315.7274834188</v>
      </c>
    </row>
    <row r="1023" spans="1:14" x14ac:dyDescent="0.25">
      <c r="A1023" s="81"/>
      <c r="B1023" s="65" t="s">
        <v>854</v>
      </c>
      <c r="C1023" s="47">
        <v>4</v>
      </c>
      <c r="D1023" s="69">
        <v>18.29</v>
      </c>
      <c r="E1023" s="98">
        <v>1567</v>
      </c>
      <c r="F1023" s="124">
        <v>294160</v>
      </c>
      <c r="G1023" s="55">
        <v>75</v>
      </c>
      <c r="H1023" s="64">
        <f t="shared" si="178"/>
        <v>220620</v>
      </c>
      <c r="I1023" s="15">
        <f t="shared" si="177"/>
        <v>73540</v>
      </c>
      <c r="J1023" s="15">
        <f t="shared" si="179"/>
        <v>187.72176132737715</v>
      </c>
      <c r="K1023" s="15">
        <f t="shared" si="180"/>
        <v>534.8572775466738</v>
      </c>
      <c r="L1023" s="15">
        <f t="shared" si="181"/>
        <v>1013819.3513389507</v>
      </c>
      <c r="M1023" s="15"/>
      <c r="N1023" s="86">
        <f t="shared" si="182"/>
        <v>1013819.3513389507</v>
      </c>
    </row>
    <row r="1024" spans="1:14" x14ac:dyDescent="0.25">
      <c r="A1024" s="81"/>
      <c r="B1024" s="65" t="s">
        <v>700</v>
      </c>
      <c r="C1024" s="47">
        <v>4</v>
      </c>
      <c r="D1024" s="69">
        <v>51.766099999999994</v>
      </c>
      <c r="E1024" s="98">
        <v>3041</v>
      </c>
      <c r="F1024" s="124">
        <v>742880</v>
      </c>
      <c r="G1024" s="55">
        <v>75</v>
      </c>
      <c r="H1024" s="64">
        <f t="shared" si="178"/>
        <v>557160</v>
      </c>
      <c r="I1024" s="15">
        <f t="shared" si="177"/>
        <v>185720</v>
      </c>
      <c r="J1024" s="15">
        <f t="shared" si="179"/>
        <v>244.28806313712593</v>
      </c>
      <c r="K1024" s="15">
        <f t="shared" si="180"/>
        <v>478.29097573692502</v>
      </c>
      <c r="L1024" s="15">
        <f t="shared" si="181"/>
        <v>1213471.7952864014</v>
      </c>
      <c r="M1024" s="15"/>
      <c r="N1024" s="86">
        <f t="shared" si="182"/>
        <v>1213471.7952864014</v>
      </c>
    </row>
    <row r="1025" spans="1:14" ht="15.75" thickBot="1" x14ac:dyDescent="0.3">
      <c r="A1025" s="89"/>
      <c r="B1025" s="90" t="s">
        <v>855</v>
      </c>
      <c r="C1025" s="91">
        <v>4</v>
      </c>
      <c r="D1025" s="92">
        <v>38.74</v>
      </c>
      <c r="E1025" s="105">
        <v>3419</v>
      </c>
      <c r="F1025" s="125">
        <v>1118920</v>
      </c>
      <c r="G1025" s="93">
        <v>75</v>
      </c>
      <c r="H1025" s="94">
        <f t="shared" si="178"/>
        <v>839190</v>
      </c>
      <c r="I1025" s="95">
        <f t="shared" si="177"/>
        <v>279730</v>
      </c>
      <c r="J1025" s="95">
        <f t="shared" si="179"/>
        <v>327.26528224627083</v>
      </c>
      <c r="K1025" s="95">
        <f t="shared" si="180"/>
        <v>395.31375662778015</v>
      </c>
      <c r="L1025" s="95">
        <f t="shared" si="181"/>
        <v>1096006.157468281</v>
      </c>
      <c r="M1025" s="95"/>
      <c r="N1025" s="96">
        <f t="shared" si="182"/>
        <v>1096006.157468281</v>
      </c>
    </row>
    <row r="1026" spans="1:14" x14ac:dyDescent="0.25">
      <c r="F1026" s="78"/>
    </row>
  </sheetData>
  <mergeCells count="31">
    <mergeCell ref="N13:N15"/>
    <mergeCell ref="B19:C19"/>
    <mergeCell ref="H13:H15"/>
    <mergeCell ref="I13:I15"/>
    <mergeCell ref="F13:F15"/>
    <mergeCell ref="G13:G15"/>
    <mergeCell ref="B17:C17"/>
    <mergeCell ref="B18:C18"/>
    <mergeCell ref="A1:C1"/>
    <mergeCell ref="G12:J12"/>
    <mergeCell ref="A13:A15"/>
    <mergeCell ref="B13:B15"/>
    <mergeCell ref="C13:C15"/>
    <mergeCell ref="D13:D15"/>
    <mergeCell ref="E13:E15"/>
    <mergeCell ref="J13:J15"/>
    <mergeCell ref="D1:F1"/>
    <mergeCell ref="G3:L3"/>
    <mergeCell ref="G11:I11"/>
    <mergeCell ref="G10:I10"/>
    <mergeCell ref="G5:I5"/>
    <mergeCell ref="G6:I6"/>
    <mergeCell ref="G7:I7"/>
    <mergeCell ref="G8:I8"/>
    <mergeCell ref="G1:L1"/>
    <mergeCell ref="G4:I4"/>
    <mergeCell ref="K13:K15"/>
    <mergeCell ref="L13:L15"/>
    <mergeCell ref="M13:M15"/>
    <mergeCell ref="G2:L2"/>
    <mergeCell ref="G9:I9"/>
  </mergeCells>
  <pageMargins left="0.19685039370078741" right="0.15748031496062992" top="0.39370078740157483" bottom="0.39370078740157483" header="0.31496062992125984" footer="0.31496062992125984"/>
  <pageSetup paperSize="8" scale="65" fitToHeight="0" orientation="landscape" r:id="rId1"/>
  <headerFooter differentOddEven="1">
    <oddHeader>&amp;R&amp;D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28"/>
  <sheetViews>
    <sheetView showGridLines="0" showZeros="0" view="pageBreakPreview" zoomScale="86" zoomScaleNormal="100" zoomScaleSheetLayoutView="86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F770" sqref="F770"/>
    </sheetView>
  </sheetViews>
  <sheetFormatPr defaultColWidth="8.85546875" defaultRowHeight="15" x14ac:dyDescent="0.25"/>
  <cols>
    <col min="1" max="1" width="17.7109375" style="10" customWidth="1"/>
    <col min="2" max="2" width="19.7109375" style="43" customWidth="1"/>
    <col min="3" max="3" width="12.7109375" style="43" customWidth="1"/>
    <col min="4" max="4" width="10" style="43" customWidth="1"/>
    <col min="5" max="5" width="15.28515625" style="43" customWidth="1"/>
    <col min="6" max="6" width="17.7109375" style="43" customWidth="1"/>
    <col min="7" max="7" width="9.42578125" style="43" customWidth="1"/>
    <col min="8" max="8" width="17.85546875" style="16" customWidth="1"/>
    <col min="9" max="9" width="17" style="16" customWidth="1"/>
    <col min="10" max="10" width="17.28515625" style="16" customWidth="1"/>
    <col min="11" max="11" width="16.5703125" style="16" customWidth="1"/>
    <col min="12" max="12" width="16.28515625" style="16" customWidth="1"/>
    <col min="13" max="13" width="16.140625" style="16" customWidth="1"/>
    <col min="14" max="14" width="18.42578125" style="16" customWidth="1"/>
    <col min="15" max="15" width="11.28515625" style="10" customWidth="1"/>
    <col min="16" max="16384" width="8.85546875" style="10"/>
  </cols>
  <sheetData>
    <row r="1" spans="1:14" ht="36.75" customHeight="1" x14ac:dyDescent="0.25">
      <c r="A1" s="79"/>
      <c r="B1" s="79"/>
      <c r="C1" s="79"/>
      <c r="D1" s="79"/>
      <c r="E1" s="79"/>
      <c r="F1" s="79"/>
      <c r="G1" s="209" t="s">
        <v>915</v>
      </c>
      <c r="H1" s="209"/>
      <c r="I1" s="209"/>
      <c r="J1" s="209"/>
      <c r="K1" s="209"/>
      <c r="L1" s="209"/>
      <c r="M1" s="79"/>
      <c r="N1" s="133"/>
    </row>
    <row r="2" spans="1:14" s="17" customFormat="1" ht="45.6" customHeight="1" x14ac:dyDescent="0.25">
      <c r="A2" s="79"/>
      <c r="B2" s="79"/>
      <c r="C2" s="79"/>
      <c r="D2" s="79"/>
      <c r="E2" s="79"/>
      <c r="F2" s="79"/>
      <c r="G2" s="209"/>
      <c r="H2" s="209"/>
      <c r="I2" s="209"/>
      <c r="J2" s="209"/>
      <c r="K2" s="209"/>
      <c r="L2" s="209"/>
      <c r="M2" s="79"/>
      <c r="N2" s="126"/>
    </row>
    <row r="3" spans="1:14" ht="26.45" customHeight="1" x14ac:dyDescent="0.25">
      <c r="N3" s="131"/>
    </row>
    <row r="4" spans="1:14" ht="15.75" x14ac:dyDescent="0.25">
      <c r="G4" s="210" t="s">
        <v>919</v>
      </c>
      <c r="H4" s="210"/>
      <c r="I4" s="210"/>
      <c r="J4" s="41">
        <v>3052930000</v>
      </c>
      <c r="K4" s="32" t="s">
        <v>912</v>
      </c>
      <c r="L4" s="122">
        <v>10</v>
      </c>
      <c r="N4" s="132"/>
    </row>
    <row r="5" spans="1:14" ht="39.6" customHeight="1" x14ac:dyDescent="0.25">
      <c r="F5" s="45"/>
      <c r="G5" s="253" t="s">
        <v>923</v>
      </c>
      <c r="H5" s="254"/>
      <c r="I5" s="254"/>
      <c r="J5" s="120">
        <f>I17+(J4*L4)/100</f>
        <v>1645545349.4000001</v>
      </c>
      <c r="L5" s="120">
        <f>J4*L4/100</f>
        <v>305293000</v>
      </c>
      <c r="N5" s="131"/>
    </row>
    <row r="6" spans="1:14" ht="15.75" x14ac:dyDescent="0.25">
      <c r="G6" s="218" t="s">
        <v>708</v>
      </c>
      <c r="H6" s="219"/>
      <c r="I6" s="219"/>
      <c r="J6" s="19">
        <v>0.55000000000000004</v>
      </c>
      <c r="N6" s="131"/>
    </row>
    <row r="7" spans="1:14" ht="15.75" x14ac:dyDescent="0.25">
      <c r="F7" s="45"/>
      <c r="G7" s="218" t="s">
        <v>709</v>
      </c>
      <c r="H7" s="219"/>
      <c r="I7" s="219"/>
      <c r="J7" s="18">
        <f>J5*(100%-J6)</f>
        <v>740495407.23000002</v>
      </c>
      <c r="K7" s="20" t="s">
        <v>710</v>
      </c>
      <c r="L7" s="18">
        <f>J5*J6</f>
        <v>905049942.17000008</v>
      </c>
      <c r="M7" s="21"/>
      <c r="N7" s="131"/>
    </row>
    <row r="8" spans="1:14" ht="15.75" x14ac:dyDescent="0.25">
      <c r="C8" s="45"/>
      <c r="G8" s="218" t="s">
        <v>711</v>
      </c>
      <c r="H8" s="219"/>
      <c r="I8" s="219"/>
      <c r="J8" s="19">
        <v>0.6</v>
      </c>
      <c r="K8" s="20" t="s">
        <v>712</v>
      </c>
      <c r="L8" s="22">
        <v>0.6</v>
      </c>
      <c r="M8" s="23"/>
      <c r="N8" s="131"/>
    </row>
    <row r="9" spans="1:14" ht="15.75" x14ac:dyDescent="0.25">
      <c r="G9" s="218" t="s">
        <v>712</v>
      </c>
      <c r="H9" s="219"/>
      <c r="I9" s="219"/>
      <c r="J9" s="19">
        <v>0.3</v>
      </c>
      <c r="K9" s="20" t="s">
        <v>713</v>
      </c>
      <c r="L9" s="22">
        <v>0.4</v>
      </c>
      <c r="M9" s="23"/>
      <c r="N9" s="131"/>
    </row>
    <row r="10" spans="1:14" ht="15.75" x14ac:dyDescent="0.25">
      <c r="E10" s="45"/>
      <c r="G10" s="218" t="s">
        <v>713</v>
      </c>
      <c r="H10" s="219"/>
      <c r="I10" s="219"/>
      <c r="J10" s="19">
        <v>0.1</v>
      </c>
      <c r="K10" s="20" t="s">
        <v>714</v>
      </c>
      <c r="L10" s="24">
        <f>E18-E21-E43</f>
        <v>2204297</v>
      </c>
      <c r="M10" s="23"/>
      <c r="N10" s="131"/>
    </row>
    <row r="11" spans="1:14" ht="18.75" x14ac:dyDescent="0.3">
      <c r="B11" s="76"/>
      <c r="C11" s="77"/>
      <c r="D11" s="77"/>
      <c r="E11" s="106"/>
      <c r="F11" s="106"/>
      <c r="G11" s="232" t="s">
        <v>715</v>
      </c>
      <c r="H11" s="233"/>
      <c r="I11" s="233"/>
      <c r="J11" s="25">
        <v>1.3</v>
      </c>
      <c r="K11" s="20" t="s">
        <v>716</v>
      </c>
      <c r="L11" s="26">
        <f>D18-D21-D43</f>
        <v>27840.216592999997</v>
      </c>
      <c r="M11" s="27"/>
      <c r="N11" s="88"/>
    </row>
    <row r="12" spans="1:14" ht="15.75" x14ac:dyDescent="0.25">
      <c r="A12" s="108"/>
      <c r="B12" s="76"/>
      <c r="C12" s="73"/>
      <c r="D12" s="77"/>
      <c r="E12" s="109"/>
      <c r="F12" s="107"/>
      <c r="G12" s="221"/>
      <c r="H12" s="221"/>
      <c r="I12" s="221"/>
      <c r="J12" s="221"/>
      <c r="K12" s="28"/>
      <c r="L12" s="28"/>
      <c r="M12" s="28"/>
      <c r="N12" s="35" t="s">
        <v>856</v>
      </c>
    </row>
    <row r="13" spans="1:14" ht="14.45" customHeight="1" x14ac:dyDescent="0.25">
      <c r="A13" s="251" t="s">
        <v>717</v>
      </c>
      <c r="B13" s="225" t="s">
        <v>0</v>
      </c>
      <c r="C13" s="252" t="s">
        <v>701</v>
      </c>
      <c r="D13" s="225" t="s">
        <v>705</v>
      </c>
      <c r="E13" s="225" t="s">
        <v>922</v>
      </c>
      <c r="F13" s="246" t="s">
        <v>718</v>
      </c>
      <c r="G13" s="247" t="s">
        <v>719</v>
      </c>
      <c r="H13" s="249" t="s">
        <v>720</v>
      </c>
      <c r="I13" s="249" t="s">
        <v>721</v>
      </c>
      <c r="J13" s="250" t="s">
        <v>722</v>
      </c>
      <c r="K13" s="249" t="s">
        <v>723</v>
      </c>
      <c r="L13" s="248" t="s">
        <v>707</v>
      </c>
      <c r="M13" s="249" t="s">
        <v>706</v>
      </c>
      <c r="N13" s="248" t="s">
        <v>724</v>
      </c>
    </row>
    <row r="14" spans="1:14" ht="14.45" customHeight="1" x14ac:dyDescent="0.25">
      <c r="A14" s="251"/>
      <c r="B14" s="225"/>
      <c r="C14" s="227"/>
      <c r="D14" s="225"/>
      <c r="E14" s="225"/>
      <c r="F14" s="241"/>
      <c r="G14" s="244"/>
      <c r="H14" s="212"/>
      <c r="I14" s="212"/>
      <c r="J14" s="230"/>
      <c r="K14" s="212"/>
      <c r="L14" s="215"/>
      <c r="M14" s="212"/>
      <c r="N14" s="215"/>
    </row>
    <row r="15" spans="1:14" ht="99.75" customHeight="1" x14ac:dyDescent="0.25">
      <c r="A15" s="251"/>
      <c r="B15" s="225"/>
      <c r="C15" s="228"/>
      <c r="D15" s="225"/>
      <c r="E15" s="225"/>
      <c r="F15" s="242"/>
      <c r="G15" s="245"/>
      <c r="H15" s="213"/>
      <c r="I15" s="213"/>
      <c r="J15" s="231"/>
      <c r="K15" s="213"/>
      <c r="L15" s="216"/>
      <c r="M15" s="213"/>
      <c r="N15" s="216"/>
    </row>
    <row r="16" spans="1:14" s="29" customFormat="1" x14ac:dyDescent="0.25">
      <c r="A16" s="11">
        <v>1</v>
      </c>
      <c r="B16" s="46">
        <v>2</v>
      </c>
      <c r="C16" s="46">
        <v>3</v>
      </c>
      <c r="D16" s="46">
        <v>4</v>
      </c>
      <c r="E16" s="46">
        <v>5</v>
      </c>
      <c r="F16" s="46">
        <v>6</v>
      </c>
      <c r="G16" s="46">
        <v>7</v>
      </c>
      <c r="H16" s="11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16">
        <v>14</v>
      </c>
    </row>
    <row r="17" spans="1:14" ht="19.149999999999999" customHeight="1" x14ac:dyDescent="0.25">
      <c r="A17" s="5"/>
      <c r="B17" s="238" t="s">
        <v>702</v>
      </c>
      <c r="C17" s="239"/>
      <c r="D17" s="48"/>
      <c r="E17" s="48"/>
      <c r="F17" s="49">
        <f>F18+F19</f>
        <v>3907196415.6000004</v>
      </c>
      <c r="G17" s="50"/>
      <c r="H17" s="12">
        <f>H18+H19</f>
        <v>2566944066.1999998</v>
      </c>
      <c r="I17" s="12">
        <f>I18+I19</f>
        <v>1340252349.4000001</v>
      </c>
      <c r="J17" s="12"/>
      <c r="K17" s="3"/>
      <c r="L17" s="12">
        <f>L18+L19</f>
        <v>740495407.23000038</v>
      </c>
      <c r="M17" s="12">
        <f>M18+M19</f>
        <v>905049942.1700002</v>
      </c>
      <c r="N17" s="117">
        <f>N18+N19</f>
        <v>1645545349.4000006</v>
      </c>
    </row>
    <row r="18" spans="1:14" ht="19.149999999999999" customHeight="1" x14ac:dyDescent="0.25">
      <c r="A18" s="5"/>
      <c r="B18" s="238" t="s">
        <v>703</v>
      </c>
      <c r="C18" s="239"/>
      <c r="D18" s="51">
        <f>D21+D43+D49+D79+D90+D122+D163+D194+D226+D257+D284+D313+D339+D371+D386+D422+D459+D503+D526+D569+D598+D627+D654+D679+D721+D750+D812+D851+D882+D909+D936+D955+D990+D782</f>
        <v>28489.864392999996</v>
      </c>
      <c r="E18" s="72">
        <f>E21+E43+E49+E79+E90+E122+E163+E194+E226+E257+E284+E313+E339+E371+E386+E422+E459+E503+E526+E569+E598+E627+E654+E679+E721+E750+E812+E851+E882+E909+E936+E955+E990+E782</f>
        <v>3083754</v>
      </c>
      <c r="F18" s="72">
        <f>F21+F43</f>
        <v>2607824635.9000001</v>
      </c>
      <c r="G18" s="72"/>
      <c r="H18" s="34">
        <f>H21+H43+H49+H79+H90+H122+H163+H194+H226+H257+H284+H313+H339+H371+H386+H422+H459+H503+H526+H569+H598+H627+H654+H679+H721+H750+H812+H851+H882+H909+H936+H955+H990+H782</f>
        <v>1594319242.9999998</v>
      </c>
      <c r="I18" s="34">
        <f>I21+I43+I49+I79+I90+I122+I163+I194+I226+I257+I284+I313+I339+I371+I386+I422+I459+I503+I526+I569+I598+I627+I654+I679+I721+I750+I812+I851+I882+I909+I936+I955+I990+I782</f>
        <v>1013505392.9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905049942.1700002</v>
      </c>
      <c r="N18" s="117">
        <f>L18+M18</f>
        <v>905049942.1700002</v>
      </c>
    </row>
    <row r="19" spans="1:14" ht="17.45" customHeight="1" x14ac:dyDescent="0.25">
      <c r="A19" s="5"/>
      <c r="B19" s="238" t="s">
        <v>704</v>
      </c>
      <c r="C19" s="239"/>
      <c r="D19" s="51">
        <f>D22+D44+D50+D80+D91+D123+D164+D195+D227+D258+D285+D314+D340+D372+D387+D423+D460+D504+D527+D570+D599+D628+D655+D680+D722+D751+D813+D852+D883+D910+D937+D956+D991+D783</f>
        <v>28325.422492999998</v>
      </c>
      <c r="E19" s="72">
        <f>E22+E44+E50+E80+E91+E123+E164+E195+E227+E258+E285+E314+E340+E372+E387+E423+E460+E504+E527+E570+E599+E628+E655+E680+E722+E751+E813+E852+E883+E910+E937+E956+E991+E783</f>
        <v>2347247</v>
      </c>
      <c r="F19" s="72">
        <f>F22+F44+F50+F80+F91+F123+F164+F195+F227+F258+F285+F314+F340+F372+F387+F423+F460+F504+F527+F570+F599+F628+F655+F680+F722+F751+F783+F813+F852+F883+F910+F937+F956+F991</f>
        <v>1299371779.7</v>
      </c>
      <c r="G19" s="72"/>
      <c r="H19" s="34">
        <f>H22+H44+H50+H80+H91+H123+H164+H195+H227+H258+H285+H314+H340+H372+H387+H423+H460+H504+H527+H570+H599+H628+H655+H680+H722+H751+H813+H852+H883+H910+H937+H956+H991+H783</f>
        <v>972624823.20000005</v>
      </c>
      <c r="I19" s="34">
        <f>I22+I44+I50+I80+I91+I123+I164+I195+I227+I258+I285+I314+I340+I372+I387+I423+I460+I504+I527+I570+I599+I628+I655+I680+I722+I751+I813+I852+I883+I910+I937+I956+I991+I783</f>
        <v>326746956.5</v>
      </c>
      <c r="J19" s="12">
        <f>F19/E19</f>
        <v>553.5726660636908</v>
      </c>
      <c r="K19" s="12">
        <f>SUMIF(K24:K1025,"&gt;0")</f>
        <v>380253.15284836025</v>
      </c>
      <c r="L19" s="12">
        <f>L22+L44+L50+L80+L91+L123+L164+L195+L227+L258+L285+L314+L340+L372+L387+L423+L460+L504+L527+L570+L599+L628+L655+L680+L722+L751+L813+L852+L883+L910+L937+L956+L991+L783</f>
        <v>740495407.23000038</v>
      </c>
      <c r="M19" s="12">
        <f>M22+M44+M50+M80+M91+M123+M164+M195+M227+M258+M285+M314+M340+M372+M387+M423+M460+M504+M527+M570+M599+M628+M655+M680+M722+M751+M813+M852+M883+M910+M937+M956+M991+M783</f>
        <v>0</v>
      </c>
      <c r="N19" s="117">
        <f t="shared" ref="N19:N82" si="0">L19+M19</f>
        <v>740495407.23000038</v>
      </c>
    </row>
    <row r="20" spans="1:14" x14ac:dyDescent="0.25">
      <c r="A20" s="5"/>
      <c r="B20" s="52"/>
      <c r="C20" s="53"/>
      <c r="D20" s="54"/>
      <c r="E20" s="48"/>
      <c r="F20" s="40"/>
      <c r="G20" s="55"/>
      <c r="H20" s="40"/>
      <c r="I20" s="13"/>
      <c r="J20" s="13"/>
      <c r="K20" s="31"/>
      <c r="L20" s="31"/>
      <c r="M20" s="31"/>
      <c r="N20" s="117"/>
    </row>
    <row r="21" spans="1:14" x14ac:dyDescent="0.25">
      <c r="A21" s="32" t="s">
        <v>1</v>
      </c>
      <c r="B21" s="57" t="s">
        <v>2</v>
      </c>
      <c r="C21" s="58"/>
      <c r="D21" s="59">
        <v>571.64089999999987</v>
      </c>
      <c r="E21" s="72">
        <f>E23+E22</f>
        <v>757153</v>
      </c>
      <c r="F21" s="60">
        <f>F23</f>
        <v>2369967527.0999999</v>
      </c>
      <c r="G21" s="60"/>
      <c r="H21" s="14">
        <f>H23</f>
        <v>1184983763.55</v>
      </c>
      <c r="I21" s="14">
        <f>I23</f>
        <v>1184983763.55</v>
      </c>
      <c r="J21" s="14"/>
      <c r="K21" s="5"/>
      <c r="L21" s="5"/>
      <c r="M21" s="14">
        <f>M23</f>
        <v>0</v>
      </c>
      <c r="N21" s="118">
        <f t="shared" si="0"/>
        <v>0</v>
      </c>
    </row>
    <row r="22" spans="1:14" x14ac:dyDescent="0.25">
      <c r="A22" s="32" t="s">
        <v>1</v>
      </c>
      <c r="B22" s="57" t="s">
        <v>3</v>
      </c>
      <c r="C22" s="58"/>
      <c r="D22" s="59">
        <v>448.62889999999987</v>
      </c>
      <c r="E22" s="72">
        <f>SUM(E24:E41)</f>
        <v>138385</v>
      </c>
      <c r="F22" s="60">
        <f>SUM(F24:F41)</f>
        <v>136748539.09999999</v>
      </c>
      <c r="G22" s="60"/>
      <c r="H22" s="14">
        <f>SUM(H24:H41)</f>
        <v>136748539.09999999</v>
      </c>
      <c r="I22" s="14">
        <f>SUM(I24:I41)</f>
        <v>0</v>
      </c>
      <c r="J22" s="14"/>
      <c r="K22" s="5"/>
      <c r="L22" s="14">
        <f>SUM(L24:L41)</f>
        <v>17460906.836750191</v>
      </c>
      <c r="M22" s="15"/>
      <c r="N22" s="118">
        <f t="shared" si="0"/>
        <v>17460906.836750191</v>
      </c>
    </row>
    <row r="23" spans="1:14" x14ac:dyDescent="0.25">
      <c r="A23" s="5"/>
      <c r="B23" s="61" t="s">
        <v>4</v>
      </c>
      <c r="C23" s="62">
        <v>1</v>
      </c>
      <c r="D23" s="63">
        <v>123.01200000000001</v>
      </c>
      <c r="E23" s="98">
        <v>618768</v>
      </c>
      <c r="F23" s="124">
        <v>2369967527.0999999</v>
      </c>
      <c r="G23" s="55">
        <v>50</v>
      </c>
      <c r="H23" s="15">
        <f t="shared" ref="H23:H41" si="1">F23*G23/100</f>
        <v>1184983763.55</v>
      </c>
      <c r="I23" s="15">
        <f t="shared" ref="I23:I41" si="2">F23-H23</f>
        <v>1184983763.55</v>
      </c>
      <c r="J23" s="15"/>
      <c r="K23" s="5"/>
      <c r="L23" s="5"/>
      <c r="M23" s="15">
        <v>0</v>
      </c>
      <c r="N23" s="119">
        <f t="shared" si="0"/>
        <v>0</v>
      </c>
    </row>
    <row r="24" spans="1:14" x14ac:dyDescent="0.25">
      <c r="A24" s="5"/>
      <c r="B24" s="65" t="s">
        <v>5</v>
      </c>
      <c r="C24" s="47">
        <v>4</v>
      </c>
      <c r="D24" s="63">
        <v>64.662199999999999</v>
      </c>
      <c r="E24" s="98">
        <v>10898</v>
      </c>
      <c r="F24" s="124">
        <v>9043030.9000000004</v>
      </c>
      <c r="G24" s="55">
        <v>100</v>
      </c>
      <c r="H24" s="15">
        <f t="shared" si="1"/>
        <v>9043030.9000000004</v>
      </c>
      <c r="I24" s="15">
        <f t="shared" si="2"/>
        <v>0</v>
      </c>
      <c r="J24" s="15">
        <f t="shared" ref="J24:J41" si="3">F24/E24</f>
        <v>829.78811708570379</v>
      </c>
      <c r="K24" s="15">
        <f t="shared" ref="K24:K41" si="4">$J$11*$J$19-J24</f>
        <v>-110.14365120290574</v>
      </c>
      <c r="L24" s="15">
        <f t="shared" ref="L24:L41" si="5">IF(K24&gt;0,$J$7*$J$8*(K24/$K$19),0)+$J$7*$J$9*(E24/$E$19)+$J$7*$J$10*(D24/$D$19)</f>
        <v>1200453.4166924597</v>
      </c>
      <c r="M24" s="15"/>
      <c r="N24" s="119">
        <f t="shared" si="0"/>
        <v>1200453.4166924597</v>
      </c>
    </row>
    <row r="25" spans="1:14" x14ac:dyDescent="0.25">
      <c r="A25" s="5"/>
      <c r="B25" s="66" t="s">
        <v>6</v>
      </c>
      <c r="C25" s="47">
        <v>4</v>
      </c>
      <c r="D25" s="67">
        <v>27.565200000000001</v>
      </c>
      <c r="E25" s="98">
        <v>8046</v>
      </c>
      <c r="F25" s="124">
        <v>2945336.2</v>
      </c>
      <c r="G25" s="55">
        <v>100</v>
      </c>
      <c r="H25" s="15">
        <f t="shared" si="1"/>
        <v>2945336.2</v>
      </c>
      <c r="I25" s="15">
        <f t="shared" si="2"/>
        <v>0</v>
      </c>
      <c r="J25" s="15">
        <f t="shared" si="3"/>
        <v>366.06216753666422</v>
      </c>
      <c r="K25" s="15">
        <f t="shared" si="4"/>
        <v>353.58229834613383</v>
      </c>
      <c r="L25" s="15">
        <f t="shared" si="5"/>
        <v>1246687.63723698</v>
      </c>
      <c r="M25" s="15"/>
      <c r="N25" s="119">
        <f t="shared" si="0"/>
        <v>1246687.63723698</v>
      </c>
    </row>
    <row r="26" spans="1:14" x14ac:dyDescent="0.25">
      <c r="A26" s="5"/>
      <c r="B26" s="66" t="s">
        <v>7</v>
      </c>
      <c r="C26" s="47">
        <v>4</v>
      </c>
      <c r="D26" s="67">
        <v>28.389299999999999</v>
      </c>
      <c r="E26" s="98">
        <v>4882</v>
      </c>
      <c r="F26" s="124">
        <v>1561552.3</v>
      </c>
      <c r="G26" s="55">
        <v>100</v>
      </c>
      <c r="H26" s="15">
        <f t="shared" si="1"/>
        <v>1561552.3</v>
      </c>
      <c r="I26" s="15">
        <f t="shared" si="2"/>
        <v>0</v>
      </c>
      <c r="J26" s="15">
        <f t="shared" si="3"/>
        <v>319.85913560016388</v>
      </c>
      <c r="K26" s="15">
        <f t="shared" si="4"/>
        <v>399.78533028263416</v>
      </c>
      <c r="L26" s="15">
        <f t="shared" si="5"/>
        <v>1003378.8833236101</v>
      </c>
      <c r="M26" s="15"/>
      <c r="N26" s="119">
        <f t="shared" si="0"/>
        <v>1003378.8833236101</v>
      </c>
    </row>
    <row r="27" spans="1:14" x14ac:dyDescent="0.25">
      <c r="A27" s="5"/>
      <c r="B27" s="66" t="s">
        <v>8</v>
      </c>
      <c r="C27" s="47">
        <v>4</v>
      </c>
      <c r="D27" s="67">
        <v>6.0312999999999999</v>
      </c>
      <c r="E27" s="98">
        <v>6730</v>
      </c>
      <c r="F27" s="124">
        <v>6205322.5999999996</v>
      </c>
      <c r="G27" s="55">
        <v>100</v>
      </c>
      <c r="H27" s="15">
        <f t="shared" si="1"/>
        <v>6205322.5999999996</v>
      </c>
      <c r="I27" s="15">
        <f t="shared" si="2"/>
        <v>0</v>
      </c>
      <c r="J27" s="15">
        <f t="shared" si="3"/>
        <v>922.0390193164933</v>
      </c>
      <c r="K27" s="15">
        <f t="shared" si="4"/>
        <v>-202.39455343369525</v>
      </c>
      <c r="L27" s="15">
        <f t="shared" si="5"/>
        <v>652709.29664946755</v>
      </c>
      <c r="M27" s="15"/>
      <c r="N27" s="119">
        <f t="shared" si="0"/>
        <v>652709.29664946755</v>
      </c>
    </row>
    <row r="28" spans="1:14" x14ac:dyDescent="0.25">
      <c r="A28" s="5"/>
      <c r="B28" s="65" t="s">
        <v>9</v>
      </c>
      <c r="C28" s="47">
        <v>4</v>
      </c>
      <c r="D28" s="67">
        <v>26.363799999999998</v>
      </c>
      <c r="E28" s="98">
        <v>16154</v>
      </c>
      <c r="F28" s="124">
        <v>21130500.5</v>
      </c>
      <c r="G28" s="55">
        <v>100</v>
      </c>
      <c r="H28" s="15">
        <f t="shared" si="1"/>
        <v>21130500.5</v>
      </c>
      <c r="I28" s="15">
        <f t="shared" si="2"/>
        <v>0</v>
      </c>
      <c r="J28" s="15">
        <f t="shared" si="3"/>
        <v>1308.0661446081465</v>
      </c>
      <c r="K28" s="15">
        <f t="shared" si="4"/>
        <v>-588.42167872534844</v>
      </c>
      <c r="L28" s="15">
        <f t="shared" si="5"/>
        <v>1597771.4961932986</v>
      </c>
      <c r="M28" s="15"/>
      <c r="N28" s="119">
        <f t="shared" si="0"/>
        <v>1597771.4961932986</v>
      </c>
    </row>
    <row r="29" spans="1:14" x14ac:dyDescent="0.25">
      <c r="A29" s="5"/>
      <c r="B29" s="65" t="s">
        <v>10</v>
      </c>
      <c r="C29" s="47">
        <v>4</v>
      </c>
      <c r="D29" s="67">
        <v>26.435999999999996</v>
      </c>
      <c r="E29" s="98">
        <v>3556</v>
      </c>
      <c r="F29" s="124">
        <v>1484519.7</v>
      </c>
      <c r="G29" s="55">
        <v>100</v>
      </c>
      <c r="H29" s="15">
        <f t="shared" si="1"/>
        <v>1484519.7</v>
      </c>
      <c r="I29" s="15">
        <f t="shared" si="2"/>
        <v>0</v>
      </c>
      <c r="J29" s="15">
        <f t="shared" si="3"/>
        <v>417.46898200224973</v>
      </c>
      <c r="K29" s="15">
        <f t="shared" si="4"/>
        <v>302.17548388054831</v>
      </c>
      <c r="L29" s="15">
        <f t="shared" si="5"/>
        <v>758727.15080453607</v>
      </c>
      <c r="M29" s="15"/>
      <c r="N29" s="119">
        <f t="shared" si="0"/>
        <v>758727.15080453607</v>
      </c>
    </row>
    <row r="30" spans="1:14" x14ac:dyDescent="0.25">
      <c r="A30" s="5"/>
      <c r="B30" s="65" t="s">
        <v>11</v>
      </c>
      <c r="C30" s="47">
        <v>4</v>
      </c>
      <c r="D30" s="67">
        <v>1.9072</v>
      </c>
      <c r="E30" s="99">
        <v>639</v>
      </c>
      <c r="F30" s="124">
        <v>132061.5</v>
      </c>
      <c r="G30" s="55">
        <v>100</v>
      </c>
      <c r="H30" s="15">
        <f t="shared" si="1"/>
        <v>132061.5</v>
      </c>
      <c r="I30" s="15">
        <f t="shared" si="2"/>
        <v>0</v>
      </c>
      <c r="J30" s="15">
        <f t="shared" si="3"/>
        <v>206.66901408450704</v>
      </c>
      <c r="K30" s="15">
        <f t="shared" si="4"/>
        <v>512.97545179829103</v>
      </c>
      <c r="L30" s="15">
        <f t="shared" si="5"/>
        <v>664835.53136251739</v>
      </c>
      <c r="M30" s="15"/>
      <c r="N30" s="119">
        <f t="shared" si="0"/>
        <v>664835.53136251739</v>
      </c>
    </row>
    <row r="31" spans="1:14" x14ac:dyDescent="0.25">
      <c r="A31" s="5"/>
      <c r="B31" s="65" t="s">
        <v>12</v>
      </c>
      <c r="C31" s="47">
        <v>4</v>
      </c>
      <c r="D31" s="67">
        <v>7.6560000000000006</v>
      </c>
      <c r="E31" s="98">
        <v>10510</v>
      </c>
      <c r="F31" s="124">
        <v>14528847.5</v>
      </c>
      <c r="G31" s="55">
        <v>100</v>
      </c>
      <c r="H31" s="15">
        <f t="shared" si="1"/>
        <v>14528847.5</v>
      </c>
      <c r="I31" s="15">
        <f t="shared" si="2"/>
        <v>0</v>
      </c>
      <c r="J31" s="15">
        <f t="shared" si="3"/>
        <v>1382.3832064700287</v>
      </c>
      <c r="K31" s="15">
        <f t="shared" si="4"/>
        <v>-662.73874058723061</v>
      </c>
      <c r="L31" s="15">
        <f t="shared" si="5"/>
        <v>1014704.1768931721</v>
      </c>
      <c r="M31" s="15"/>
      <c r="N31" s="119">
        <f t="shared" si="0"/>
        <v>1014704.1768931721</v>
      </c>
    </row>
    <row r="32" spans="1:14" x14ac:dyDescent="0.25">
      <c r="A32" s="5"/>
      <c r="B32" s="65" t="s">
        <v>13</v>
      </c>
      <c r="C32" s="47">
        <v>4</v>
      </c>
      <c r="D32" s="67">
        <v>12.143800000000001</v>
      </c>
      <c r="E32" s="98">
        <v>1776</v>
      </c>
      <c r="F32" s="124">
        <v>557061.69999999995</v>
      </c>
      <c r="G32" s="55">
        <v>100</v>
      </c>
      <c r="H32" s="15">
        <f t="shared" si="1"/>
        <v>557061.69999999995</v>
      </c>
      <c r="I32" s="15">
        <f t="shared" si="2"/>
        <v>0</v>
      </c>
      <c r="J32" s="15">
        <f t="shared" si="3"/>
        <v>313.66086711711711</v>
      </c>
      <c r="K32" s="15">
        <f t="shared" si="4"/>
        <v>405.98359876568094</v>
      </c>
      <c r="L32" s="15">
        <f t="shared" si="5"/>
        <v>674192.73187084123</v>
      </c>
      <c r="M32" s="15"/>
      <c r="N32" s="119">
        <f t="shared" si="0"/>
        <v>674192.73187084123</v>
      </c>
    </row>
    <row r="33" spans="1:14" x14ac:dyDescent="0.25">
      <c r="A33" s="5"/>
      <c r="B33" s="65" t="s">
        <v>14</v>
      </c>
      <c r="C33" s="47">
        <v>4</v>
      </c>
      <c r="D33" s="67">
        <v>30.873799999999999</v>
      </c>
      <c r="E33" s="98">
        <v>19264</v>
      </c>
      <c r="F33" s="124">
        <v>17212557.199999999</v>
      </c>
      <c r="G33" s="55">
        <v>100</v>
      </c>
      <c r="H33" s="15">
        <f t="shared" si="1"/>
        <v>17212557.199999999</v>
      </c>
      <c r="I33" s="15">
        <f t="shared" si="2"/>
        <v>0</v>
      </c>
      <c r="J33" s="15">
        <f t="shared" si="3"/>
        <v>893.50899086378729</v>
      </c>
      <c r="K33" s="15">
        <f t="shared" si="4"/>
        <v>-173.86452498098924</v>
      </c>
      <c r="L33" s="15">
        <f t="shared" si="5"/>
        <v>1903898.9774833755</v>
      </c>
      <c r="M33" s="15"/>
      <c r="N33" s="119">
        <f t="shared" si="0"/>
        <v>1903898.9774833755</v>
      </c>
    </row>
    <row r="34" spans="1:14" x14ac:dyDescent="0.25">
      <c r="A34" s="5"/>
      <c r="B34" s="65" t="s">
        <v>15</v>
      </c>
      <c r="C34" s="47">
        <v>4</v>
      </c>
      <c r="D34" s="67">
        <v>23.783200000000001</v>
      </c>
      <c r="E34" s="98">
        <v>5101</v>
      </c>
      <c r="F34" s="124">
        <v>2026735.4</v>
      </c>
      <c r="G34" s="55">
        <v>100</v>
      </c>
      <c r="H34" s="15">
        <f t="shared" si="1"/>
        <v>2026735.4</v>
      </c>
      <c r="I34" s="15">
        <f t="shared" si="2"/>
        <v>0</v>
      </c>
      <c r="J34" s="15">
        <f t="shared" si="3"/>
        <v>397.3211919231523</v>
      </c>
      <c r="K34" s="15">
        <f t="shared" si="4"/>
        <v>322.32327395964575</v>
      </c>
      <c r="L34" s="15">
        <f t="shared" si="5"/>
        <v>921555.46627972787</v>
      </c>
      <c r="M34" s="15"/>
      <c r="N34" s="119">
        <f t="shared" si="0"/>
        <v>921555.46627972787</v>
      </c>
    </row>
    <row r="35" spans="1:14" x14ac:dyDescent="0.25">
      <c r="A35" s="5"/>
      <c r="B35" s="65" t="s">
        <v>16</v>
      </c>
      <c r="C35" s="47">
        <v>4</v>
      </c>
      <c r="D35" s="67">
        <v>28.336799999999997</v>
      </c>
      <c r="E35" s="98">
        <v>6533</v>
      </c>
      <c r="F35" s="124">
        <v>3931342.1</v>
      </c>
      <c r="G35" s="55">
        <v>100</v>
      </c>
      <c r="H35" s="15">
        <f t="shared" si="1"/>
        <v>3931342.1</v>
      </c>
      <c r="I35" s="15">
        <f t="shared" si="2"/>
        <v>0</v>
      </c>
      <c r="J35" s="15">
        <f t="shared" si="3"/>
        <v>601.76673809888257</v>
      </c>
      <c r="K35" s="15">
        <f t="shared" si="4"/>
        <v>117.87772778391547</v>
      </c>
      <c r="L35" s="15">
        <f t="shared" si="5"/>
        <v>830108.05275867064</v>
      </c>
      <c r="M35" s="15"/>
      <c r="N35" s="119">
        <f t="shared" si="0"/>
        <v>830108.05275867064</v>
      </c>
    </row>
    <row r="36" spans="1:14" x14ac:dyDescent="0.25">
      <c r="A36" s="5"/>
      <c r="B36" s="65" t="s">
        <v>728</v>
      </c>
      <c r="C36" s="47">
        <v>4</v>
      </c>
      <c r="D36" s="67">
        <v>49.459699999999998</v>
      </c>
      <c r="E36" s="98">
        <v>13543</v>
      </c>
      <c r="F36" s="124">
        <v>8146566.5</v>
      </c>
      <c r="G36" s="55">
        <v>100</v>
      </c>
      <c r="H36" s="15">
        <f t="shared" si="1"/>
        <v>8146566.5</v>
      </c>
      <c r="I36" s="15">
        <f t="shared" si="2"/>
        <v>0</v>
      </c>
      <c r="J36" s="15">
        <f t="shared" si="3"/>
        <v>601.53337517536738</v>
      </c>
      <c r="K36" s="15">
        <f t="shared" si="4"/>
        <v>118.11109070743066</v>
      </c>
      <c r="L36" s="15">
        <f t="shared" si="5"/>
        <v>1549042.9440995473</v>
      </c>
      <c r="M36" s="15"/>
      <c r="N36" s="119">
        <f t="shared" si="0"/>
        <v>1549042.9440995473</v>
      </c>
    </row>
    <row r="37" spans="1:14" x14ac:dyDescent="0.25">
      <c r="A37" s="5"/>
      <c r="B37" s="65" t="s">
        <v>17</v>
      </c>
      <c r="C37" s="47">
        <v>4</v>
      </c>
      <c r="D37" s="67">
        <v>27.454499999999999</v>
      </c>
      <c r="E37" s="98">
        <v>8870</v>
      </c>
      <c r="F37" s="124">
        <v>20486234.399999999</v>
      </c>
      <c r="G37" s="55">
        <v>100</v>
      </c>
      <c r="H37" s="15">
        <f t="shared" si="1"/>
        <v>20486234.399999999</v>
      </c>
      <c r="I37" s="15">
        <f t="shared" si="2"/>
        <v>0</v>
      </c>
      <c r="J37" s="15">
        <f t="shared" si="3"/>
        <v>2309.6092897406988</v>
      </c>
      <c r="K37" s="15">
        <f t="shared" si="4"/>
        <v>-1589.9648238579007</v>
      </c>
      <c r="L37" s="15">
        <f t="shared" si="5"/>
        <v>911249.05970024352</v>
      </c>
      <c r="M37" s="15"/>
      <c r="N37" s="119">
        <f t="shared" si="0"/>
        <v>911249.05970024352</v>
      </c>
    </row>
    <row r="38" spans="1:14" x14ac:dyDescent="0.25">
      <c r="A38" s="5"/>
      <c r="B38" s="65" t="s">
        <v>18</v>
      </c>
      <c r="C38" s="47">
        <v>4</v>
      </c>
      <c r="D38" s="67">
        <v>15.19</v>
      </c>
      <c r="E38" s="98">
        <v>2742</v>
      </c>
      <c r="F38" s="124">
        <v>1429716.6</v>
      </c>
      <c r="G38" s="55">
        <v>100</v>
      </c>
      <c r="H38" s="15">
        <f t="shared" si="1"/>
        <v>1429716.6</v>
      </c>
      <c r="I38" s="15">
        <f t="shared" si="2"/>
        <v>0</v>
      </c>
      <c r="J38" s="15">
        <f t="shared" si="3"/>
        <v>521.4137855579869</v>
      </c>
      <c r="K38" s="15">
        <f t="shared" si="4"/>
        <v>198.23068032481115</v>
      </c>
      <c r="L38" s="15">
        <f t="shared" si="5"/>
        <v>530836.92661201418</v>
      </c>
      <c r="M38" s="15"/>
      <c r="N38" s="119">
        <f t="shared" si="0"/>
        <v>530836.92661201418</v>
      </c>
    </row>
    <row r="39" spans="1:14" x14ac:dyDescent="0.25">
      <c r="A39" s="5"/>
      <c r="B39" s="65" t="s">
        <v>19</v>
      </c>
      <c r="C39" s="47">
        <v>4</v>
      </c>
      <c r="D39" s="68">
        <v>44.8202</v>
      </c>
      <c r="E39" s="98">
        <v>10212</v>
      </c>
      <c r="F39" s="124">
        <v>8262254.7999999998</v>
      </c>
      <c r="G39" s="55">
        <v>100</v>
      </c>
      <c r="H39" s="15">
        <f t="shared" si="1"/>
        <v>8262254.7999999998</v>
      </c>
      <c r="I39" s="15">
        <f t="shared" si="2"/>
        <v>0</v>
      </c>
      <c r="J39" s="15">
        <f t="shared" si="3"/>
        <v>809.07312965139056</v>
      </c>
      <c r="K39" s="15">
        <f t="shared" si="4"/>
        <v>-89.428663768592514</v>
      </c>
      <c r="L39" s="15">
        <f t="shared" si="5"/>
        <v>1083657.0549837209</v>
      </c>
      <c r="M39" s="15"/>
      <c r="N39" s="119">
        <f t="shared" si="0"/>
        <v>1083657.0549837209</v>
      </c>
    </row>
    <row r="40" spans="1:14" x14ac:dyDescent="0.25">
      <c r="A40" s="5"/>
      <c r="B40" s="65" t="s">
        <v>20</v>
      </c>
      <c r="C40" s="47">
        <v>4</v>
      </c>
      <c r="D40" s="67">
        <v>14.4329</v>
      </c>
      <c r="E40" s="98">
        <v>5405</v>
      </c>
      <c r="F40" s="124">
        <v>8826699.6999999993</v>
      </c>
      <c r="G40" s="55">
        <v>100</v>
      </c>
      <c r="H40" s="15">
        <f t="shared" si="1"/>
        <v>8826699.6999999993</v>
      </c>
      <c r="I40" s="15">
        <f t="shared" si="2"/>
        <v>0</v>
      </c>
      <c r="J40" s="15">
        <f t="shared" si="3"/>
        <v>1633.0619241443108</v>
      </c>
      <c r="K40" s="15">
        <f t="shared" si="4"/>
        <v>-913.41745826151271</v>
      </c>
      <c r="L40" s="15">
        <f t="shared" si="5"/>
        <v>549272.20539067185</v>
      </c>
      <c r="M40" s="15"/>
      <c r="N40" s="119">
        <f t="shared" si="0"/>
        <v>549272.20539067185</v>
      </c>
    </row>
    <row r="41" spans="1:14" x14ac:dyDescent="0.25">
      <c r="A41" s="5"/>
      <c r="B41" s="65" t="s">
        <v>21</v>
      </c>
      <c r="C41" s="47">
        <v>4</v>
      </c>
      <c r="D41" s="69">
        <v>13.123000000000001</v>
      </c>
      <c r="E41" s="98">
        <v>3524</v>
      </c>
      <c r="F41" s="124">
        <v>8838199.5</v>
      </c>
      <c r="G41" s="55">
        <v>100</v>
      </c>
      <c r="H41" s="15">
        <f t="shared" si="1"/>
        <v>8838199.5</v>
      </c>
      <c r="I41" s="15">
        <f t="shared" si="2"/>
        <v>0</v>
      </c>
      <c r="J41" s="15">
        <f t="shared" si="3"/>
        <v>2508.002128263337</v>
      </c>
      <c r="K41" s="15">
        <f t="shared" si="4"/>
        <v>-1788.3576623805388</v>
      </c>
      <c r="L41" s="15">
        <f t="shared" si="5"/>
        <v>367825.82841533271</v>
      </c>
      <c r="M41" s="15"/>
      <c r="N41" s="119">
        <f t="shared" si="0"/>
        <v>367825.82841533271</v>
      </c>
    </row>
    <row r="42" spans="1:14" x14ac:dyDescent="0.25">
      <c r="A42" s="5"/>
      <c r="B42" s="65"/>
      <c r="C42" s="47"/>
      <c r="D42" s="69">
        <v>0</v>
      </c>
      <c r="E42" s="100"/>
      <c r="F42" s="40"/>
      <c r="G42" s="56">
        <f>G43+G44</f>
        <v>0</v>
      </c>
      <c r="H42" s="40"/>
      <c r="I42" s="13"/>
      <c r="K42" s="15"/>
      <c r="L42" s="15"/>
      <c r="M42" s="15"/>
      <c r="N42" s="119"/>
    </row>
    <row r="43" spans="1:14" x14ac:dyDescent="0.25">
      <c r="A43" s="32" t="s">
        <v>22</v>
      </c>
      <c r="B43" s="57" t="s">
        <v>2</v>
      </c>
      <c r="C43" s="58"/>
      <c r="D43" s="7">
        <v>78.006900000000002</v>
      </c>
      <c r="E43" s="101">
        <f>E45+E44</f>
        <v>122304</v>
      </c>
      <c r="F43" s="49">
        <f>F45</f>
        <v>237857108.80000001</v>
      </c>
      <c r="G43" s="55"/>
      <c r="H43" s="12">
        <f>H45</f>
        <v>118928554.40000001</v>
      </c>
      <c r="I43" s="12">
        <f>I45</f>
        <v>118928554.40000001</v>
      </c>
      <c r="J43" s="12"/>
      <c r="K43" s="15"/>
      <c r="L43" s="15"/>
      <c r="M43" s="14">
        <f>M45</f>
        <v>0</v>
      </c>
      <c r="N43" s="117">
        <f t="shared" si="0"/>
        <v>0</v>
      </c>
    </row>
    <row r="44" spans="1:14" x14ac:dyDescent="0.25">
      <c r="A44" s="32" t="s">
        <v>22</v>
      </c>
      <c r="B44" s="57" t="s">
        <v>3</v>
      </c>
      <c r="C44" s="58"/>
      <c r="D44" s="7">
        <v>36.576999999999998</v>
      </c>
      <c r="E44" s="101">
        <f>SUM(E46:E47)</f>
        <v>4565</v>
      </c>
      <c r="F44" s="49">
        <f>SUM(F46:F47)</f>
        <v>995540.4</v>
      </c>
      <c r="G44" s="55"/>
      <c r="H44" s="12">
        <f>SUM(H46:H47)</f>
        <v>995540.4</v>
      </c>
      <c r="I44" s="12">
        <f>SUM(I46:I47)</f>
        <v>0</v>
      </c>
      <c r="J44" s="12"/>
      <c r="K44" s="15"/>
      <c r="L44" s="12">
        <f>SUM(L46:L47)</f>
        <v>1665124.6922904942</v>
      </c>
      <c r="M44" s="15"/>
      <c r="N44" s="117">
        <f t="shared" si="0"/>
        <v>1665124.6922904942</v>
      </c>
    </row>
    <row r="45" spans="1:14" x14ac:dyDescent="0.25">
      <c r="A45" s="5"/>
      <c r="B45" s="65" t="s">
        <v>4</v>
      </c>
      <c r="C45" s="47">
        <v>1</v>
      </c>
      <c r="D45" s="69">
        <v>41.429900000000004</v>
      </c>
      <c r="E45" s="98">
        <v>117739</v>
      </c>
      <c r="F45" s="137">
        <v>237857108.80000001</v>
      </c>
      <c r="G45" s="55">
        <v>50</v>
      </c>
      <c r="H45" s="15">
        <f>F45*G45/100</f>
        <v>118928554.40000001</v>
      </c>
      <c r="I45" s="15">
        <f>F45-H45</f>
        <v>118928554.40000001</v>
      </c>
      <c r="J45" s="15"/>
      <c r="K45" s="15"/>
      <c r="L45" s="15"/>
      <c r="M45" s="15">
        <v>0</v>
      </c>
      <c r="N45" s="119">
        <f t="shared" si="0"/>
        <v>0</v>
      </c>
    </row>
    <row r="46" spans="1:14" x14ac:dyDescent="0.25">
      <c r="A46" s="5"/>
      <c r="B46" s="65" t="s">
        <v>23</v>
      </c>
      <c r="C46" s="47">
        <v>4</v>
      </c>
      <c r="D46" s="69">
        <v>26.770200000000003</v>
      </c>
      <c r="E46" s="98">
        <v>3258</v>
      </c>
      <c r="F46" s="137">
        <v>645846.4</v>
      </c>
      <c r="G46" s="55">
        <v>100</v>
      </c>
      <c r="H46" s="15">
        <f>F46*G46/100</f>
        <v>645846.4</v>
      </c>
      <c r="I46" s="15">
        <f>F46-H46</f>
        <v>0</v>
      </c>
      <c r="J46" s="15">
        <f>F46/E46</f>
        <v>198.23400859422961</v>
      </c>
      <c r="K46" s="15">
        <f>$J$11*$J$19-J46</f>
        <v>521.41045728856841</v>
      </c>
      <c r="L46" s="15">
        <f>IF(K46&gt;0,$J$7*$J$8*(K46/$K$19),0)+$J$7*$J$9*(E46/$E$19)+$J$7*$J$10*(D46/$D$19)</f>
        <v>987557.05239153642</v>
      </c>
      <c r="M46" s="15"/>
      <c r="N46" s="119">
        <f t="shared" si="0"/>
        <v>987557.05239153642</v>
      </c>
    </row>
    <row r="47" spans="1:14" x14ac:dyDescent="0.25">
      <c r="A47" s="5"/>
      <c r="B47" s="65" t="s">
        <v>24</v>
      </c>
      <c r="C47" s="47">
        <v>4</v>
      </c>
      <c r="D47" s="69">
        <v>9.8067999999999991</v>
      </c>
      <c r="E47" s="98">
        <v>1307</v>
      </c>
      <c r="F47" s="137">
        <v>349694</v>
      </c>
      <c r="G47" s="55">
        <v>100</v>
      </c>
      <c r="H47" s="15">
        <f>F47*G47/100</f>
        <v>349694</v>
      </c>
      <c r="I47" s="15">
        <f>F47-H47</f>
        <v>0</v>
      </c>
      <c r="J47" s="15">
        <f>F47/E47</f>
        <v>267.55470543228768</v>
      </c>
      <c r="K47" s="15">
        <f>$J$11*$J$19-J47</f>
        <v>452.08976045051037</v>
      </c>
      <c r="L47" s="15">
        <f>IF(K47&gt;0,$J$7*$J$8*(K47/$K$19),0)+$J$7*$J$9*(E47/$E$19)+$J$7*$J$10*(D47/$D$19)</f>
        <v>677567.6398989578</v>
      </c>
      <c r="M47" s="15"/>
      <c r="N47" s="119">
        <f t="shared" si="0"/>
        <v>677567.6398989578</v>
      </c>
    </row>
    <row r="48" spans="1:14" x14ac:dyDescent="0.25">
      <c r="A48" s="5"/>
      <c r="B48" s="65"/>
      <c r="C48" s="47"/>
      <c r="D48" s="69">
        <v>0</v>
      </c>
      <c r="E48" s="100"/>
      <c r="F48" s="138"/>
      <c r="G48" s="55"/>
      <c r="H48" s="111"/>
      <c r="I48" s="112"/>
      <c r="J48" s="112"/>
      <c r="K48" s="15"/>
      <c r="L48" s="15"/>
      <c r="M48" s="15"/>
      <c r="N48" s="119"/>
    </row>
    <row r="49" spans="1:14" x14ac:dyDescent="0.25">
      <c r="A49" s="32" t="s">
        <v>25</v>
      </c>
      <c r="B49" s="57" t="s">
        <v>2</v>
      </c>
      <c r="C49" s="58"/>
      <c r="D49" s="7">
        <v>887.6182</v>
      </c>
      <c r="E49" s="101">
        <f>E50</f>
        <v>77932</v>
      </c>
      <c r="F49" s="49"/>
      <c r="G49" s="55"/>
      <c r="H49" s="12">
        <f>H51</f>
        <v>12406243.849999998</v>
      </c>
      <c r="I49" s="12">
        <f>I51</f>
        <v>-12406243.849999998</v>
      </c>
      <c r="J49" s="12"/>
      <c r="K49" s="15"/>
      <c r="L49" s="15"/>
      <c r="M49" s="14">
        <f>M51</f>
        <v>30740732.022863068</v>
      </c>
      <c r="N49" s="117">
        <f t="shared" si="0"/>
        <v>30740732.022863068</v>
      </c>
    </row>
    <row r="50" spans="1:14" x14ac:dyDescent="0.25">
      <c r="A50" s="32" t="s">
        <v>25</v>
      </c>
      <c r="B50" s="57" t="s">
        <v>3</v>
      </c>
      <c r="C50" s="58"/>
      <c r="D50" s="7">
        <v>887.6182</v>
      </c>
      <c r="E50" s="101">
        <f>SUM(E52:E77)</f>
        <v>77932</v>
      </c>
      <c r="F50" s="49">
        <f>SUM(F52:F77)</f>
        <v>49624975.399999991</v>
      </c>
      <c r="G50" s="55"/>
      <c r="H50" s="12">
        <f>SUM(H52:H77)</f>
        <v>41423743.449999996</v>
      </c>
      <c r="I50" s="12">
        <f>SUM(I52:I77)</f>
        <v>8201231.9500000002</v>
      </c>
      <c r="J50" s="12"/>
      <c r="K50" s="15"/>
      <c r="L50" s="12">
        <f>SUM(L52:L77)</f>
        <v>18545670.279208638</v>
      </c>
      <c r="M50" s="14"/>
      <c r="N50" s="117">
        <f t="shared" si="0"/>
        <v>18545670.279208638</v>
      </c>
    </row>
    <row r="51" spans="1:14" x14ac:dyDescent="0.25">
      <c r="A51" s="5"/>
      <c r="B51" s="65" t="s">
        <v>26</v>
      </c>
      <c r="C51" s="47">
        <v>2</v>
      </c>
      <c r="D51" s="69">
        <v>0</v>
      </c>
      <c r="E51" s="100"/>
      <c r="F51" s="64"/>
      <c r="G51" s="55">
        <v>25</v>
      </c>
      <c r="H51" s="15">
        <f>F50*G51/100</f>
        <v>12406243.849999998</v>
      </c>
      <c r="I51" s="15">
        <f t="shared" ref="I51:I77" si="6">F51-H51</f>
        <v>-12406243.849999998</v>
      </c>
      <c r="J51" s="15"/>
      <c r="K51" s="15"/>
      <c r="L51" s="15"/>
      <c r="M51" s="15">
        <f>($L$7*$L$8*E49/$L$10)+($L$7*$L$9*D49/$L$11)</f>
        <v>30740732.022863068</v>
      </c>
      <c r="N51" s="119">
        <f t="shared" si="0"/>
        <v>30740732.022863068</v>
      </c>
    </row>
    <row r="52" spans="1:14" x14ac:dyDescent="0.25">
      <c r="A52" s="5"/>
      <c r="B52" s="65" t="s">
        <v>25</v>
      </c>
      <c r="C52" s="47">
        <v>3</v>
      </c>
      <c r="D52" s="68">
        <v>51.925899999999999</v>
      </c>
      <c r="E52" s="98">
        <v>10848</v>
      </c>
      <c r="F52" s="139">
        <v>16402463.9</v>
      </c>
      <c r="G52" s="55">
        <v>50</v>
      </c>
      <c r="H52" s="15">
        <f t="shared" ref="H52:H77" si="7">F52*G52/100</f>
        <v>8201231.9500000002</v>
      </c>
      <c r="I52" s="15">
        <f t="shared" si="6"/>
        <v>8201231.9500000002</v>
      </c>
      <c r="J52" s="15">
        <f t="shared" ref="J52:J77" si="8">F52/E52</f>
        <v>1512.0265394542773</v>
      </c>
      <c r="K52" s="15">
        <f t="shared" ref="K52:K77" si="9">$J$11*$J$19-J52</f>
        <v>-792.38207357147928</v>
      </c>
      <c r="L52" s="15">
        <f t="shared" ref="L52:L77" si="10">IF(K52&gt;0,$J$7*$J$8*(K52/$K$19),0)+$J$7*$J$9*(E52/$E$19)+$J$7*$J$10*(D52/$D$19)</f>
        <v>1162425.5220651336</v>
      </c>
      <c r="M52" s="14"/>
      <c r="N52" s="119">
        <f t="shared" si="0"/>
        <v>1162425.5220651336</v>
      </c>
    </row>
    <row r="53" spans="1:14" x14ac:dyDescent="0.25">
      <c r="A53" s="5"/>
      <c r="B53" s="65" t="s">
        <v>27</v>
      </c>
      <c r="C53" s="47">
        <v>4</v>
      </c>
      <c r="D53" s="69">
        <v>16.3126</v>
      </c>
      <c r="E53" s="98">
        <v>998</v>
      </c>
      <c r="F53" s="139">
        <v>652725</v>
      </c>
      <c r="G53" s="55">
        <v>100</v>
      </c>
      <c r="H53" s="15">
        <f t="shared" si="7"/>
        <v>652725</v>
      </c>
      <c r="I53" s="15">
        <f t="shared" si="6"/>
        <v>0</v>
      </c>
      <c r="J53" s="15">
        <f t="shared" si="8"/>
        <v>654.03306613226448</v>
      </c>
      <c r="K53" s="15">
        <f t="shared" si="9"/>
        <v>65.611399750533565</v>
      </c>
      <c r="L53" s="15">
        <f t="shared" si="10"/>
        <v>213760.01059948173</v>
      </c>
      <c r="M53" s="15"/>
      <c r="N53" s="119">
        <f t="shared" si="0"/>
        <v>213760.01059948173</v>
      </c>
    </row>
    <row r="54" spans="1:14" x14ac:dyDescent="0.25">
      <c r="A54" s="5"/>
      <c r="B54" s="65" t="s">
        <v>28</v>
      </c>
      <c r="C54" s="47">
        <v>4</v>
      </c>
      <c r="D54" s="69">
        <v>30.464199999999998</v>
      </c>
      <c r="E54" s="98">
        <v>5033</v>
      </c>
      <c r="F54" s="139">
        <v>2455002.2999999998</v>
      </c>
      <c r="G54" s="55">
        <v>100</v>
      </c>
      <c r="H54" s="15">
        <f t="shared" si="7"/>
        <v>2455002.2999999998</v>
      </c>
      <c r="I54" s="15">
        <f t="shared" si="6"/>
        <v>0</v>
      </c>
      <c r="J54" s="15">
        <f t="shared" si="8"/>
        <v>487.78110470892108</v>
      </c>
      <c r="K54" s="15">
        <f t="shared" si="9"/>
        <v>231.86336117387697</v>
      </c>
      <c r="L54" s="15">
        <f t="shared" si="10"/>
        <v>826889.94216060801</v>
      </c>
      <c r="M54" s="15"/>
      <c r="N54" s="119">
        <f t="shared" si="0"/>
        <v>826889.94216060801</v>
      </c>
    </row>
    <row r="55" spans="1:14" x14ac:dyDescent="0.25">
      <c r="A55" s="5"/>
      <c r="B55" s="65" t="s">
        <v>29</v>
      </c>
      <c r="C55" s="47">
        <v>4</v>
      </c>
      <c r="D55" s="69">
        <v>21.542500000000004</v>
      </c>
      <c r="E55" s="98">
        <v>1538</v>
      </c>
      <c r="F55" s="139">
        <v>370794.6</v>
      </c>
      <c r="G55" s="55">
        <v>100</v>
      </c>
      <c r="H55" s="15">
        <f t="shared" si="7"/>
        <v>370794.6</v>
      </c>
      <c r="I55" s="15">
        <f t="shared" si="6"/>
        <v>0</v>
      </c>
      <c r="J55" s="15">
        <f t="shared" si="8"/>
        <v>241.08881664499347</v>
      </c>
      <c r="K55" s="15">
        <f t="shared" si="9"/>
        <v>478.55564923780457</v>
      </c>
      <c r="L55" s="15">
        <f t="shared" si="10"/>
        <v>761033.36415123055</v>
      </c>
      <c r="M55" s="15"/>
      <c r="N55" s="119">
        <f t="shared" si="0"/>
        <v>761033.36415123055</v>
      </c>
    </row>
    <row r="56" spans="1:14" x14ac:dyDescent="0.25">
      <c r="A56" s="5"/>
      <c r="B56" s="65" t="s">
        <v>30</v>
      </c>
      <c r="C56" s="47">
        <v>4</v>
      </c>
      <c r="D56" s="69">
        <v>50.992299999999993</v>
      </c>
      <c r="E56" s="98">
        <v>3756</v>
      </c>
      <c r="F56" s="139">
        <v>1731286.8</v>
      </c>
      <c r="G56" s="55">
        <v>100</v>
      </c>
      <c r="H56" s="15">
        <f t="shared" si="7"/>
        <v>1731286.8</v>
      </c>
      <c r="I56" s="15">
        <f t="shared" si="6"/>
        <v>0</v>
      </c>
      <c r="J56" s="15">
        <f t="shared" si="8"/>
        <v>460.93897763578275</v>
      </c>
      <c r="K56" s="15">
        <f t="shared" si="9"/>
        <v>258.7054882470153</v>
      </c>
      <c r="L56" s="15">
        <f t="shared" si="10"/>
        <v>791060.30476986873</v>
      </c>
      <c r="M56" s="15"/>
      <c r="N56" s="119">
        <f t="shared" si="0"/>
        <v>791060.30476986873</v>
      </c>
    </row>
    <row r="57" spans="1:14" x14ac:dyDescent="0.25">
      <c r="A57" s="5"/>
      <c r="B57" s="65" t="s">
        <v>31</v>
      </c>
      <c r="C57" s="47">
        <v>4</v>
      </c>
      <c r="D57" s="69">
        <v>19.139800000000001</v>
      </c>
      <c r="E57" s="98">
        <v>1754</v>
      </c>
      <c r="F57" s="139">
        <v>990985.6</v>
      </c>
      <c r="G57" s="55">
        <v>100</v>
      </c>
      <c r="H57" s="15">
        <f t="shared" si="7"/>
        <v>990985.6</v>
      </c>
      <c r="I57" s="15">
        <f t="shared" si="6"/>
        <v>0</v>
      </c>
      <c r="J57" s="15">
        <f t="shared" si="8"/>
        <v>564.98608893956668</v>
      </c>
      <c r="K57" s="15">
        <f t="shared" si="9"/>
        <v>154.65837694323136</v>
      </c>
      <c r="L57" s="15">
        <f t="shared" si="10"/>
        <v>396745.20623035886</v>
      </c>
      <c r="M57" s="15"/>
      <c r="N57" s="119">
        <f t="shared" si="0"/>
        <v>396745.20623035886</v>
      </c>
    </row>
    <row r="58" spans="1:14" x14ac:dyDescent="0.25">
      <c r="A58" s="5"/>
      <c r="B58" s="65" t="s">
        <v>32</v>
      </c>
      <c r="C58" s="47">
        <v>4</v>
      </c>
      <c r="D58" s="69">
        <v>47.591800000000006</v>
      </c>
      <c r="E58" s="98">
        <v>1646</v>
      </c>
      <c r="F58" s="139">
        <v>446353.2</v>
      </c>
      <c r="G58" s="55">
        <v>100</v>
      </c>
      <c r="H58" s="15">
        <f t="shared" si="7"/>
        <v>446353.2</v>
      </c>
      <c r="I58" s="15">
        <f t="shared" si="6"/>
        <v>0</v>
      </c>
      <c r="J58" s="15">
        <f t="shared" si="8"/>
        <v>271.17448359659784</v>
      </c>
      <c r="K58" s="15">
        <f t="shared" si="9"/>
        <v>448.46998228620021</v>
      </c>
      <c r="L58" s="15">
        <f t="shared" si="10"/>
        <v>804201.08323153539</v>
      </c>
      <c r="M58" s="15"/>
      <c r="N58" s="119">
        <f t="shared" si="0"/>
        <v>804201.08323153539</v>
      </c>
    </row>
    <row r="59" spans="1:14" x14ac:dyDescent="0.25">
      <c r="A59" s="5"/>
      <c r="B59" s="65" t="s">
        <v>729</v>
      </c>
      <c r="C59" s="47">
        <v>4</v>
      </c>
      <c r="D59" s="70">
        <v>28.288899999999998</v>
      </c>
      <c r="E59" s="98">
        <v>1451</v>
      </c>
      <c r="F59" s="139">
        <v>415094</v>
      </c>
      <c r="G59" s="55">
        <v>100</v>
      </c>
      <c r="H59" s="15">
        <f t="shared" si="7"/>
        <v>415094</v>
      </c>
      <c r="I59" s="15">
        <f t="shared" si="6"/>
        <v>0</v>
      </c>
      <c r="J59" s="15">
        <f t="shared" si="8"/>
        <v>286.07443142660236</v>
      </c>
      <c r="K59" s="15">
        <f t="shared" si="9"/>
        <v>433.57003445619569</v>
      </c>
      <c r="L59" s="15">
        <f t="shared" si="10"/>
        <v>717873.91088528337</v>
      </c>
      <c r="M59" s="15"/>
      <c r="N59" s="119">
        <f t="shared" si="0"/>
        <v>717873.91088528337</v>
      </c>
    </row>
    <row r="60" spans="1:14" x14ac:dyDescent="0.25">
      <c r="A60" s="5"/>
      <c r="B60" s="65" t="s">
        <v>730</v>
      </c>
      <c r="C60" s="47">
        <v>4</v>
      </c>
      <c r="D60" s="69">
        <v>39.7697</v>
      </c>
      <c r="E60" s="98">
        <v>2211</v>
      </c>
      <c r="F60" s="139">
        <v>432476.4</v>
      </c>
      <c r="G60" s="55">
        <v>100</v>
      </c>
      <c r="H60" s="15">
        <f t="shared" si="7"/>
        <v>432476.4</v>
      </c>
      <c r="I60" s="15">
        <f t="shared" si="6"/>
        <v>0</v>
      </c>
      <c r="J60" s="15">
        <f t="shared" si="8"/>
        <v>195.60217096336501</v>
      </c>
      <c r="K60" s="15">
        <f t="shared" si="9"/>
        <v>524.04229491943306</v>
      </c>
      <c r="L60" s="15">
        <f t="shared" si="10"/>
        <v>925525.62597088481</v>
      </c>
      <c r="M60" s="15"/>
      <c r="N60" s="119">
        <f t="shared" si="0"/>
        <v>925525.62597088481</v>
      </c>
    </row>
    <row r="61" spans="1:14" x14ac:dyDescent="0.25">
      <c r="A61" s="5"/>
      <c r="B61" s="65" t="s">
        <v>33</v>
      </c>
      <c r="C61" s="47">
        <v>4</v>
      </c>
      <c r="D61" s="69">
        <v>25.625900000000001</v>
      </c>
      <c r="E61" s="98">
        <v>2016</v>
      </c>
      <c r="F61" s="139">
        <v>398760.6</v>
      </c>
      <c r="G61" s="55">
        <v>100</v>
      </c>
      <c r="H61" s="15">
        <f t="shared" si="7"/>
        <v>398760.6</v>
      </c>
      <c r="I61" s="15">
        <f t="shared" si="6"/>
        <v>0</v>
      </c>
      <c r="J61" s="15">
        <f t="shared" si="8"/>
        <v>197.79791666666665</v>
      </c>
      <c r="K61" s="15">
        <f t="shared" si="9"/>
        <v>521.84654921613139</v>
      </c>
      <c r="L61" s="15">
        <f t="shared" si="10"/>
        <v>867529.50111805613</v>
      </c>
      <c r="M61" s="15"/>
      <c r="N61" s="119">
        <f t="shared" si="0"/>
        <v>867529.50111805613</v>
      </c>
    </row>
    <row r="62" spans="1:14" x14ac:dyDescent="0.25">
      <c r="A62" s="5"/>
      <c r="B62" s="65" t="s">
        <v>34</v>
      </c>
      <c r="C62" s="47">
        <v>4</v>
      </c>
      <c r="D62" s="68">
        <v>11.449</v>
      </c>
      <c r="E62" s="98">
        <v>3863</v>
      </c>
      <c r="F62" s="139">
        <v>3029419.9</v>
      </c>
      <c r="G62" s="55">
        <v>100</v>
      </c>
      <c r="H62" s="15">
        <f t="shared" si="7"/>
        <v>3029419.9</v>
      </c>
      <c r="I62" s="15">
        <f t="shared" si="6"/>
        <v>0</v>
      </c>
      <c r="J62" s="15">
        <f t="shared" si="8"/>
        <v>784.21431529899041</v>
      </c>
      <c r="K62" s="15">
        <f t="shared" si="9"/>
        <v>-64.569849416192369</v>
      </c>
      <c r="L62" s="15">
        <f t="shared" si="10"/>
        <v>395533.29155121947</v>
      </c>
      <c r="M62" s="15"/>
      <c r="N62" s="119">
        <f t="shared" si="0"/>
        <v>395533.29155121947</v>
      </c>
    </row>
    <row r="63" spans="1:14" x14ac:dyDescent="0.25">
      <c r="A63" s="5"/>
      <c r="B63" s="65" t="s">
        <v>35</v>
      </c>
      <c r="C63" s="47">
        <v>4</v>
      </c>
      <c r="D63" s="69">
        <v>50.058299999999996</v>
      </c>
      <c r="E63" s="98">
        <v>3133</v>
      </c>
      <c r="F63" s="139">
        <v>609912.9</v>
      </c>
      <c r="G63" s="55">
        <v>100</v>
      </c>
      <c r="H63" s="15">
        <f t="shared" si="7"/>
        <v>609912.9</v>
      </c>
      <c r="I63" s="15">
        <f t="shared" si="6"/>
        <v>0</v>
      </c>
      <c r="J63" s="15">
        <f t="shared" si="8"/>
        <v>194.67376316629429</v>
      </c>
      <c r="K63" s="15">
        <f t="shared" si="9"/>
        <v>524.97070271650375</v>
      </c>
      <c r="L63" s="15">
        <f t="shared" si="10"/>
        <v>1040767.4116919943</v>
      </c>
      <c r="M63" s="15"/>
      <c r="N63" s="119">
        <f t="shared" si="0"/>
        <v>1040767.4116919943</v>
      </c>
    </row>
    <row r="64" spans="1:14" x14ac:dyDescent="0.25">
      <c r="A64" s="5"/>
      <c r="B64" s="65" t="s">
        <v>731</v>
      </c>
      <c r="C64" s="47">
        <v>4</v>
      </c>
      <c r="D64" s="69">
        <v>39.081300000000006</v>
      </c>
      <c r="E64" s="98">
        <v>3310</v>
      </c>
      <c r="F64" s="139">
        <v>1235920.2</v>
      </c>
      <c r="G64" s="55">
        <v>100</v>
      </c>
      <c r="H64" s="15">
        <f t="shared" si="7"/>
        <v>1235920.2</v>
      </c>
      <c r="I64" s="15">
        <f t="shared" si="6"/>
        <v>0</v>
      </c>
      <c r="J64" s="15">
        <f t="shared" si="8"/>
        <v>373.38978851963742</v>
      </c>
      <c r="K64" s="15">
        <f t="shared" si="9"/>
        <v>346.25467736316062</v>
      </c>
      <c r="L64" s="15">
        <f t="shared" si="10"/>
        <v>820006.28417606186</v>
      </c>
      <c r="M64" s="15"/>
      <c r="N64" s="119">
        <f t="shared" si="0"/>
        <v>820006.28417606186</v>
      </c>
    </row>
    <row r="65" spans="1:14" x14ac:dyDescent="0.25">
      <c r="A65" s="5"/>
      <c r="B65" s="65" t="s">
        <v>36</v>
      </c>
      <c r="C65" s="47">
        <v>4</v>
      </c>
      <c r="D65" s="69">
        <v>85.867999999999981</v>
      </c>
      <c r="E65" s="98">
        <v>5106</v>
      </c>
      <c r="F65" s="139">
        <v>2245788.7999999998</v>
      </c>
      <c r="G65" s="55">
        <v>100</v>
      </c>
      <c r="H65" s="15">
        <f t="shared" si="7"/>
        <v>2245788.7999999998</v>
      </c>
      <c r="I65" s="15">
        <f t="shared" si="6"/>
        <v>0</v>
      </c>
      <c r="J65" s="15">
        <f t="shared" si="8"/>
        <v>439.83329416372891</v>
      </c>
      <c r="K65" s="15">
        <f t="shared" si="9"/>
        <v>279.81117171906914</v>
      </c>
      <c r="L65" s="15">
        <f t="shared" si="10"/>
        <v>1034661.2402687861</v>
      </c>
      <c r="M65" s="15"/>
      <c r="N65" s="119">
        <f t="shared" si="0"/>
        <v>1034661.2402687861</v>
      </c>
    </row>
    <row r="66" spans="1:14" x14ac:dyDescent="0.25">
      <c r="A66" s="5"/>
      <c r="B66" s="65" t="s">
        <v>37</v>
      </c>
      <c r="C66" s="47">
        <v>4</v>
      </c>
      <c r="D66" s="69">
        <v>12.793399999999998</v>
      </c>
      <c r="E66" s="98">
        <v>1819</v>
      </c>
      <c r="F66" s="139">
        <v>974280.4</v>
      </c>
      <c r="G66" s="55">
        <v>100</v>
      </c>
      <c r="H66" s="15">
        <f t="shared" si="7"/>
        <v>974280.4</v>
      </c>
      <c r="I66" s="15">
        <f t="shared" si="6"/>
        <v>0</v>
      </c>
      <c r="J66" s="15">
        <f t="shared" si="8"/>
        <v>535.61319406267182</v>
      </c>
      <c r="K66" s="15">
        <f t="shared" si="9"/>
        <v>184.03127182012622</v>
      </c>
      <c r="L66" s="15">
        <f t="shared" si="10"/>
        <v>420625.93794702861</v>
      </c>
      <c r="M66" s="15"/>
      <c r="N66" s="119">
        <f t="shared" si="0"/>
        <v>420625.93794702861</v>
      </c>
    </row>
    <row r="67" spans="1:14" x14ac:dyDescent="0.25">
      <c r="A67" s="5"/>
      <c r="B67" s="65" t="s">
        <v>38</v>
      </c>
      <c r="C67" s="47">
        <v>4</v>
      </c>
      <c r="D67" s="69">
        <v>66.075299999999999</v>
      </c>
      <c r="E67" s="98">
        <v>5645</v>
      </c>
      <c r="F67" s="139">
        <v>6531114</v>
      </c>
      <c r="G67" s="55">
        <v>100</v>
      </c>
      <c r="H67" s="15">
        <f t="shared" si="7"/>
        <v>6531114</v>
      </c>
      <c r="I67" s="15">
        <f t="shared" si="6"/>
        <v>0</v>
      </c>
      <c r="J67" s="15">
        <f t="shared" si="8"/>
        <v>1156.9732506643047</v>
      </c>
      <c r="K67" s="15">
        <f t="shared" si="9"/>
        <v>-437.32878478150667</v>
      </c>
      <c r="L67" s="15">
        <f t="shared" si="10"/>
        <v>706992.12223610166</v>
      </c>
      <c r="M67" s="15"/>
      <c r="N67" s="119">
        <f t="shared" si="0"/>
        <v>706992.12223610166</v>
      </c>
    </row>
    <row r="68" spans="1:14" x14ac:dyDescent="0.25">
      <c r="A68" s="5"/>
      <c r="B68" s="65" t="s">
        <v>39</v>
      </c>
      <c r="C68" s="47">
        <v>4</v>
      </c>
      <c r="D68" s="69">
        <v>4.5788000000000002</v>
      </c>
      <c r="E68" s="98">
        <v>1448</v>
      </c>
      <c r="F68" s="139">
        <v>1031739.4</v>
      </c>
      <c r="G68" s="55">
        <v>100</v>
      </c>
      <c r="H68" s="15">
        <f t="shared" si="7"/>
        <v>1031739.4</v>
      </c>
      <c r="I68" s="15">
        <f t="shared" si="6"/>
        <v>0</v>
      </c>
      <c r="J68" s="15">
        <f t="shared" si="8"/>
        <v>712.52720994475135</v>
      </c>
      <c r="K68" s="15">
        <f t="shared" si="9"/>
        <v>7.1172559380466964</v>
      </c>
      <c r="L68" s="15">
        <f t="shared" si="10"/>
        <v>157327.98220970892</v>
      </c>
      <c r="M68" s="15"/>
      <c r="N68" s="119">
        <f t="shared" si="0"/>
        <v>157327.98220970892</v>
      </c>
    </row>
    <row r="69" spans="1:14" x14ac:dyDescent="0.25">
      <c r="A69" s="5"/>
      <c r="B69" s="65" t="s">
        <v>40</v>
      </c>
      <c r="C69" s="47">
        <v>4</v>
      </c>
      <c r="D69" s="69">
        <v>17.041400000000003</v>
      </c>
      <c r="E69" s="98">
        <v>336</v>
      </c>
      <c r="F69" s="139">
        <v>68281.600000000006</v>
      </c>
      <c r="G69" s="55">
        <v>100</v>
      </c>
      <c r="H69" s="15">
        <f t="shared" si="7"/>
        <v>68281.600000000006</v>
      </c>
      <c r="I69" s="15">
        <f t="shared" si="6"/>
        <v>0</v>
      </c>
      <c r="J69" s="15">
        <f t="shared" si="8"/>
        <v>203.21904761904764</v>
      </c>
      <c r="K69" s="15">
        <f t="shared" si="9"/>
        <v>516.42541826375043</v>
      </c>
      <c r="L69" s="15">
        <f t="shared" si="10"/>
        <v>679754.44928394468</v>
      </c>
      <c r="M69" s="15"/>
      <c r="N69" s="119">
        <f t="shared" si="0"/>
        <v>679754.44928394468</v>
      </c>
    </row>
    <row r="70" spans="1:14" x14ac:dyDescent="0.25">
      <c r="A70" s="5"/>
      <c r="B70" s="65" t="s">
        <v>41</v>
      </c>
      <c r="C70" s="47">
        <v>4</v>
      </c>
      <c r="D70" s="69">
        <v>34.765100000000004</v>
      </c>
      <c r="E70" s="98">
        <v>3396</v>
      </c>
      <c r="F70" s="139">
        <v>838660.1</v>
      </c>
      <c r="G70" s="55">
        <v>100</v>
      </c>
      <c r="H70" s="15">
        <f t="shared" si="7"/>
        <v>838660.1</v>
      </c>
      <c r="I70" s="15">
        <f t="shared" si="6"/>
        <v>0</v>
      </c>
      <c r="J70" s="15">
        <f t="shared" si="8"/>
        <v>246.95527090694935</v>
      </c>
      <c r="K70" s="15">
        <f t="shared" si="9"/>
        <v>472.68919497584869</v>
      </c>
      <c r="L70" s="15">
        <f t="shared" si="10"/>
        <v>964591.15334314806</v>
      </c>
      <c r="M70" s="15"/>
      <c r="N70" s="119">
        <f t="shared" si="0"/>
        <v>964591.15334314806</v>
      </c>
    </row>
    <row r="71" spans="1:14" x14ac:dyDescent="0.25">
      <c r="A71" s="5"/>
      <c r="B71" s="65" t="s">
        <v>42</v>
      </c>
      <c r="C71" s="47">
        <v>4</v>
      </c>
      <c r="D71" s="69">
        <v>16.301500000000001</v>
      </c>
      <c r="E71" s="98">
        <v>2507</v>
      </c>
      <c r="F71" s="139">
        <v>1691462.5</v>
      </c>
      <c r="G71" s="55">
        <v>100</v>
      </c>
      <c r="H71" s="15">
        <f t="shared" si="7"/>
        <v>1691462.5</v>
      </c>
      <c r="I71" s="15">
        <f t="shared" si="6"/>
        <v>0</v>
      </c>
      <c r="J71" s="15">
        <f t="shared" si="8"/>
        <v>674.69585161547661</v>
      </c>
      <c r="K71" s="15">
        <f t="shared" si="9"/>
        <v>44.948614267321432</v>
      </c>
      <c r="L71" s="15">
        <f t="shared" si="10"/>
        <v>332403.16103965341</v>
      </c>
      <c r="M71" s="15"/>
      <c r="N71" s="119">
        <f t="shared" si="0"/>
        <v>332403.16103965341</v>
      </c>
    </row>
    <row r="72" spans="1:14" x14ac:dyDescent="0.25">
      <c r="A72" s="5"/>
      <c r="B72" s="65" t="s">
        <v>43</v>
      </c>
      <c r="C72" s="47">
        <v>4</v>
      </c>
      <c r="D72" s="69">
        <v>24.058299999999999</v>
      </c>
      <c r="E72" s="98">
        <v>2750</v>
      </c>
      <c r="F72" s="139">
        <v>719174</v>
      </c>
      <c r="G72" s="55">
        <v>100</v>
      </c>
      <c r="H72" s="15">
        <f t="shared" si="7"/>
        <v>719174</v>
      </c>
      <c r="I72" s="15">
        <f t="shared" si="6"/>
        <v>0</v>
      </c>
      <c r="J72" s="15">
        <f t="shared" si="8"/>
        <v>261.5178181818182</v>
      </c>
      <c r="K72" s="15">
        <f t="shared" si="9"/>
        <v>458.12664770097985</v>
      </c>
      <c r="L72" s="15">
        <f t="shared" si="10"/>
        <v>858446.8708258383</v>
      </c>
      <c r="M72" s="15"/>
      <c r="N72" s="119">
        <f t="shared" si="0"/>
        <v>858446.8708258383</v>
      </c>
    </row>
    <row r="73" spans="1:14" x14ac:dyDescent="0.25">
      <c r="A73" s="5"/>
      <c r="B73" s="65" t="s">
        <v>44</v>
      </c>
      <c r="C73" s="47">
        <v>4</v>
      </c>
      <c r="D73" s="69">
        <v>43.497700000000002</v>
      </c>
      <c r="E73" s="98">
        <v>3327</v>
      </c>
      <c r="F73" s="139">
        <v>604654.30000000005</v>
      </c>
      <c r="G73" s="55">
        <v>100</v>
      </c>
      <c r="H73" s="15">
        <f t="shared" si="7"/>
        <v>604654.30000000005</v>
      </c>
      <c r="I73" s="15">
        <f t="shared" si="6"/>
        <v>0</v>
      </c>
      <c r="J73" s="15">
        <f t="shared" si="8"/>
        <v>181.74159903817255</v>
      </c>
      <c r="K73" s="15">
        <f t="shared" si="9"/>
        <v>537.90286684462546</v>
      </c>
      <c r="L73" s="15">
        <f t="shared" si="10"/>
        <v>1057087.2576055869</v>
      </c>
      <c r="M73" s="15"/>
      <c r="N73" s="119">
        <f t="shared" si="0"/>
        <v>1057087.2576055869</v>
      </c>
    </row>
    <row r="74" spans="1:14" x14ac:dyDescent="0.25">
      <c r="A74" s="5"/>
      <c r="B74" s="65" t="s">
        <v>45</v>
      </c>
      <c r="C74" s="47">
        <v>4</v>
      </c>
      <c r="D74" s="69">
        <v>21.498699999999999</v>
      </c>
      <c r="E74" s="98">
        <v>1096</v>
      </c>
      <c r="F74" s="139">
        <v>233952.7</v>
      </c>
      <c r="G74" s="55">
        <v>100</v>
      </c>
      <c r="H74" s="15">
        <f t="shared" si="7"/>
        <v>233952.7</v>
      </c>
      <c r="I74" s="15">
        <f t="shared" si="6"/>
        <v>0</v>
      </c>
      <c r="J74" s="15">
        <f t="shared" si="8"/>
        <v>213.46049270072993</v>
      </c>
      <c r="K74" s="15">
        <f t="shared" si="9"/>
        <v>506.18397318206814</v>
      </c>
      <c r="L74" s="15">
        <f t="shared" si="10"/>
        <v>751368.62857716845</v>
      </c>
      <c r="M74" s="15"/>
      <c r="N74" s="119">
        <f t="shared" si="0"/>
        <v>751368.62857716845</v>
      </c>
    </row>
    <row r="75" spans="1:14" x14ac:dyDescent="0.25">
      <c r="A75" s="5"/>
      <c r="B75" s="65" t="s">
        <v>732</v>
      </c>
      <c r="C75" s="47">
        <v>4</v>
      </c>
      <c r="D75" s="69">
        <v>57.078299999999999</v>
      </c>
      <c r="E75" s="98">
        <v>3141</v>
      </c>
      <c r="F75" s="139">
        <v>1846377.5</v>
      </c>
      <c r="G75" s="55">
        <v>100</v>
      </c>
      <c r="H75" s="15">
        <f t="shared" si="7"/>
        <v>1846377.5</v>
      </c>
      <c r="I75" s="15">
        <f t="shared" si="6"/>
        <v>0</v>
      </c>
      <c r="J75" s="15">
        <f t="shared" si="8"/>
        <v>587.83110474371222</v>
      </c>
      <c r="K75" s="15">
        <f t="shared" si="9"/>
        <v>131.81336113908583</v>
      </c>
      <c r="L75" s="15">
        <f t="shared" si="10"/>
        <v>600501.71646421996</v>
      </c>
      <c r="M75" s="15"/>
      <c r="N75" s="119">
        <f t="shared" si="0"/>
        <v>600501.71646421996</v>
      </c>
    </row>
    <row r="76" spans="1:14" x14ac:dyDescent="0.25">
      <c r="A76" s="5"/>
      <c r="B76" s="65" t="s">
        <v>46</v>
      </c>
      <c r="C76" s="47">
        <v>4</v>
      </c>
      <c r="D76" s="69">
        <v>44.555800000000005</v>
      </c>
      <c r="E76" s="98">
        <v>803</v>
      </c>
      <c r="F76" s="139">
        <v>248187.9</v>
      </c>
      <c r="G76" s="55">
        <v>100</v>
      </c>
      <c r="H76" s="15">
        <f t="shared" si="7"/>
        <v>248187.9</v>
      </c>
      <c r="I76" s="15">
        <f t="shared" si="6"/>
        <v>0</v>
      </c>
      <c r="J76" s="15">
        <f t="shared" si="8"/>
        <v>309.07584059775837</v>
      </c>
      <c r="K76" s="15">
        <f t="shared" si="9"/>
        <v>410.56862528503967</v>
      </c>
      <c r="L76" s="15">
        <f t="shared" si="10"/>
        <v>672195.97727363824</v>
      </c>
      <c r="M76" s="15"/>
      <c r="N76" s="119">
        <f t="shared" si="0"/>
        <v>672195.97727363824</v>
      </c>
    </row>
    <row r="77" spans="1:14" x14ac:dyDescent="0.25">
      <c r="A77" s="5"/>
      <c r="B77" s="65" t="s">
        <v>47</v>
      </c>
      <c r="C77" s="47">
        <v>4</v>
      </c>
      <c r="D77" s="69">
        <v>27.263699999999996</v>
      </c>
      <c r="E77" s="98">
        <v>5001</v>
      </c>
      <c r="F77" s="139">
        <v>3420106.8</v>
      </c>
      <c r="G77" s="55">
        <v>100</v>
      </c>
      <c r="H77" s="15">
        <f t="shared" si="7"/>
        <v>3420106.8</v>
      </c>
      <c r="I77" s="15">
        <f t="shared" si="6"/>
        <v>0</v>
      </c>
      <c r="J77" s="15">
        <f t="shared" si="8"/>
        <v>683.88458308338329</v>
      </c>
      <c r="K77" s="15">
        <f t="shared" si="9"/>
        <v>35.759882799414754</v>
      </c>
      <c r="L77" s="15">
        <f t="shared" si="10"/>
        <v>586362.32353209646</v>
      </c>
      <c r="M77" s="15"/>
      <c r="N77" s="119">
        <f t="shared" si="0"/>
        <v>586362.32353209646</v>
      </c>
    </row>
    <row r="78" spans="1:14" x14ac:dyDescent="0.25">
      <c r="A78" s="5"/>
      <c r="B78" s="65"/>
      <c r="C78" s="47"/>
      <c r="D78" s="69">
        <v>0</v>
      </c>
      <c r="E78" s="100"/>
      <c r="F78" s="56"/>
      <c r="G78" s="55"/>
      <c r="H78" s="40"/>
      <c r="I78" s="13"/>
      <c r="J78" s="13"/>
      <c r="K78" s="15"/>
      <c r="L78" s="15"/>
      <c r="M78" s="15"/>
      <c r="N78" s="119"/>
    </row>
    <row r="79" spans="1:14" x14ac:dyDescent="0.25">
      <c r="A79" s="32" t="s">
        <v>48</v>
      </c>
      <c r="B79" s="57" t="s">
        <v>2</v>
      </c>
      <c r="C79" s="58"/>
      <c r="D79" s="7">
        <v>294.53949999999998</v>
      </c>
      <c r="E79" s="101">
        <f>E80</f>
        <v>25988</v>
      </c>
      <c r="F79" s="49"/>
      <c r="G79" s="55"/>
      <c r="H79" s="12">
        <f>H81</f>
        <v>3039284.6749999998</v>
      </c>
      <c r="I79" s="12">
        <f>I81</f>
        <v>-3039284.6749999998</v>
      </c>
      <c r="J79" s="12"/>
      <c r="K79" s="15"/>
      <c r="L79" s="15"/>
      <c r="M79" s="14">
        <f>M81</f>
        <v>10232201.728132185</v>
      </c>
      <c r="N79" s="117">
        <f t="shared" si="0"/>
        <v>10232201.728132185</v>
      </c>
    </row>
    <row r="80" spans="1:14" x14ac:dyDescent="0.25">
      <c r="A80" s="32" t="s">
        <v>48</v>
      </c>
      <c r="B80" s="57" t="s">
        <v>3</v>
      </c>
      <c r="C80" s="58"/>
      <c r="D80" s="7">
        <v>294.53949999999998</v>
      </c>
      <c r="E80" s="101">
        <f>SUM(E82:E88)</f>
        <v>25988</v>
      </c>
      <c r="F80" s="49">
        <f>SUM(F82:F88)</f>
        <v>12157138.699999999</v>
      </c>
      <c r="G80" s="55"/>
      <c r="H80" s="12">
        <f>SUM(H82:H88)</f>
        <v>7716895.1500000004</v>
      </c>
      <c r="I80" s="12">
        <f>SUM(I82:I88)</f>
        <v>4440243.55</v>
      </c>
      <c r="J80" s="12"/>
      <c r="K80" s="15"/>
      <c r="L80" s="12">
        <f>SUM(L82:L88)</f>
        <v>6735399.5861863047</v>
      </c>
      <c r="M80" s="15"/>
      <c r="N80" s="117">
        <f t="shared" si="0"/>
        <v>6735399.5861863047</v>
      </c>
    </row>
    <row r="81" spans="1:14" x14ac:dyDescent="0.25">
      <c r="A81" s="5"/>
      <c r="B81" s="65" t="s">
        <v>26</v>
      </c>
      <c r="C81" s="47">
        <v>2</v>
      </c>
      <c r="D81" s="69">
        <v>0</v>
      </c>
      <c r="E81" s="100"/>
      <c r="F81" s="64"/>
      <c r="G81" s="55">
        <v>25</v>
      </c>
      <c r="H81" s="15">
        <f>F80*G81/100</f>
        <v>3039284.6749999998</v>
      </c>
      <c r="I81" s="15">
        <f t="shared" ref="I81:I88" si="11">F81-H81</f>
        <v>-3039284.6749999998</v>
      </c>
      <c r="J81" s="15"/>
      <c r="K81" s="15"/>
      <c r="L81" s="15"/>
      <c r="M81" s="15">
        <f>($L$7*$L$8*E79/$L$10)+($L$7*$L$9*D79/$L$11)</f>
        <v>10232201.728132185</v>
      </c>
      <c r="N81" s="119">
        <f t="shared" si="0"/>
        <v>10232201.728132185</v>
      </c>
    </row>
    <row r="82" spans="1:14" x14ac:dyDescent="0.25">
      <c r="A82" s="5"/>
      <c r="B82" s="65" t="s">
        <v>49</v>
      </c>
      <c r="C82" s="47">
        <v>4</v>
      </c>
      <c r="D82" s="69">
        <v>73.437700000000007</v>
      </c>
      <c r="E82" s="98">
        <v>5002</v>
      </c>
      <c r="F82" s="140">
        <v>930884</v>
      </c>
      <c r="G82" s="55">
        <v>100</v>
      </c>
      <c r="H82" s="15">
        <f t="shared" ref="H82:H88" si="12">F82*G82/100</f>
        <v>930884</v>
      </c>
      <c r="I82" s="15">
        <f t="shared" si="11"/>
        <v>0</v>
      </c>
      <c r="J82" s="15">
        <f t="shared" ref="J82:J88" si="13">F82/E82</f>
        <v>186.10235905637745</v>
      </c>
      <c r="K82" s="15">
        <f t="shared" ref="K82:K88" si="14">$J$11*$J$19-J82</f>
        <v>533.54210682642065</v>
      </c>
      <c r="L82" s="15">
        <f t="shared" ref="L82:L88" si="15">IF(K82&gt;0,$J$7*$J$8*(K82/$K$19),0)+$J$7*$J$9*(E82/$E$19)+$J$7*$J$10*(D82/$D$19)</f>
        <v>1288788.1624912217</v>
      </c>
      <c r="M82" s="15"/>
      <c r="N82" s="119">
        <f t="shared" si="0"/>
        <v>1288788.1624912217</v>
      </c>
    </row>
    <row r="83" spans="1:14" x14ac:dyDescent="0.25">
      <c r="A83" s="5"/>
      <c r="B83" s="65" t="s">
        <v>48</v>
      </c>
      <c r="C83" s="47">
        <v>3</v>
      </c>
      <c r="D83" s="69">
        <v>28.994</v>
      </c>
      <c r="E83" s="98">
        <v>10432</v>
      </c>
      <c r="F83" s="140">
        <v>8880487.0999999996</v>
      </c>
      <c r="G83" s="55">
        <v>50</v>
      </c>
      <c r="H83" s="15">
        <f t="shared" si="12"/>
        <v>4440243.55</v>
      </c>
      <c r="I83" s="15">
        <f t="shared" si="11"/>
        <v>4440243.55</v>
      </c>
      <c r="J83" s="15">
        <f t="shared" si="13"/>
        <v>851.27368673312878</v>
      </c>
      <c r="K83" s="15">
        <f t="shared" si="14"/>
        <v>-131.62922085033074</v>
      </c>
      <c r="L83" s="15">
        <f t="shared" si="15"/>
        <v>1063104.8048031202</v>
      </c>
      <c r="M83" s="15"/>
      <c r="N83" s="119">
        <f t="shared" ref="N83:N146" si="16">L83+M83</f>
        <v>1063104.8048031202</v>
      </c>
    </row>
    <row r="84" spans="1:14" x14ac:dyDescent="0.25">
      <c r="A84" s="5"/>
      <c r="B84" s="65" t="s">
        <v>733</v>
      </c>
      <c r="C84" s="47">
        <v>4</v>
      </c>
      <c r="D84" s="69">
        <v>59.187299999999993</v>
      </c>
      <c r="E84" s="98">
        <v>3303</v>
      </c>
      <c r="F84" s="140">
        <v>471198.5</v>
      </c>
      <c r="G84" s="55">
        <v>100</v>
      </c>
      <c r="H84" s="15">
        <f t="shared" si="12"/>
        <v>471198.5</v>
      </c>
      <c r="I84" s="15">
        <f t="shared" si="11"/>
        <v>0</v>
      </c>
      <c r="J84" s="15">
        <f t="shared" si="13"/>
        <v>142.65773539206782</v>
      </c>
      <c r="K84" s="15">
        <f t="shared" si="14"/>
        <v>576.98673049073022</v>
      </c>
      <c r="L84" s="15">
        <f t="shared" si="15"/>
        <v>1141498.8322312594</v>
      </c>
      <c r="M84" s="15"/>
      <c r="N84" s="119">
        <f t="shared" si="16"/>
        <v>1141498.8322312594</v>
      </c>
    </row>
    <row r="85" spans="1:14" x14ac:dyDescent="0.25">
      <c r="A85" s="5"/>
      <c r="B85" s="65" t="s">
        <v>50</v>
      </c>
      <c r="C85" s="47">
        <v>4</v>
      </c>
      <c r="D85" s="69">
        <v>17.118400000000001</v>
      </c>
      <c r="E85" s="98">
        <v>1620</v>
      </c>
      <c r="F85" s="140">
        <v>266234.3</v>
      </c>
      <c r="G85" s="55">
        <v>100</v>
      </c>
      <c r="H85" s="15">
        <f t="shared" si="12"/>
        <v>266234.3</v>
      </c>
      <c r="I85" s="15">
        <f t="shared" si="11"/>
        <v>0</v>
      </c>
      <c r="J85" s="15">
        <f t="shared" si="13"/>
        <v>164.34216049382715</v>
      </c>
      <c r="K85" s="15">
        <f t="shared" si="14"/>
        <v>555.30230538897092</v>
      </c>
      <c r="L85" s="15">
        <f t="shared" si="15"/>
        <v>846901.0541363504</v>
      </c>
      <c r="M85" s="15"/>
      <c r="N85" s="119">
        <f t="shared" si="16"/>
        <v>846901.0541363504</v>
      </c>
    </row>
    <row r="86" spans="1:14" x14ac:dyDescent="0.25">
      <c r="A86" s="5"/>
      <c r="B86" s="65" t="s">
        <v>51</v>
      </c>
      <c r="C86" s="47">
        <v>4</v>
      </c>
      <c r="D86" s="69">
        <v>14.530099999999999</v>
      </c>
      <c r="E86" s="98">
        <v>784</v>
      </c>
      <c r="F86" s="140">
        <v>202998.9</v>
      </c>
      <c r="G86" s="55">
        <v>100</v>
      </c>
      <c r="H86" s="15">
        <f t="shared" si="12"/>
        <v>202998.9</v>
      </c>
      <c r="I86" s="15">
        <f t="shared" si="11"/>
        <v>0</v>
      </c>
      <c r="J86" s="15">
        <f t="shared" si="13"/>
        <v>258.92716836734695</v>
      </c>
      <c r="K86" s="15">
        <f t="shared" si="14"/>
        <v>460.71729751545109</v>
      </c>
      <c r="L86" s="15">
        <f t="shared" si="15"/>
        <v>650498.25228093169</v>
      </c>
      <c r="M86" s="15"/>
      <c r="N86" s="119">
        <f t="shared" si="16"/>
        <v>650498.25228093169</v>
      </c>
    </row>
    <row r="87" spans="1:14" x14ac:dyDescent="0.25">
      <c r="A87" s="5"/>
      <c r="B87" s="65" t="s">
        <v>52</v>
      </c>
      <c r="C87" s="47">
        <v>4</v>
      </c>
      <c r="D87" s="69">
        <v>44.297600000000003</v>
      </c>
      <c r="E87" s="98">
        <v>1033</v>
      </c>
      <c r="F87" s="140">
        <v>278929.2</v>
      </c>
      <c r="G87" s="55">
        <v>100</v>
      </c>
      <c r="H87" s="15">
        <f t="shared" si="12"/>
        <v>278929.2</v>
      </c>
      <c r="I87" s="15">
        <f t="shared" si="11"/>
        <v>0</v>
      </c>
      <c r="J87" s="15">
        <f t="shared" si="13"/>
        <v>270.01858664085188</v>
      </c>
      <c r="K87" s="15">
        <f t="shared" si="14"/>
        <v>449.62587924194617</v>
      </c>
      <c r="L87" s="15">
        <f t="shared" si="15"/>
        <v>738924.15316414484</v>
      </c>
      <c r="M87" s="15"/>
      <c r="N87" s="119">
        <f t="shared" si="16"/>
        <v>738924.15316414484</v>
      </c>
    </row>
    <row r="88" spans="1:14" x14ac:dyDescent="0.25">
      <c r="A88" s="5"/>
      <c r="B88" s="65" t="s">
        <v>53</v>
      </c>
      <c r="C88" s="47">
        <v>4</v>
      </c>
      <c r="D88" s="69">
        <v>56.974399999999996</v>
      </c>
      <c r="E88" s="98">
        <v>3814</v>
      </c>
      <c r="F88" s="140">
        <v>1126406.7</v>
      </c>
      <c r="G88" s="55">
        <v>100</v>
      </c>
      <c r="H88" s="15">
        <f t="shared" si="12"/>
        <v>1126406.7</v>
      </c>
      <c r="I88" s="15">
        <f t="shared" si="11"/>
        <v>0</v>
      </c>
      <c r="J88" s="15">
        <f t="shared" si="13"/>
        <v>295.33474042999472</v>
      </c>
      <c r="K88" s="15">
        <f t="shared" si="14"/>
        <v>424.30972545280332</v>
      </c>
      <c r="L88" s="15">
        <f t="shared" si="15"/>
        <v>1005684.3270792763</v>
      </c>
      <c r="M88" s="15"/>
      <c r="N88" s="119">
        <f t="shared" si="16"/>
        <v>1005684.3270792763</v>
      </c>
    </row>
    <row r="89" spans="1:14" x14ac:dyDescent="0.25">
      <c r="A89" s="5"/>
      <c r="B89" s="65"/>
      <c r="C89" s="47"/>
      <c r="D89" s="69">
        <v>0</v>
      </c>
      <c r="E89" s="100"/>
      <c r="F89" s="44"/>
      <c r="G89" s="55"/>
      <c r="H89" s="40"/>
      <c r="I89" s="13"/>
      <c r="K89" s="15"/>
      <c r="L89" s="15"/>
      <c r="M89" s="15"/>
      <c r="N89" s="119"/>
    </row>
    <row r="90" spans="1:14" x14ac:dyDescent="0.25">
      <c r="A90" s="32" t="s">
        <v>54</v>
      </c>
      <c r="B90" s="57" t="s">
        <v>2</v>
      </c>
      <c r="C90" s="58"/>
      <c r="D90" s="7">
        <v>814.44230000000016</v>
      </c>
      <c r="E90" s="101">
        <f>E91</f>
        <v>71071</v>
      </c>
      <c r="F90" s="49"/>
      <c r="G90" s="55"/>
      <c r="H90" s="12">
        <f>H92</f>
        <v>8078069.2000000011</v>
      </c>
      <c r="I90" s="12">
        <f>I92</f>
        <v>-8078069.2000000011</v>
      </c>
      <c r="J90" s="12"/>
      <c r="K90" s="15"/>
      <c r="L90" s="15"/>
      <c r="M90" s="14">
        <f>M92</f>
        <v>28098978.236555226</v>
      </c>
      <c r="N90" s="117">
        <f t="shared" si="16"/>
        <v>28098978.236555226</v>
      </c>
    </row>
    <row r="91" spans="1:14" x14ac:dyDescent="0.25">
      <c r="A91" s="32" t="s">
        <v>54</v>
      </c>
      <c r="B91" s="57" t="s">
        <v>3</v>
      </c>
      <c r="C91" s="58"/>
      <c r="D91" s="7">
        <v>814.44230000000016</v>
      </c>
      <c r="E91" s="101">
        <f>SUM(E93:E120)</f>
        <v>71071</v>
      </c>
      <c r="F91" s="49">
        <f>SUM(F93:F120)</f>
        <v>32312276.800000004</v>
      </c>
      <c r="G91" s="55"/>
      <c r="H91" s="12">
        <f>SUM(H93:H120)</f>
        <v>24335106.150000002</v>
      </c>
      <c r="I91" s="12">
        <f>SUM(I93:I120)</f>
        <v>7977170.6500000004</v>
      </c>
      <c r="J91" s="12"/>
      <c r="K91" s="15"/>
      <c r="L91" s="12">
        <f>SUM(L93:L120)</f>
        <v>23774935.641030185</v>
      </c>
      <c r="M91" s="15"/>
      <c r="N91" s="117">
        <f t="shared" si="16"/>
        <v>23774935.641030185</v>
      </c>
    </row>
    <row r="92" spans="1:14" x14ac:dyDescent="0.25">
      <c r="A92" s="5"/>
      <c r="B92" s="65" t="s">
        <v>26</v>
      </c>
      <c r="C92" s="47">
        <v>2</v>
      </c>
      <c r="D92" s="69">
        <v>0</v>
      </c>
      <c r="E92" s="100"/>
      <c r="F92" s="64"/>
      <c r="G92" s="55">
        <v>25</v>
      </c>
      <c r="H92" s="15">
        <f>F91*G92/100</f>
        <v>8078069.2000000011</v>
      </c>
      <c r="I92" s="15">
        <f t="shared" ref="I92:I120" si="17">F92-H92</f>
        <v>-8078069.2000000011</v>
      </c>
      <c r="J92" s="15"/>
      <c r="K92" s="15"/>
      <c r="L92" s="15"/>
      <c r="M92" s="15">
        <f>($L$7*$L$8*E90/$L$10)+($L$7*$L$9*D90/$L$11)</f>
        <v>28098978.236555226</v>
      </c>
      <c r="N92" s="119">
        <f t="shared" si="16"/>
        <v>28098978.236555226</v>
      </c>
    </row>
    <row r="93" spans="1:14" x14ac:dyDescent="0.25">
      <c r="A93" s="5"/>
      <c r="B93" s="65" t="s">
        <v>734</v>
      </c>
      <c r="C93" s="47">
        <v>4</v>
      </c>
      <c r="D93" s="69">
        <v>27.557100000000002</v>
      </c>
      <c r="E93" s="98">
        <v>2237</v>
      </c>
      <c r="F93" s="141">
        <v>386835.9</v>
      </c>
      <c r="G93" s="55">
        <v>100</v>
      </c>
      <c r="H93" s="15">
        <f t="shared" ref="H93:H120" si="18">F93*G93/100</f>
        <v>386835.9</v>
      </c>
      <c r="I93" s="15">
        <f t="shared" si="17"/>
        <v>0</v>
      </c>
      <c r="J93" s="15">
        <f t="shared" ref="J93:J120" si="19">F93/E93</f>
        <v>172.92619579794368</v>
      </c>
      <c r="K93" s="15">
        <f t="shared" ref="K93:K120" si="20">$J$11*$J$19-J93</f>
        <v>546.71827008485434</v>
      </c>
      <c r="L93" s="15">
        <f t="shared" ref="L93:L120" si="21">IF(K93&gt;0,$J$7*$J$8*(K93/$K$19),0)+$J$7*$J$9*(E93/$E$19)+$J$7*$J$10*(D93/$D$19)</f>
        <v>922554.7912848792</v>
      </c>
      <c r="M93" s="15"/>
      <c r="N93" s="119">
        <f t="shared" si="16"/>
        <v>922554.7912848792</v>
      </c>
    </row>
    <row r="94" spans="1:14" x14ac:dyDescent="0.25">
      <c r="A94" s="5"/>
      <c r="B94" s="65" t="s">
        <v>55</v>
      </c>
      <c r="C94" s="47">
        <v>4</v>
      </c>
      <c r="D94" s="69">
        <v>15.863399999999999</v>
      </c>
      <c r="E94" s="98">
        <v>653</v>
      </c>
      <c r="F94" s="141">
        <v>182296.6</v>
      </c>
      <c r="G94" s="55">
        <v>100</v>
      </c>
      <c r="H94" s="15">
        <f t="shared" si="18"/>
        <v>182296.6</v>
      </c>
      <c r="I94" s="15">
        <f t="shared" si="17"/>
        <v>0</v>
      </c>
      <c r="J94" s="15">
        <f t="shared" si="19"/>
        <v>279.16784073506892</v>
      </c>
      <c r="K94" s="15">
        <f t="shared" si="20"/>
        <v>440.47662514772912</v>
      </c>
      <c r="L94" s="15">
        <f t="shared" si="21"/>
        <v>617935.98913152923</v>
      </c>
      <c r="M94" s="15"/>
      <c r="N94" s="119">
        <f t="shared" si="16"/>
        <v>617935.98913152923</v>
      </c>
    </row>
    <row r="95" spans="1:14" x14ac:dyDescent="0.25">
      <c r="A95" s="5"/>
      <c r="B95" s="65" t="s">
        <v>735</v>
      </c>
      <c r="C95" s="47">
        <v>4</v>
      </c>
      <c r="D95" s="69">
        <v>26.978499999999997</v>
      </c>
      <c r="E95" s="98">
        <v>2163</v>
      </c>
      <c r="F95" s="141">
        <v>800721.5</v>
      </c>
      <c r="G95" s="55">
        <v>100</v>
      </c>
      <c r="H95" s="15">
        <f t="shared" si="18"/>
        <v>800721.5</v>
      </c>
      <c r="I95" s="15">
        <f t="shared" si="17"/>
        <v>0</v>
      </c>
      <c r="J95" s="15">
        <f t="shared" si="19"/>
        <v>370.19024503005085</v>
      </c>
      <c r="K95" s="15">
        <f t="shared" si="20"/>
        <v>349.4542208527472</v>
      </c>
      <c r="L95" s="15">
        <f t="shared" si="21"/>
        <v>683550.44437575841</v>
      </c>
      <c r="M95" s="15"/>
      <c r="N95" s="119">
        <f t="shared" si="16"/>
        <v>683550.44437575841</v>
      </c>
    </row>
    <row r="96" spans="1:14" x14ac:dyDescent="0.25">
      <c r="A96" s="5"/>
      <c r="B96" s="65" t="s">
        <v>736</v>
      </c>
      <c r="C96" s="47">
        <v>4</v>
      </c>
      <c r="D96" s="69">
        <v>25.1053</v>
      </c>
      <c r="E96" s="98">
        <v>1859</v>
      </c>
      <c r="F96" s="141">
        <v>290840.7</v>
      </c>
      <c r="G96" s="55">
        <v>100</v>
      </c>
      <c r="H96" s="15">
        <f t="shared" si="18"/>
        <v>290840.7</v>
      </c>
      <c r="I96" s="15">
        <f t="shared" si="17"/>
        <v>0</v>
      </c>
      <c r="J96" s="15">
        <f t="shared" si="19"/>
        <v>156.45008068854224</v>
      </c>
      <c r="K96" s="15">
        <f t="shared" si="20"/>
        <v>563.1943851942558</v>
      </c>
      <c r="L96" s="15">
        <f t="shared" si="21"/>
        <v>899621.54088389198</v>
      </c>
      <c r="M96" s="15"/>
      <c r="N96" s="119">
        <f t="shared" si="16"/>
        <v>899621.54088389198</v>
      </c>
    </row>
    <row r="97" spans="1:14" x14ac:dyDescent="0.25">
      <c r="A97" s="5"/>
      <c r="B97" s="65" t="s">
        <v>56</v>
      </c>
      <c r="C97" s="47">
        <v>4</v>
      </c>
      <c r="D97" s="69">
        <v>19.769200000000001</v>
      </c>
      <c r="E97" s="98">
        <v>1148</v>
      </c>
      <c r="F97" s="141">
        <v>285223.59999999998</v>
      </c>
      <c r="G97" s="55">
        <v>100</v>
      </c>
      <c r="H97" s="15">
        <f t="shared" si="18"/>
        <v>285223.59999999998</v>
      </c>
      <c r="I97" s="15">
        <f t="shared" si="17"/>
        <v>0</v>
      </c>
      <c r="J97" s="15">
        <f t="shared" si="19"/>
        <v>248.45261324041809</v>
      </c>
      <c r="K97" s="15">
        <f t="shared" si="20"/>
        <v>471.19185264237996</v>
      </c>
      <c r="L97" s="15">
        <f t="shared" si="21"/>
        <v>710883.02532897715</v>
      </c>
      <c r="M97" s="15"/>
      <c r="N97" s="119">
        <f t="shared" si="16"/>
        <v>710883.02532897715</v>
      </c>
    </row>
    <row r="98" spans="1:14" x14ac:dyDescent="0.25">
      <c r="A98" s="5"/>
      <c r="B98" s="65" t="s">
        <v>54</v>
      </c>
      <c r="C98" s="47">
        <v>3</v>
      </c>
      <c r="D98" s="68">
        <v>8.8294999999999995</v>
      </c>
      <c r="E98" s="98">
        <v>8027</v>
      </c>
      <c r="F98" s="141">
        <v>15954341.300000001</v>
      </c>
      <c r="G98" s="55">
        <v>50</v>
      </c>
      <c r="H98" s="15">
        <f t="shared" si="18"/>
        <v>7977170.6500000004</v>
      </c>
      <c r="I98" s="15">
        <f t="shared" si="17"/>
        <v>7977170.6500000004</v>
      </c>
      <c r="J98" s="15">
        <f t="shared" si="19"/>
        <v>1987.5845645944937</v>
      </c>
      <c r="K98" s="15">
        <f t="shared" si="20"/>
        <v>-1267.9400987116956</v>
      </c>
      <c r="L98" s="15">
        <f t="shared" si="21"/>
        <v>782775.40631856956</v>
      </c>
      <c r="M98" s="15"/>
      <c r="N98" s="119">
        <f t="shared" si="16"/>
        <v>782775.40631856956</v>
      </c>
    </row>
    <row r="99" spans="1:14" x14ac:dyDescent="0.25">
      <c r="A99" s="5"/>
      <c r="B99" s="65" t="s">
        <v>28</v>
      </c>
      <c r="C99" s="47">
        <v>4</v>
      </c>
      <c r="D99" s="69">
        <v>13.193199999999997</v>
      </c>
      <c r="E99" s="98">
        <v>799</v>
      </c>
      <c r="F99" s="141">
        <v>104613.4</v>
      </c>
      <c r="G99" s="55">
        <v>100</v>
      </c>
      <c r="H99" s="15">
        <f t="shared" si="18"/>
        <v>104613.4</v>
      </c>
      <c r="I99" s="15">
        <f t="shared" si="17"/>
        <v>0</v>
      </c>
      <c r="J99" s="15">
        <f t="shared" si="19"/>
        <v>130.93041301627034</v>
      </c>
      <c r="K99" s="15">
        <f t="shared" si="20"/>
        <v>588.71405286652771</v>
      </c>
      <c r="L99" s="15">
        <f t="shared" si="21"/>
        <v>797977.49713611009</v>
      </c>
      <c r="M99" s="15"/>
      <c r="N99" s="119">
        <f t="shared" si="16"/>
        <v>797977.49713611009</v>
      </c>
    </row>
    <row r="100" spans="1:14" x14ac:dyDescent="0.25">
      <c r="A100" s="5"/>
      <c r="B100" s="65" t="s">
        <v>737</v>
      </c>
      <c r="C100" s="47">
        <v>4</v>
      </c>
      <c r="D100" s="69">
        <v>48.523900000000005</v>
      </c>
      <c r="E100" s="98">
        <v>3912</v>
      </c>
      <c r="F100" s="141">
        <v>508380.3</v>
      </c>
      <c r="G100" s="55">
        <v>100</v>
      </c>
      <c r="H100" s="15">
        <f t="shared" si="18"/>
        <v>508380.3</v>
      </c>
      <c r="I100" s="15">
        <f t="shared" si="17"/>
        <v>0</v>
      </c>
      <c r="J100" s="15">
        <f t="shared" si="19"/>
        <v>129.9540644171779</v>
      </c>
      <c r="K100" s="15">
        <f t="shared" si="20"/>
        <v>589.6904014656202</v>
      </c>
      <c r="L100" s="15">
        <f t="shared" si="21"/>
        <v>1186102.4977881955</v>
      </c>
      <c r="M100" s="15"/>
      <c r="N100" s="119">
        <f t="shared" si="16"/>
        <v>1186102.4977881955</v>
      </c>
    </row>
    <row r="101" spans="1:14" x14ac:dyDescent="0.25">
      <c r="A101" s="5"/>
      <c r="B101" s="65" t="s">
        <v>57</v>
      </c>
      <c r="C101" s="47">
        <v>4</v>
      </c>
      <c r="D101" s="69">
        <v>23.2666</v>
      </c>
      <c r="E101" s="98">
        <v>1860</v>
      </c>
      <c r="F101" s="141">
        <v>244761.9</v>
      </c>
      <c r="G101" s="55">
        <v>100</v>
      </c>
      <c r="H101" s="15">
        <f t="shared" si="18"/>
        <v>244761.9</v>
      </c>
      <c r="I101" s="15">
        <f t="shared" si="17"/>
        <v>0</v>
      </c>
      <c r="J101" s="15">
        <f t="shared" si="19"/>
        <v>131.59241935483871</v>
      </c>
      <c r="K101" s="15">
        <f t="shared" si="20"/>
        <v>588.05204652795931</v>
      </c>
      <c r="L101" s="15">
        <f t="shared" si="21"/>
        <v>923953.68422103394</v>
      </c>
      <c r="M101" s="15"/>
      <c r="N101" s="119">
        <f t="shared" si="16"/>
        <v>923953.68422103394</v>
      </c>
    </row>
    <row r="102" spans="1:14" x14ac:dyDescent="0.25">
      <c r="A102" s="5"/>
      <c r="B102" s="65" t="s">
        <v>58</v>
      </c>
      <c r="C102" s="47">
        <v>4</v>
      </c>
      <c r="D102" s="69">
        <v>50.768900000000002</v>
      </c>
      <c r="E102" s="98">
        <v>3436</v>
      </c>
      <c r="F102" s="141">
        <v>384060.5</v>
      </c>
      <c r="G102" s="55">
        <v>100</v>
      </c>
      <c r="H102" s="15">
        <f t="shared" si="18"/>
        <v>384060.5</v>
      </c>
      <c r="I102" s="15">
        <f t="shared" si="17"/>
        <v>0</v>
      </c>
      <c r="J102" s="15">
        <f t="shared" si="19"/>
        <v>111.77546565774156</v>
      </c>
      <c r="K102" s="15">
        <f t="shared" si="20"/>
        <v>607.86900022505642</v>
      </c>
      <c r="L102" s="15">
        <f t="shared" si="21"/>
        <v>1168162.1130125306</v>
      </c>
      <c r="M102" s="15"/>
      <c r="N102" s="119">
        <f t="shared" si="16"/>
        <v>1168162.1130125306</v>
      </c>
    </row>
    <row r="103" spans="1:14" x14ac:dyDescent="0.25">
      <c r="A103" s="5"/>
      <c r="B103" s="65" t="s">
        <v>59</v>
      </c>
      <c r="C103" s="47">
        <v>4</v>
      </c>
      <c r="D103" s="69">
        <v>39.664400000000001</v>
      </c>
      <c r="E103" s="98">
        <v>2883</v>
      </c>
      <c r="F103" s="141">
        <v>997346.3</v>
      </c>
      <c r="G103" s="55">
        <v>100</v>
      </c>
      <c r="H103" s="15">
        <f t="shared" si="18"/>
        <v>997346.3</v>
      </c>
      <c r="I103" s="15">
        <f t="shared" si="17"/>
        <v>0</v>
      </c>
      <c r="J103" s="15">
        <f t="shared" si="19"/>
        <v>345.94044398196326</v>
      </c>
      <c r="K103" s="15">
        <f t="shared" si="20"/>
        <v>373.70402190083479</v>
      </c>
      <c r="L103" s="15">
        <f t="shared" si="21"/>
        <v>813190.92663271329</v>
      </c>
      <c r="M103" s="15"/>
      <c r="N103" s="119">
        <f t="shared" si="16"/>
        <v>813190.92663271329</v>
      </c>
    </row>
    <row r="104" spans="1:14" x14ac:dyDescent="0.25">
      <c r="A104" s="5"/>
      <c r="B104" s="65" t="s">
        <v>60</v>
      </c>
      <c r="C104" s="47">
        <v>4</v>
      </c>
      <c r="D104" s="69">
        <v>52.508599999999994</v>
      </c>
      <c r="E104" s="98">
        <v>7300</v>
      </c>
      <c r="F104" s="141">
        <v>1419969.6</v>
      </c>
      <c r="G104" s="55">
        <v>100</v>
      </c>
      <c r="H104" s="15">
        <f t="shared" si="18"/>
        <v>1419969.6</v>
      </c>
      <c r="I104" s="15">
        <f t="shared" si="17"/>
        <v>0</v>
      </c>
      <c r="J104" s="15">
        <f t="shared" si="19"/>
        <v>194.51638356164383</v>
      </c>
      <c r="K104" s="15">
        <f t="shared" si="20"/>
        <v>525.12808232115424</v>
      </c>
      <c r="L104" s="15">
        <f t="shared" si="21"/>
        <v>1441731.0290505569</v>
      </c>
      <c r="M104" s="15"/>
      <c r="N104" s="119">
        <f t="shared" si="16"/>
        <v>1441731.0290505569</v>
      </c>
    </row>
    <row r="105" spans="1:14" x14ac:dyDescent="0.25">
      <c r="A105" s="5"/>
      <c r="B105" s="65" t="s">
        <v>61</v>
      </c>
      <c r="C105" s="47">
        <v>4</v>
      </c>
      <c r="D105" s="69">
        <v>24.664800000000003</v>
      </c>
      <c r="E105" s="98">
        <v>1460</v>
      </c>
      <c r="F105" s="141">
        <v>1046200.5</v>
      </c>
      <c r="G105" s="55">
        <v>100</v>
      </c>
      <c r="H105" s="15">
        <f t="shared" si="18"/>
        <v>1046200.5</v>
      </c>
      <c r="I105" s="15">
        <f t="shared" si="17"/>
        <v>0</v>
      </c>
      <c r="J105" s="15">
        <f t="shared" si="19"/>
        <v>716.57568493150688</v>
      </c>
      <c r="K105" s="15">
        <f t="shared" si="20"/>
        <v>3.0687809512911599</v>
      </c>
      <c r="L105" s="15">
        <f t="shared" si="21"/>
        <v>206243.03692333176</v>
      </c>
      <c r="M105" s="15"/>
      <c r="N105" s="119">
        <f t="shared" si="16"/>
        <v>206243.03692333176</v>
      </c>
    </row>
    <row r="106" spans="1:14" x14ac:dyDescent="0.25">
      <c r="A106" s="5"/>
      <c r="B106" s="65" t="s">
        <v>62</v>
      </c>
      <c r="C106" s="47">
        <v>4</v>
      </c>
      <c r="D106" s="69">
        <v>58.643199999999993</v>
      </c>
      <c r="E106" s="98">
        <v>2162</v>
      </c>
      <c r="F106" s="141">
        <v>282089.7</v>
      </c>
      <c r="G106" s="55">
        <v>100</v>
      </c>
      <c r="H106" s="15">
        <f t="shared" si="18"/>
        <v>282089.7</v>
      </c>
      <c r="I106" s="15">
        <f t="shared" si="17"/>
        <v>0</v>
      </c>
      <c r="J106" s="15">
        <f t="shared" si="19"/>
        <v>130.47627197039779</v>
      </c>
      <c r="K106" s="15">
        <f t="shared" si="20"/>
        <v>589.16819391240028</v>
      </c>
      <c r="L106" s="15">
        <f t="shared" si="21"/>
        <v>1046322.7962415109</v>
      </c>
      <c r="M106" s="15"/>
      <c r="N106" s="119">
        <f t="shared" si="16"/>
        <v>1046322.7962415109</v>
      </c>
    </row>
    <row r="107" spans="1:14" x14ac:dyDescent="0.25">
      <c r="A107" s="5"/>
      <c r="B107" s="65" t="s">
        <v>63</v>
      </c>
      <c r="C107" s="47">
        <v>4</v>
      </c>
      <c r="D107" s="69">
        <v>46.1038</v>
      </c>
      <c r="E107" s="98">
        <v>3956</v>
      </c>
      <c r="F107" s="141">
        <v>1227487.8999999999</v>
      </c>
      <c r="G107" s="55">
        <v>100</v>
      </c>
      <c r="H107" s="15">
        <f t="shared" si="18"/>
        <v>1227487.8999999999</v>
      </c>
      <c r="I107" s="15">
        <f t="shared" si="17"/>
        <v>0</v>
      </c>
      <c r="J107" s="15">
        <f t="shared" si="19"/>
        <v>310.28511122345799</v>
      </c>
      <c r="K107" s="15">
        <f t="shared" si="20"/>
        <v>409.35935465934006</v>
      </c>
      <c r="L107" s="15">
        <f t="shared" si="21"/>
        <v>973236.7432120617</v>
      </c>
      <c r="M107" s="15"/>
      <c r="N107" s="119">
        <f t="shared" si="16"/>
        <v>973236.7432120617</v>
      </c>
    </row>
    <row r="108" spans="1:14" x14ac:dyDescent="0.25">
      <c r="A108" s="5"/>
      <c r="B108" s="65" t="s">
        <v>64</v>
      </c>
      <c r="C108" s="47">
        <v>4</v>
      </c>
      <c r="D108" s="69">
        <v>22.825799999999997</v>
      </c>
      <c r="E108" s="98">
        <v>1512</v>
      </c>
      <c r="F108" s="141">
        <v>313003.59999999998</v>
      </c>
      <c r="G108" s="55">
        <v>100</v>
      </c>
      <c r="H108" s="15">
        <f t="shared" si="18"/>
        <v>313003.59999999998</v>
      </c>
      <c r="I108" s="15">
        <f t="shared" si="17"/>
        <v>0</v>
      </c>
      <c r="J108" s="15">
        <f t="shared" si="19"/>
        <v>207.01296296296294</v>
      </c>
      <c r="K108" s="15">
        <f t="shared" si="20"/>
        <v>512.63150291983516</v>
      </c>
      <c r="L108" s="15">
        <f t="shared" si="21"/>
        <v>801742.60035256494</v>
      </c>
      <c r="M108" s="15"/>
      <c r="N108" s="119">
        <f t="shared" si="16"/>
        <v>801742.60035256494</v>
      </c>
    </row>
    <row r="109" spans="1:14" x14ac:dyDescent="0.25">
      <c r="A109" s="5"/>
      <c r="B109" s="65" t="s">
        <v>65</v>
      </c>
      <c r="C109" s="47">
        <v>4</v>
      </c>
      <c r="D109" s="69">
        <v>20.625700000000002</v>
      </c>
      <c r="E109" s="98">
        <v>912</v>
      </c>
      <c r="F109" s="141">
        <v>283922.2</v>
      </c>
      <c r="G109" s="55">
        <v>100</v>
      </c>
      <c r="H109" s="15">
        <f t="shared" si="18"/>
        <v>283922.2</v>
      </c>
      <c r="I109" s="15">
        <f t="shared" si="17"/>
        <v>0</v>
      </c>
      <c r="J109" s="15">
        <f t="shared" si="19"/>
        <v>311.318201754386</v>
      </c>
      <c r="K109" s="15">
        <f t="shared" si="20"/>
        <v>408.32626412841205</v>
      </c>
      <c r="L109" s="15">
        <f t="shared" si="21"/>
        <v>617332.84744996612</v>
      </c>
      <c r="M109" s="15"/>
      <c r="N109" s="119">
        <f t="shared" si="16"/>
        <v>617332.84744996612</v>
      </c>
    </row>
    <row r="110" spans="1:14" x14ac:dyDescent="0.25">
      <c r="A110" s="5"/>
      <c r="B110" s="65" t="s">
        <v>66</v>
      </c>
      <c r="C110" s="47">
        <v>4</v>
      </c>
      <c r="D110" s="69">
        <v>55.96</v>
      </c>
      <c r="E110" s="98">
        <v>4290</v>
      </c>
      <c r="F110" s="141">
        <v>1289129.8</v>
      </c>
      <c r="G110" s="55">
        <v>100</v>
      </c>
      <c r="H110" s="15">
        <f t="shared" si="18"/>
        <v>1289129.8</v>
      </c>
      <c r="I110" s="15">
        <f t="shared" si="17"/>
        <v>0</v>
      </c>
      <c r="J110" s="15">
        <f t="shared" si="19"/>
        <v>300.49645687645688</v>
      </c>
      <c r="K110" s="15">
        <f t="shared" si="20"/>
        <v>419.14800900634117</v>
      </c>
      <c r="L110" s="15">
        <f t="shared" si="21"/>
        <v>1042051.0485813068</v>
      </c>
      <c r="M110" s="15"/>
      <c r="N110" s="119">
        <f t="shared" si="16"/>
        <v>1042051.0485813068</v>
      </c>
    </row>
    <row r="111" spans="1:14" x14ac:dyDescent="0.25">
      <c r="A111" s="5"/>
      <c r="B111" s="65" t="s">
        <v>67</v>
      </c>
      <c r="C111" s="47">
        <v>4</v>
      </c>
      <c r="D111" s="69">
        <v>11.875299999999999</v>
      </c>
      <c r="E111" s="98">
        <v>4800</v>
      </c>
      <c r="F111" s="141">
        <v>3305109.1</v>
      </c>
      <c r="G111" s="55">
        <v>100</v>
      </c>
      <c r="H111" s="15">
        <f t="shared" si="18"/>
        <v>3305109.1</v>
      </c>
      <c r="I111" s="15">
        <f t="shared" si="17"/>
        <v>0</v>
      </c>
      <c r="J111" s="15">
        <f t="shared" si="19"/>
        <v>688.56439583333338</v>
      </c>
      <c r="K111" s="15">
        <f t="shared" si="20"/>
        <v>31.080070049464666</v>
      </c>
      <c r="L111" s="15">
        <f t="shared" si="21"/>
        <v>521642.21275331837</v>
      </c>
      <c r="M111" s="15"/>
      <c r="N111" s="119">
        <f t="shared" si="16"/>
        <v>521642.21275331837</v>
      </c>
    </row>
    <row r="112" spans="1:14" x14ac:dyDescent="0.25">
      <c r="A112" s="5"/>
      <c r="B112" s="65" t="s">
        <v>68</v>
      </c>
      <c r="C112" s="47">
        <v>4</v>
      </c>
      <c r="D112" s="69">
        <v>31.241099999999999</v>
      </c>
      <c r="E112" s="98">
        <v>1417</v>
      </c>
      <c r="F112" s="141">
        <v>382759.2</v>
      </c>
      <c r="G112" s="55">
        <v>100</v>
      </c>
      <c r="H112" s="15">
        <f t="shared" si="18"/>
        <v>382759.2</v>
      </c>
      <c r="I112" s="15">
        <f t="shared" si="17"/>
        <v>0</v>
      </c>
      <c r="J112" s="15">
        <f t="shared" si="19"/>
        <v>270.11940719830631</v>
      </c>
      <c r="K112" s="15">
        <f t="shared" si="20"/>
        <v>449.52505868449174</v>
      </c>
      <c r="L112" s="15">
        <f t="shared" si="21"/>
        <v>741016.09184050525</v>
      </c>
      <c r="M112" s="15"/>
      <c r="N112" s="119">
        <f t="shared" si="16"/>
        <v>741016.09184050525</v>
      </c>
    </row>
    <row r="113" spans="1:14" x14ac:dyDescent="0.25">
      <c r="A113" s="5"/>
      <c r="B113" s="65" t="s">
        <v>69</v>
      </c>
      <c r="C113" s="47">
        <v>4</v>
      </c>
      <c r="D113" s="69">
        <v>24.530700000000003</v>
      </c>
      <c r="E113" s="98">
        <v>1410</v>
      </c>
      <c r="F113" s="141">
        <v>306138.3</v>
      </c>
      <c r="G113" s="55">
        <v>100</v>
      </c>
      <c r="H113" s="15">
        <f t="shared" si="18"/>
        <v>306138.3</v>
      </c>
      <c r="I113" s="15">
        <f t="shared" si="17"/>
        <v>0</v>
      </c>
      <c r="J113" s="15">
        <f t="shared" si="19"/>
        <v>217.11936170212766</v>
      </c>
      <c r="K113" s="15">
        <f t="shared" si="20"/>
        <v>502.52510418067038</v>
      </c>
      <c r="L113" s="15">
        <f t="shared" si="21"/>
        <v>784737.55121546693</v>
      </c>
      <c r="M113" s="15"/>
      <c r="N113" s="119">
        <f t="shared" si="16"/>
        <v>784737.55121546693</v>
      </c>
    </row>
    <row r="114" spans="1:14" x14ac:dyDescent="0.25">
      <c r="A114" s="5"/>
      <c r="B114" s="65" t="s">
        <v>70</v>
      </c>
      <c r="C114" s="47">
        <v>4</v>
      </c>
      <c r="D114" s="69">
        <v>16.540599999999998</v>
      </c>
      <c r="E114" s="98">
        <v>662</v>
      </c>
      <c r="F114" s="141">
        <v>92210.6</v>
      </c>
      <c r="G114" s="55">
        <v>100</v>
      </c>
      <c r="H114" s="15">
        <f t="shared" si="18"/>
        <v>92210.6</v>
      </c>
      <c r="I114" s="15">
        <f t="shared" si="17"/>
        <v>0</v>
      </c>
      <c r="J114" s="15">
        <f t="shared" si="19"/>
        <v>139.29093655589125</v>
      </c>
      <c r="K114" s="15">
        <f t="shared" si="20"/>
        <v>580.35352932690682</v>
      </c>
      <c r="L114" s="15">
        <f t="shared" si="21"/>
        <v>783993.78930273722</v>
      </c>
      <c r="M114" s="15"/>
      <c r="N114" s="119">
        <f t="shared" si="16"/>
        <v>783993.78930273722</v>
      </c>
    </row>
    <row r="115" spans="1:14" x14ac:dyDescent="0.25">
      <c r="A115" s="5"/>
      <c r="B115" s="65" t="s">
        <v>857</v>
      </c>
      <c r="C115" s="47">
        <v>4</v>
      </c>
      <c r="D115" s="69">
        <v>24.329000000000001</v>
      </c>
      <c r="E115" s="98">
        <v>1652</v>
      </c>
      <c r="F115" s="141">
        <v>359427.7</v>
      </c>
      <c r="G115" s="55">
        <v>100</v>
      </c>
      <c r="H115" s="15">
        <f t="shared" si="18"/>
        <v>359427.7</v>
      </c>
      <c r="I115" s="15">
        <f t="shared" si="17"/>
        <v>0</v>
      </c>
      <c r="J115" s="15">
        <f t="shared" si="19"/>
        <v>217.57124697336562</v>
      </c>
      <c r="K115" s="15">
        <f t="shared" si="20"/>
        <v>502.0732189094324</v>
      </c>
      <c r="L115" s="15">
        <f t="shared" si="21"/>
        <v>806585.67700680078</v>
      </c>
      <c r="M115" s="15"/>
      <c r="N115" s="119">
        <f t="shared" si="16"/>
        <v>806585.67700680078</v>
      </c>
    </row>
    <row r="116" spans="1:14" x14ac:dyDescent="0.25">
      <c r="A116" s="5"/>
      <c r="B116" s="65" t="s">
        <v>738</v>
      </c>
      <c r="C116" s="47">
        <v>4</v>
      </c>
      <c r="D116" s="69">
        <v>26.3277</v>
      </c>
      <c r="E116" s="98">
        <v>2232</v>
      </c>
      <c r="F116" s="141">
        <v>325618.90000000002</v>
      </c>
      <c r="G116" s="55">
        <v>100</v>
      </c>
      <c r="H116" s="15">
        <f t="shared" si="18"/>
        <v>325618.90000000002</v>
      </c>
      <c r="I116" s="15">
        <f t="shared" si="17"/>
        <v>0</v>
      </c>
      <c r="J116" s="15">
        <f t="shared" si="19"/>
        <v>145.88660394265233</v>
      </c>
      <c r="K116" s="15">
        <f t="shared" si="20"/>
        <v>573.75786194014574</v>
      </c>
      <c r="L116" s="15">
        <f t="shared" si="21"/>
        <v>950461.36165331979</v>
      </c>
      <c r="M116" s="15"/>
      <c r="N116" s="119">
        <f t="shared" si="16"/>
        <v>950461.36165331979</v>
      </c>
    </row>
    <row r="117" spans="1:14" x14ac:dyDescent="0.25">
      <c r="A117" s="5"/>
      <c r="B117" s="65" t="s">
        <v>739</v>
      </c>
      <c r="C117" s="47">
        <v>4</v>
      </c>
      <c r="D117" s="69">
        <v>20.367199999999997</v>
      </c>
      <c r="E117" s="98">
        <v>974</v>
      </c>
      <c r="F117" s="141">
        <v>165896.79999999999</v>
      </c>
      <c r="G117" s="55">
        <v>100</v>
      </c>
      <c r="H117" s="15">
        <f t="shared" si="18"/>
        <v>165896.79999999999</v>
      </c>
      <c r="I117" s="15">
        <f t="shared" si="17"/>
        <v>0</v>
      </c>
      <c r="J117" s="15">
        <f t="shared" si="19"/>
        <v>170.32525667351129</v>
      </c>
      <c r="K117" s="15">
        <f t="shared" si="20"/>
        <v>549.31920920928678</v>
      </c>
      <c r="L117" s="15">
        <f t="shared" si="21"/>
        <v>787264.54694341077</v>
      </c>
      <c r="M117" s="15"/>
      <c r="N117" s="119">
        <f t="shared" si="16"/>
        <v>787264.54694341077</v>
      </c>
    </row>
    <row r="118" spans="1:14" x14ac:dyDescent="0.25">
      <c r="A118" s="5"/>
      <c r="B118" s="65" t="s">
        <v>71</v>
      </c>
      <c r="C118" s="47">
        <v>4</v>
      </c>
      <c r="D118" s="69">
        <v>25.795300000000001</v>
      </c>
      <c r="E118" s="98">
        <v>2799</v>
      </c>
      <c r="F118" s="141">
        <v>415877.5</v>
      </c>
      <c r="G118" s="55">
        <v>100</v>
      </c>
      <c r="H118" s="15">
        <f t="shared" si="18"/>
        <v>415877.5</v>
      </c>
      <c r="I118" s="15">
        <f t="shared" si="17"/>
        <v>0</v>
      </c>
      <c r="J118" s="15">
        <f t="shared" si="19"/>
        <v>148.58074312254377</v>
      </c>
      <c r="K118" s="15">
        <f t="shared" si="20"/>
        <v>571.06372276025422</v>
      </c>
      <c r="L118" s="15">
        <f t="shared" si="21"/>
        <v>999583.76729043305</v>
      </c>
      <c r="M118" s="15"/>
      <c r="N118" s="119">
        <f t="shared" si="16"/>
        <v>999583.76729043305</v>
      </c>
    </row>
    <row r="119" spans="1:14" x14ac:dyDescent="0.25">
      <c r="A119" s="5"/>
      <c r="B119" s="65" t="s">
        <v>72</v>
      </c>
      <c r="C119" s="47">
        <v>4</v>
      </c>
      <c r="D119" s="69">
        <v>27.845200000000002</v>
      </c>
      <c r="E119" s="98">
        <v>2617</v>
      </c>
      <c r="F119" s="141">
        <v>584284.1</v>
      </c>
      <c r="G119" s="55">
        <v>100</v>
      </c>
      <c r="H119" s="15">
        <f t="shared" si="18"/>
        <v>584284.1</v>
      </c>
      <c r="I119" s="15">
        <f t="shared" si="17"/>
        <v>0</v>
      </c>
      <c r="J119" s="15">
        <f t="shared" si="19"/>
        <v>223.26484524264424</v>
      </c>
      <c r="K119" s="15">
        <f t="shared" si="20"/>
        <v>496.3796206401538</v>
      </c>
      <c r="L119" s="15">
        <f t="shared" si="21"/>
        <v>900455.06065644429</v>
      </c>
      <c r="M119" s="15"/>
      <c r="N119" s="119">
        <f t="shared" si="16"/>
        <v>900455.06065644429</v>
      </c>
    </row>
    <row r="120" spans="1:14" x14ac:dyDescent="0.25">
      <c r="A120" s="5"/>
      <c r="B120" s="65" t="s">
        <v>73</v>
      </c>
      <c r="C120" s="47">
        <v>4</v>
      </c>
      <c r="D120" s="69">
        <v>24.738299999999999</v>
      </c>
      <c r="E120" s="98">
        <v>1939</v>
      </c>
      <c r="F120" s="141">
        <v>373729.3</v>
      </c>
      <c r="G120" s="55">
        <v>100</v>
      </c>
      <c r="H120" s="15">
        <f t="shared" si="18"/>
        <v>373729.3</v>
      </c>
      <c r="I120" s="15">
        <f t="shared" si="17"/>
        <v>0</v>
      </c>
      <c r="J120" s="15">
        <f t="shared" si="19"/>
        <v>192.74332129963898</v>
      </c>
      <c r="K120" s="15">
        <f t="shared" si="20"/>
        <v>526.90114458315907</v>
      </c>
      <c r="L120" s="15">
        <f t="shared" si="21"/>
        <v>863827.56444226694</v>
      </c>
      <c r="M120" s="15"/>
      <c r="N120" s="119">
        <f t="shared" si="16"/>
        <v>863827.56444226694</v>
      </c>
    </row>
    <row r="121" spans="1:14" x14ac:dyDescent="0.25">
      <c r="A121" s="5"/>
      <c r="B121" s="65"/>
      <c r="C121" s="47"/>
      <c r="D121" s="69">
        <v>0</v>
      </c>
      <c r="E121" s="100"/>
      <c r="F121" s="44"/>
      <c r="G121" s="55"/>
      <c r="H121" s="40"/>
      <c r="I121" s="13"/>
      <c r="K121" s="15"/>
      <c r="L121" s="15"/>
      <c r="M121" s="15"/>
      <c r="N121" s="119"/>
    </row>
    <row r="122" spans="1:14" x14ac:dyDescent="0.25">
      <c r="A122" s="32" t="s">
        <v>74</v>
      </c>
      <c r="B122" s="57" t="s">
        <v>2</v>
      </c>
      <c r="C122" s="58"/>
      <c r="D122" s="7">
        <v>1545.2835</v>
      </c>
      <c r="E122" s="101">
        <f>E123</f>
        <v>112669</v>
      </c>
      <c r="F122" s="49"/>
      <c r="G122" s="55"/>
      <c r="H122" s="12">
        <f>H124</f>
        <v>22912640.449999999</v>
      </c>
      <c r="I122" s="12">
        <f>I124</f>
        <v>-22912640.449999999</v>
      </c>
      <c r="J122" s="12"/>
      <c r="K122" s="15"/>
      <c r="L122" s="15"/>
      <c r="M122" s="14">
        <f>M124</f>
        <v>47850158.14854598</v>
      </c>
      <c r="N122" s="117">
        <f t="shared" si="16"/>
        <v>47850158.14854598</v>
      </c>
    </row>
    <row r="123" spans="1:14" x14ac:dyDescent="0.25">
      <c r="A123" s="32" t="s">
        <v>74</v>
      </c>
      <c r="B123" s="57" t="s">
        <v>3</v>
      </c>
      <c r="C123" s="58"/>
      <c r="D123" s="7">
        <v>1545.2835</v>
      </c>
      <c r="E123" s="101">
        <f>SUM(E125:E161)</f>
        <v>112669</v>
      </c>
      <c r="F123" s="49">
        <f>SUM(F125:F161)</f>
        <v>91650561.799999997</v>
      </c>
      <c r="G123" s="55"/>
      <c r="H123" s="12">
        <f>SUM(H125:H161)</f>
        <v>61753163.349999987</v>
      </c>
      <c r="I123" s="12">
        <f>SUM(I125:I161)</f>
        <v>29897398.449999999</v>
      </c>
      <c r="J123" s="12"/>
      <c r="K123" s="15"/>
      <c r="L123" s="12">
        <f>SUM(L125:L161)</f>
        <v>30779393.46976684</v>
      </c>
      <c r="M123" s="15"/>
      <c r="N123" s="117">
        <f t="shared" si="16"/>
        <v>30779393.46976684</v>
      </c>
    </row>
    <row r="124" spans="1:14" x14ac:dyDescent="0.25">
      <c r="A124" s="5"/>
      <c r="B124" s="65" t="s">
        <v>26</v>
      </c>
      <c r="C124" s="47">
        <v>2</v>
      </c>
      <c r="D124" s="69">
        <v>0</v>
      </c>
      <c r="E124" s="100"/>
      <c r="F124" s="64"/>
      <c r="G124" s="55">
        <v>25</v>
      </c>
      <c r="H124" s="15">
        <f>F123*G124/100</f>
        <v>22912640.449999999</v>
      </c>
      <c r="I124" s="15">
        <f t="shared" ref="I124:I161" si="22">F124-H124</f>
        <v>-22912640.449999999</v>
      </c>
      <c r="J124" s="15"/>
      <c r="K124" s="15"/>
      <c r="L124" s="15"/>
      <c r="M124" s="15">
        <f>($L$7*$L$8*E122/$L$10)+($L$7*$L$9*D122/$L$11)</f>
        <v>47850158.14854598</v>
      </c>
      <c r="N124" s="119">
        <f t="shared" si="16"/>
        <v>47850158.14854598</v>
      </c>
    </row>
    <row r="125" spans="1:14" x14ac:dyDescent="0.25">
      <c r="A125" s="5"/>
      <c r="B125" s="65" t="s">
        <v>75</v>
      </c>
      <c r="C125" s="47">
        <v>4</v>
      </c>
      <c r="D125" s="69">
        <v>62.27</v>
      </c>
      <c r="E125" s="98">
        <v>1329</v>
      </c>
      <c r="F125" s="142">
        <v>969260.9</v>
      </c>
      <c r="G125" s="55">
        <v>100</v>
      </c>
      <c r="H125" s="15">
        <f t="shared" ref="H125:H161" si="23">F125*G125/100</f>
        <v>969260.9</v>
      </c>
      <c r="I125" s="15">
        <f t="shared" si="22"/>
        <v>0</v>
      </c>
      <c r="J125" s="15">
        <f t="shared" ref="J125:J161" si="24">F125/E125</f>
        <v>729.31595184349135</v>
      </c>
      <c r="K125" s="15">
        <f t="shared" ref="K125:K161" si="25">$J$11*$J$19-J125</f>
        <v>-9.6714859606933032</v>
      </c>
      <c r="L125" s="15">
        <f t="shared" ref="L125:L161" si="26">IF(K125&gt;0,$J$7*$J$8*(K125/$K$19),0)+$J$7*$J$9*(E125/$E$19)+$J$7*$J$10*(D125/$D$19)</f>
        <v>288568.4037665517</v>
      </c>
      <c r="M125" s="15"/>
      <c r="N125" s="119">
        <f t="shared" si="16"/>
        <v>288568.4037665517</v>
      </c>
    </row>
    <row r="126" spans="1:14" x14ac:dyDescent="0.25">
      <c r="A126" s="5"/>
      <c r="B126" s="65" t="s">
        <v>76</v>
      </c>
      <c r="C126" s="47">
        <v>4</v>
      </c>
      <c r="D126" s="69">
        <v>60.540000000000006</v>
      </c>
      <c r="E126" s="98">
        <v>2436</v>
      </c>
      <c r="F126" s="142">
        <v>1084006.3</v>
      </c>
      <c r="G126" s="55">
        <v>100</v>
      </c>
      <c r="H126" s="15">
        <f t="shared" si="23"/>
        <v>1084006.3</v>
      </c>
      <c r="I126" s="15">
        <f t="shared" si="22"/>
        <v>0</v>
      </c>
      <c r="J126" s="15">
        <f t="shared" si="24"/>
        <v>444.99437602627262</v>
      </c>
      <c r="K126" s="15">
        <f t="shared" si="25"/>
        <v>274.65008985652543</v>
      </c>
      <c r="L126" s="15">
        <f t="shared" si="26"/>
        <v>709722.67776540341</v>
      </c>
      <c r="M126" s="15"/>
      <c r="N126" s="119">
        <f t="shared" si="16"/>
        <v>709722.67776540341</v>
      </c>
    </row>
    <row r="127" spans="1:14" x14ac:dyDescent="0.25">
      <c r="A127" s="5"/>
      <c r="B127" s="65" t="s">
        <v>77</v>
      </c>
      <c r="C127" s="47">
        <v>4</v>
      </c>
      <c r="D127" s="69">
        <v>34.874600000000001</v>
      </c>
      <c r="E127" s="98">
        <v>2261</v>
      </c>
      <c r="F127" s="142">
        <v>555561.19999999995</v>
      </c>
      <c r="G127" s="55">
        <v>100</v>
      </c>
      <c r="H127" s="15">
        <f t="shared" si="23"/>
        <v>555561.19999999995</v>
      </c>
      <c r="I127" s="15">
        <f t="shared" si="22"/>
        <v>0</v>
      </c>
      <c r="J127" s="15">
        <f t="shared" si="24"/>
        <v>245.71481645289694</v>
      </c>
      <c r="K127" s="15">
        <f t="shared" si="25"/>
        <v>473.92964942990113</v>
      </c>
      <c r="L127" s="15">
        <f t="shared" si="26"/>
        <v>858907.89277284918</v>
      </c>
      <c r="M127" s="15"/>
      <c r="N127" s="119">
        <f t="shared" si="16"/>
        <v>858907.89277284918</v>
      </c>
    </row>
    <row r="128" spans="1:14" x14ac:dyDescent="0.25">
      <c r="A128" s="5"/>
      <c r="B128" s="65" t="s">
        <v>78</v>
      </c>
      <c r="C128" s="47">
        <v>4</v>
      </c>
      <c r="D128" s="69">
        <v>31.383899999999997</v>
      </c>
      <c r="E128" s="98">
        <v>1448</v>
      </c>
      <c r="F128" s="142">
        <v>275808.59999999998</v>
      </c>
      <c r="G128" s="55">
        <v>100</v>
      </c>
      <c r="H128" s="15">
        <f t="shared" si="23"/>
        <v>275808.59999999998</v>
      </c>
      <c r="I128" s="15">
        <f t="shared" si="22"/>
        <v>0</v>
      </c>
      <c r="J128" s="15">
        <f t="shared" si="24"/>
        <v>190.47555248618784</v>
      </c>
      <c r="K128" s="15">
        <f t="shared" si="25"/>
        <v>529.16891339661015</v>
      </c>
      <c r="L128" s="15">
        <f t="shared" si="26"/>
        <v>837381.17533926782</v>
      </c>
      <c r="M128" s="15"/>
      <c r="N128" s="119">
        <f t="shared" si="16"/>
        <v>837381.17533926782</v>
      </c>
    </row>
    <row r="129" spans="1:14" x14ac:dyDescent="0.25">
      <c r="A129" s="5"/>
      <c r="B129" s="65" t="s">
        <v>740</v>
      </c>
      <c r="C129" s="47">
        <v>4</v>
      </c>
      <c r="D129" s="69">
        <v>25.623899999999999</v>
      </c>
      <c r="E129" s="98">
        <v>1268</v>
      </c>
      <c r="F129" s="142">
        <v>281956.90000000002</v>
      </c>
      <c r="G129" s="55">
        <v>100</v>
      </c>
      <c r="H129" s="15">
        <f t="shared" si="23"/>
        <v>281956.90000000002</v>
      </c>
      <c r="I129" s="15">
        <f t="shared" si="22"/>
        <v>0</v>
      </c>
      <c r="J129" s="15">
        <f t="shared" si="24"/>
        <v>222.36348580441643</v>
      </c>
      <c r="K129" s="15">
        <f t="shared" si="25"/>
        <v>497.28098007838162</v>
      </c>
      <c r="L129" s="15">
        <f t="shared" si="26"/>
        <v>768028.88418577029</v>
      </c>
      <c r="M129" s="15"/>
      <c r="N129" s="119">
        <f t="shared" si="16"/>
        <v>768028.88418577029</v>
      </c>
    </row>
    <row r="130" spans="1:14" x14ac:dyDescent="0.25">
      <c r="A130" s="5"/>
      <c r="B130" s="65" t="s">
        <v>741</v>
      </c>
      <c r="C130" s="47">
        <v>4</v>
      </c>
      <c r="D130" s="69">
        <v>39.855800000000002</v>
      </c>
      <c r="E130" s="98">
        <v>2017</v>
      </c>
      <c r="F130" s="142">
        <v>336746.8</v>
      </c>
      <c r="G130" s="55">
        <v>100</v>
      </c>
      <c r="H130" s="15">
        <f t="shared" si="23"/>
        <v>336746.8</v>
      </c>
      <c r="I130" s="15">
        <f t="shared" si="22"/>
        <v>0</v>
      </c>
      <c r="J130" s="15">
        <f t="shared" si="24"/>
        <v>166.95428854734755</v>
      </c>
      <c r="K130" s="15">
        <f t="shared" si="25"/>
        <v>552.69017733545047</v>
      </c>
      <c r="L130" s="15">
        <f t="shared" si="26"/>
        <v>940863.02388872951</v>
      </c>
      <c r="M130" s="15"/>
      <c r="N130" s="119">
        <f t="shared" si="16"/>
        <v>940863.02388872951</v>
      </c>
    </row>
    <row r="131" spans="1:14" x14ac:dyDescent="0.25">
      <c r="A131" s="5"/>
      <c r="B131" s="65" t="s">
        <v>742</v>
      </c>
      <c r="C131" s="47">
        <v>4</v>
      </c>
      <c r="D131" s="69">
        <v>24.169999999999998</v>
      </c>
      <c r="E131" s="98">
        <v>1453</v>
      </c>
      <c r="F131" s="142">
        <v>509947.2</v>
      </c>
      <c r="G131" s="55">
        <v>100</v>
      </c>
      <c r="H131" s="15">
        <f t="shared" si="23"/>
        <v>509947.2</v>
      </c>
      <c r="I131" s="15">
        <f t="shared" si="22"/>
        <v>0</v>
      </c>
      <c r="J131" s="15">
        <f t="shared" si="24"/>
        <v>350.96159669649001</v>
      </c>
      <c r="K131" s="15">
        <f t="shared" si="25"/>
        <v>368.68286918630804</v>
      </c>
      <c r="L131" s="15">
        <f t="shared" si="26"/>
        <v>631479.61105334235</v>
      </c>
      <c r="M131" s="15"/>
      <c r="N131" s="119">
        <f t="shared" si="16"/>
        <v>631479.61105334235</v>
      </c>
    </row>
    <row r="132" spans="1:14" x14ac:dyDescent="0.25">
      <c r="A132" s="5"/>
      <c r="B132" s="65" t="s">
        <v>79</v>
      </c>
      <c r="C132" s="47">
        <v>4</v>
      </c>
      <c r="D132" s="69">
        <v>31.63</v>
      </c>
      <c r="E132" s="98">
        <v>2356</v>
      </c>
      <c r="F132" s="142">
        <v>312645.09999999998</v>
      </c>
      <c r="G132" s="55">
        <v>100</v>
      </c>
      <c r="H132" s="15">
        <f t="shared" si="23"/>
        <v>312645.09999999998</v>
      </c>
      <c r="I132" s="15">
        <f t="shared" si="22"/>
        <v>0</v>
      </c>
      <c r="J132" s="15">
        <f t="shared" si="24"/>
        <v>132.70165534804752</v>
      </c>
      <c r="K132" s="15">
        <f t="shared" si="25"/>
        <v>586.94281053475049</v>
      </c>
      <c r="L132" s="15">
        <f t="shared" si="26"/>
        <v>991464.1178079953</v>
      </c>
      <c r="M132" s="15"/>
      <c r="N132" s="119">
        <f t="shared" si="16"/>
        <v>991464.1178079953</v>
      </c>
    </row>
    <row r="133" spans="1:14" x14ac:dyDescent="0.25">
      <c r="A133" s="5"/>
      <c r="B133" s="65" t="s">
        <v>80</v>
      </c>
      <c r="C133" s="47">
        <v>4</v>
      </c>
      <c r="D133" s="69">
        <v>11.828699999999998</v>
      </c>
      <c r="E133" s="98">
        <v>670</v>
      </c>
      <c r="F133" s="142">
        <v>380249.4</v>
      </c>
      <c r="G133" s="55">
        <v>100</v>
      </c>
      <c r="H133" s="15">
        <f t="shared" si="23"/>
        <v>380249.4</v>
      </c>
      <c r="I133" s="15">
        <f t="shared" si="22"/>
        <v>0</v>
      </c>
      <c r="J133" s="15">
        <f t="shared" si="24"/>
        <v>567.53641791044777</v>
      </c>
      <c r="K133" s="15">
        <f t="shared" si="25"/>
        <v>152.10804797235028</v>
      </c>
      <c r="L133" s="15">
        <f t="shared" si="26"/>
        <v>272060.19978290913</v>
      </c>
      <c r="M133" s="15"/>
      <c r="N133" s="119">
        <f t="shared" si="16"/>
        <v>272060.19978290913</v>
      </c>
    </row>
    <row r="134" spans="1:14" x14ac:dyDescent="0.25">
      <c r="A134" s="5"/>
      <c r="B134" s="65" t="s">
        <v>81</v>
      </c>
      <c r="C134" s="47">
        <v>4</v>
      </c>
      <c r="D134" s="69">
        <v>33.254300000000001</v>
      </c>
      <c r="E134" s="98">
        <v>1863</v>
      </c>
      <c r="F134" s="142">
        <v>765452</v>
      </c>
      <c r="G134" s="55">
        <v>100</v>
      </c>
      <c r="H134" s="15">
        <f t="shared" si="23"/>
        <v>765452</v>
      </c>
      <c r="I134" s="15">
        <f t="shared" si="22"/>
        <v>0</v>
      </c>
      <c r="J134" s="15">
        <f t="shared" si="24"/>
        <v>410.8706387546967</v>
      </c>
      <c r="K134" s="15">
        <f t="shared" si="25"/>
        <v>308.77382712810135</v>
      </c>
      <c r="L134" s="15">
        <f t="shared" si="26"/>
        <v>624032.26690051111</v>
      </c>
      <c r="M134" s="15"/>
      <c r="N134" s="119">
        <f t="shared" si="16"/>
        <v>624032.26690051111</v>
      </c>
    </row>
    <row r="135" spans="1:14" x14ac:dyDescent="0.25">
      <c r="A135" s="5"/>
      <c r="B135" s="65" t="s">
        <v>82</v>
      </c>
      <c r="C135" s="47">
        <v>4</v>
      </c>
      <c r="D135" s="69">
        <v>34.46</v>
      </c>
      <c r="E135" s="98">
        <v>1933</v>
      </c>
      <c r="F135" s="142">
        <v>2490152.2999999998</v>
      </c>
      <c r="G135" s="55">
        <v>100</v>
      </c>
      <c r="H135" s="15">
        <f t="shared" si="23"/>
        <v>2490152.2999999998</v>
      </c>
      <c r="I135" s="15">
        <f t="shared" si="22"/>
        <v>0</v>
      </c>
      <c r="J135" s="15">
        <f t="shared" si="24"/>
        <v>1288.2319192964303</v>
      </c>
      <c r="K135" s="15">
        <f t="shared" si="25"/>
        <v>-568.58745341363226</v>
      </c>
      <c r="L135" s="15">
        <f t="shared" si="26"/>
        <v>273030.19209914468</v>
      </c>
      <c r="M135" s="15"/>
      <c r="N135" s="119">
        <f t="shared" si="16"/>
        <v>273030.19209914468</v>
      </c>
    </row>
    <row r="136" spans="1:14" x14ac:dyDescent="0.25">
      <c r="A136" s="5"/>
      <c r="B136" s="65" t="s">
        <v>879</v>
      </c>
      <c r="C136" s="47">
        <v>3</v>
      </c>
      <c r="D136" s="69">
        <v>34.15</v>
      </c>
      <c r="E136" s="98">
        <v>36291</v>
      </c>
      <c r="F136" s="142">
        <v>59794796.899999999</v>
      </c>
      <c r="G136" s="55">
        <v>50</v>
      </c>
      <c r="H136" s="15">
        <f t="shared" si="23"/>
        <v>29897398.449999999</v>
      </c>
      <c r="I136" s="15">
        <f t="shared" si="22"/>
        <v>29897398.449999999</v>
      </c>
      <c r="J136" s="15">
        <f t="shared" si="24"/>
        <v>1647.6480918133973</v>
      </c>
      <c r="K136" s="15">
        <f t="shared" si="25"/>
        <v>-928.00362593059924</v>
      </c>
      <c r="L136" s="15">
        <f t="shared" si="26"/>
        <v>3523936.515739968</v>
      </c>
      <c r="M136" s="15"/>
      <c r="N136" s="119">
        <f t="shared" si="16"/>
        <v>3523936.515739968</v>
      </c>
    </row>
    <row r="137" spans="1:14" x14ac:dyDescent="0.25">
      <c r="A137" s="5"/>
      <c r="B137" s="65" t="s">
        <v>743</v>
      </c>
      <c r="C137" s="47">
        <v>4</v>
      </c>
      <c r="D137" s="69">
        <v>34.1</v>
      </c>
      <c r="E137" s="98">
        <v>1137</v>
      </c>
      <c r="F137" s="142">
        <v>174116.7</v>
      </c>
      <c r="G137" s="55">
        <v>100</v>
      </c>
      <c r="H137" s="15">
        <f t="shared" si="23"/>
        <v>174116.7</v>
      </c>
      <c r="I137" s="15">
        <f t="shared" si="22"/>
        <v>0</v>
      </c>
      <c r="J137" s="15">
        <f t="shared" si="24"/>
        <v>153.13693931398419</v>
      </c>
      <c r="K137" s="15">
        <f t="shared" si="25"/>
        <v>566.50752656881389</v>
      </c>
      <c r="L137" s="15">
        <f t="shared" si="26"/>
        <v>858675.36117931362</v>
      </c>
      <c r="M137" s="15"/>
      <c r="N137" s="119">
        <f t="shared" si="16"/>
        <v>858675.36117931362</v>
      </c>
    </row>
    <row r="138" spans="1:14" x14ac:dyDescent="0.25">
      <c r="A138" s="5"/>
      <c r="B138" s="65" t="s">
        <v>83</v>
      </c>
      <c r="C138" s="47">
        <v>4</v>
      </c>
      <c r="D138" s="69">
        <v>69.12</v>
      </c>
      <c r="E138" s="98">
        <v>5572</v>
      </c>
      <c r="F138" s="142">
        <v>1339843</v>
      </c>
      <c r="G138" s="55">
        <v>100</v>
      </c>
      <c r="H138" s="15">
        <f t="shared" si="23"/>
        <v>1339843</v>
      </c>
      <c r="I138" s="15">
        <f t="shared" si="22"/>
        <v>0</v>
      </c>
      <c r="J138" s="15">
        <f t="shared" si="24"/>
        <v>240.45997846374732</v>
      </c>
      <c r="K138" s="15">
        <f t="shared" si="25"/>
        <v>479.1844874190507</v>
      </c>
      <c r="L138" s="15">
        <f t="shared" si="26"/>
        <v>1267933.9046040403</v>
      </c>
      <c r="M138" s="15"/>
      <c r="N138" s="119">
        <f t="shared" si="16"/>
        <v>1267933.9046040403</v>
      </c>
    </row>
    <row r="139" spans="1:14" x14ac:dyDescent="0.25">
      <c r="A139" s="5"/>
      <c r="B139" s="65" t="s">
        <v>744</v>
      </c>
      <c r="C139" s="47">
        <v>4</v>
      </c>
      <c r="D139" s="69">
        <v>26.168200000000002</v>
      </c>
      <c r="E139" s="98">
        <v>1501</v>
      </c>
      <c r="F139" s="142">
        <v>213529.3</v>
      </c>
      <c r="G139" s="55">
        <v>100</v>
      </c>
      <c r="H139" s="15">
        <f t="shared" si="23"/>
        <v>213529.3</v>
      </c>
      <c r="I139" s="15">
        <f t="shared" si="22"/>
        <v>0</v>
      </c>
      <c r="J139" s="15">
        <f t="shared" si="24"/>
        <v>142.25802798134575</v>
      </c>
      <c r="K139" s="15">
        <f t="shared" si="25"/>
        <v>577.38643790145227</v>
      </c>
      <c r="L139" s="15">
        <f t="shared" si="26"/>
        <v>885100.6594390691</v>
      </c>
      <c r="M139" s="15"/>
      <c r="N139" s="119">
        <f t="shared" si="16"/>
        <v>885100.6594390691</v>
      </c>
    </row>
    <row r="140" spans="1:14" x14ac:dyDescent="0.25">
      <c r="A140" s="5"/>
      <c r="B140" s="65" t="s">
        <v>84</v>
      </c>
      <c r="C140" s="47">
        <v>4</v>
      </c>
      <c r="D140" s="69">
        <v>85.18</v>
      </c>
      <c r="E140" s="98">
        <v>4564</v>
      </c>
      <c r="F140" s="142">
        <v>1223424.3999999999</v>
      </c>
      <c r="G140" s="55">
        <v>100</v>
      </c>
      <c r="H140" s="15">
        <f t="shared" si="23"/>
        <v>1223424.3999999999</v>
      </c>
      <c r="I140" s="15">
        <f t="shared" si="22"/>
        <v>0</v>
      </c>
      <c r="J140" s="15">
        <f t="shared" si="24"/>
        <v>268.0596844872918</v>
      </c>
      <c r="K140" s="15">
        <f t="shared" si="25"/>
        <v>451.58478139550624</v>
      </c>
      <c r="L140" s="15">
        <f t="shared" si="26"/>
        <v>1182271.1273167317</v>
      </c>
      <c r="M140" s="15"/>
      <c r="N140" s="119">
        <f t="shared" si="16"/>
        <v>1182271.1273167317</v>
      </c>
    </row>
    <row r="141" spans="1:14" x14ac:dyDescent="0.25">
      <c r="A141" s="5"/>
      <c r="B141" s="65" t="s">
        <v>85</v>
      </c>
      <c r="C141" s="47">
        <v>4</v>
      </c>
      <c r="D141" s="69">
        <v>34.762</v>
      </c>
      <c r="E141" s="98">
        <v>1783</v>
      </c>
      <c r="F141" s="142">
        <v>338473.1</v>
      </c>
      <c r="G141" s="55">
        <v>100</v>
      </c>
      <c r="H141" s="15">
        <f t="shared" si="23"/>
        <v>338473.1</v>
      </c>
      <c r="I141" s="15">
        <f t="shared" si="22"/>
        <v>0</v>
      </c>
      <c r="J141" s="15">
        <f t="shared" si="24"/>
        <v>189.83348289399888</v>
      </c>
      <c r="K141" s="15">
        <f t="shared" si="25"/>
        <v>529.8109829887992</v>
      </c>
      <c r="L141" s="15">
        <f t="shared" si="26"/>
        <v>878667.69739717618</v>
      </c>
      <c r="M141" s="15"/>
      <c r="N141" s="119">
        <f t="shared" si="16"/>
        <v>878667.69739717618</v>
      </c>
    </row>
    <row r="142" spans="1:14" x14ac:dyDescent="0.25">
      <c r="A142" s="5"/>
      <c r="B142" s="65" t="s">
        <v>86</v>
      </c>
      <c r="C142" s="47">
        <v>4</v>
      </c>
      <c r="D142" s="69">
        <v>46.627399999999994</v>
      </c>
      <c r="E142" s="98">
        <v>1594</v>
      </c>
      <c r="F142" s="142">
        <v>443126.3</v>
      </c>
      <c r="G142" s="55">
        <v>100</v>
      </c>
      <c r="H142" s="15">
        <f t="shared" si="23"/>
        <v>443126.3</v>
      </c>
      <c r="I142" s="15">
        <f t="shared" si="22"/>
        <v>0</v>
      </c>
      <c r="J142" s="15">
        <f t="shared" si="24"/>
        <v>277.99642409033873</v>
      </c>
      <c r="K142" s="15">
        <f t="shared" si="25"/>
        <v>441.64804179245931</v>
      </c>
      <c r="L142" s="15">
        <f t="shared" si="26"/>
        <v>788787.58772409311</v>
      </c>
      <c r="M142" s="15"/>
      <c r="N142" s="119">
        <f t="shared" si="16"/>
        <v>788787.58772409311</v>
      </c>
    </row>
    <row r="143" spans="1:14" x14ac:dyDescent="0.25">
      <c r="A143" s="5"/>
      <c r="B143" s="65" t="s">
        <v>87</v>
      </c>
      <c r="C143" s="47">
        <v>4</v>
      </c>
      <c r="D143" s="69">
        <v>61.2</v>
      </c>
      <c r="E143" s="98">
        <v>2139</v>
      </c>
      <c r="F143" s="142">
        <v>1046080.9</v>
      </c>
      <c r="G143" s="55">
        <v>100</v>
      </c>
      <c r="H143" s="15">
        <f t="shared" si="23"/>
        <v>1046080.9</v>
      </c>
      <c r="I143" s="15">
        <f t="shared" si="22"/>
        <v>0</v>
      </c>
      <c r="J143" s="15">
        <f t="shared" si="24"/>
        <v>489.05137914913513</v>
      </c>
      <c r="K143" s="15">
        <f t="shared" si="25"/>
        <v>230.59308673366291</v>
      </c>
      <c r="L143" s="15">
        <f t="shared" si="26"/>
        <v>631862.04597982473</v>
      </c>
      <c r="M143" s="15"/>
      <c r="N143" s="119">
        <f t="shared" si="16"/>
        <v>631862.04597982473</v>
      </c>
    </row>
    <row r="144" spans="1:14" x14ac:dyDescent="0.25">
      <c r="A144" s="5"/>
      <c r="B144" s="65" t="s">
        <v>88</v>
      </c>
      <c r="C144" s="47">
        <v>4</v>
      </c>
      <c r="D144" s="69">
        <v>47.41</v>
      </c>
      <c r="E144" s="98">
        <v>2818</v>
      </c>
      <c r="F144" s="142">
        <v>7137733.7000000002</v>
      </c>
      <c r="G144" s="55">
        <v>100</v>
      </c>
      <c r="H144" s="15">
        <f t="shared" si="23"/>
        <v>7137733.7000000002</v>
      </c>
      <c r="I144" s="15">
        <f t="shared" si="22"/>
        <v>0</v>
      </c>
      <c r="J144" s="15">
        <f t="shared" si="24"/>
        <v>2532.9076295244854</v>
      </c>
      <c r="K144" s="15">
        <f t="shared" si="25"/>
        <v>-1813.2631636416872</v>
      </c>
      <c r="L144" s="15">
        <f t="shared" si="26"/>
        <v>390642.98824334692</v>
      </c>
      <c r="M144" s="15"/>
      <c r="N144" s="119">
        <f t="shared" si="16"/>
        <v>390642.98824334692</v>
      </c>
    </row>
    <row r="145" spans="1:14" x14ac:dyDescent="0.25">
      <c r="A145" s="5"/>
      <c r="B145" s="65" t="s">
        <v>89</v>
      </c>
      <c r="C145" s="47">
        <v>4</v>
      </c>
      <c r="D145" s="69">
        <v>17.339500000000001</v>
      </c>
      <c r="E145" s="98">
        <v>826</v>
      </c>
      <c r="F145" s="142">
        <v>128489.4</v>
      </c>
      <c r="G145" s="55">
        <v>100</v>
      </c>
      <c r="H145" s="15">
        <f t="shared" si="23"/>
        <v>128489.4</v>
      </c>
      <c r="I145" s="15">
        <f t="shared" si="22"/>
        <v>0</v>
      </c>
      <c r="J145" s="15">
        <f t="shared" si="24"/>
        <v>155.55617433414042</v>
      </c>
      <c r="K145" s="15">
        <f t="shared" si="25"/>
        <v>564.08829154865759</v>
      </c>
      <c r="L145" s="15">
        <f t="shared" si="26"/>
        <v>782598.92058410204</v>
      </c>
      <c r="M145" s="15"/>
      <c r="N145" s="119">
        <f t="shared" si="16"/>
        <v>782598.92058410204</v>
      </c>
    </row>
    <row r="146" spans="1:14" x14ac:dyDescent="0.25">
      <c r="A146" s="5"/>
      <c r="B146" s="65" t="s">
        <v>90</v>
      </c>
      <c r="C146" s="47">
        <v>4</v>
      </c>
      <c r="D146" s="69">
        <v>17.34</v>
      </c>
      <c r="E146" s="98">
        <v>689</v>
      </c>
      <c r="F146" s="142">
        <v>91467</v>
      </c>
      <c r="G146" s="55">
        <v>100</v>
      </c>
      <c r="H146" s="15">
        <f t="shared" si="23"/>
        <v>91467</v>
      </c>
      <c r="I146" s="15">
        <f t="shared" si="22"/>
        <v>0</v>
      </c>
      <c r="J146" s="15">
        <f t="shared" si="24"/>
        <v>132.75326560232222</v>
      </c>
      <c r="K146" s="15">
        <f t="shared" si="25"/>
        <v>586.8912002804758</v>
      </c>
      <c r="L146" s="15">
        <f t="shared" si="26"/>
        <v>796277.73207015125</v>
      </c>
      <c r="M146" s="15"/>
      <c r="N146" s="119">
        <f t="shared" si="16"/>
        <v>796277.73207015125</v>
      </c>
    </row>
    <row r="147" spans="1:14" x14ac:dyDescent="0.25">
      <c r="A147" s="5"/>
      <c r="B147" s="65" t="s">
        <v>91</v>
      </c>
      <c r="C147" s="47">
        <v>4</v>
      </c>
      <c r="D147" s="69">
        <v>26.2576</v>
      </c>
      <c r="E147" s="98">
        <v>1457</v>
      </c>
      <c r="F147" s="142">
        <v>564604.30000000005</v>
      </c>
      <c r="G147" s="55">
        <v>100</v>
      </c>
      <c r="H147" s="15">
        <f t="shared" si="23"/>
        <v>564604.30000000005</v>
      </c>
      <c r="I147" s="15">
        <f t="shared" si="22"/>
        <v>0</v>
      </c>
      <c r="J147" s="15">
        <f t="shared" si="24"/>
        <v>387.51153054221004</v>
      </c>
      <c r="K147" s="15">
        <f t="shared" si="25"/>
        <v>332.13293534058801</v>
      </c>
      <c r="L147" s="15">
        <f t="shared" si="26"/>
        <v>594609.82172980218</v>
      </c>
      <c r="M147" s="15"/>
      <c r="N147" s="119">
        <f t="shared" ref="N147:N210" si="27">L147+M147</f>
        <v>594609.82172980218</v>
      </c>
    </row>
    <row r="148" spans="1:14" x14ac:dyDescent="0.25">
      <c r="A148" s="5"/>
      <c r="B148" s="65" t="s">
        <v>92</v>
      </c>
      <c r="C148" s="47">
        <v>4</v>
      </c>
      <c r="D148" s="69">
        <v>61.502499999999998</v>
      </c>
      <c r="E148" s="98">
        <v>2216</v>
      </c>
      <c r="F148" s="142">
        <v>1179404</v>
      </c>
      <c r="G148" s="55">
        <v>100</v>
      </c>
      <c r="H148" s="15">
        <f t="shared" si="23"/>
        <v>1179404</v>
      </c>
      <c r="I148" s="15">
        <f t="shared" si="22"/>
        <v>0</v>
      </c>
      <c r="J148" s="15">
        <f t="shared" si="24"/>
        <v>532.22202166064983</v>
      </c>
      <c r="K148" s="15">
        <f t="shared" si="25"/>
        <v>187.42244422214821</v>
      </c>
      <c r="L148" s="15">
        <f t="shared" si="26"/>
        <v>589498.65121321962</v>
      </c>
      <c r="M148" s="15"/>
      <c r="N148" s="119">
        <f t="shared" si="27"/>
        <v>589498.65121321962</v>
      </c>
    </row>
    <row r="149" spans="1:14" x14ac:dyDescent="0.25">
      <c r="A149" s="5"/>
      <c r="B149" s="65" t="s">
        <v>745</v>
      </c>
      <c r="C149" s="47">
        <v>4</v>
      </c>
      <c r="D149" s="69">
        <v>22.879899999999999</v>
      </c>
      <c r="E149" s="98">
        <v>614</v>
      </c>
      <c r="F149" s="142">
        <v>176506.9</v>
      </c>
      <c r="G149" s="55">
        <v>100</v>
      </c>
      <c r="H149" s="15">
        <f t="shared" si="23"/>
        <v>176506.9</v>
      </c>
      <c r="I149" s="15">
        <f t="shared" si="22"/>
        <v>0</v>
      </c>
      <c r="J149" s="15">
        <f t="shared" si="24"/>
        <v>287.47052117263843</v>
      </c>
      <c r="K149" s="15">
        <f t="shared" si="25"/>
        <v>432.17394471015962</v>
      </c>
      <c r="L149" s="15">
        <f t="shared" si="26"/>
        <v>622886.72171939572</v>
      </c>
      <c r="M149" s="15"/>
      <c r="N149" s="119">
        <f t="shared" si="27"/>
        <v>622886.72171939572</v>
      </c>
    </row>
    <row r="150" spans="1:14" x14ac:dyDescent="0.25">
      <c r="A150" s="5"/>
      <c r="B150" s="65" t="s">
        <v>93</v>
      </c>
      <c r="C150" s="47">
        <v>4</v>
      </c>
      <c r="D150" s="69">
        <v>31.273200000000003</v>
      </c>
      <c r="E150" s="98">
        <v>554</v>
      </c>
      <c r="F150" s="142">
        <v>419768.3</v>
      </c>
      <c r="G150" s="55">
        <v>100</v>
      </c>
      <c r="H150" s="15">
        <f t="shared" si="23"/>
        <v>419768.3</v>
      </c>
      <c r="I150" s="15">
        <f t="shared" si="22"/>
        <v>0</v>
      </c>
      <c r="J150" s="15">
        <f t="shared" si="24"/>
        <v>757.70451263537905</v>
      </c>
      <c r="K150" s="15">
        <f t="shared" si="25"/>
        <v>-38.060046752581002</v>
      </c>
      <c r="L150" s="15">
        <f t="shared" si="26"/>
        <v>134187.52708071875</v>
      </c>
      <c r="M150" s="15"/>
      <c r="N150" s="119">
        <f t="shared" si="27"/>
        <v>134187.52708071875</v>
      </c>
    </row>
    <row r="151" spans="1:14" x14ac:dyDescent="0.25">
      <c r="A151" s="5"/>
      <c r="B151" s="65" t="s">
        <v>94</v>
      </c>
      <c r="C151" s="47">
        <v>4</v>
      </c>
      <c r="D151" s="69">
        <v>58.628599999999992</v>
      </c>
      <c r="E151" s="98">
        <v>3870</v>
      </c>
      <c r="F151" s="142">
        <v>680013.7</v>
      </c>
      <c r="G151" s="55">
        <v>100</v>
      </c>
      <c r="H151" s="15">
        <f t="shared" si="23"/>
        <v>680013.7</v>
      </c>
      <c r="I151" s="15">
        <f t="shared" si="22"/>
        <v>0</v>
      </c>
      <c r="J151" s="15">
        <f t="shared" si="24"/>
        <v>175.71413436692507</v>
      </c>
      <c r="K151" s="15">
        <f t="shared" si="25"/>
        <v>543.93033151587292</v>
      </c>
      <c r="L151" s="15">
        <f t="shared" si="26"/>
        <v>1155076.4635288497</v>
      </c>
      <c r="M151" s="15"/>
      <c r="N151" s="119">
        <f t="shared" si="27"/>
        <v>1155076.4635288497</v>
      </c>
    </row>
    <row r="152" spans="1:14" x14ac:dyDescent="0.25">
      <c r="A152" s="5"/>
      <c r="B152" s="65" t="s">
        <v>95</v>
      </c>
      <c r="C152" s="47">
        <v>4</v>
      </c>
      <c r="D152" s="69">
        <v>76.844499999999996</v>
      </c>
      <c r="E152" s="98">
        <v>3091</v>
      </c>
      <c r="F152" s="142">
        <v>1969727.8</v>
      </c>
      <c r="G152" s="55">
        <v>100</v>
      </c>
      <c r="H152" s="15">
        <f t="shared" si="23"/>
        <v>1969727.8</v>
      </c>
      <c r="I152" s="15">
        <f t="shared" si="22"/>
        <v>0</v>
      </c>
      <c r="J152" s="15">
        <f t="shared" si="24"/>
        <v>637.24613393723712</v>
      </c>
      <c r="K152" s="15">
        <f t="shared" si="25"/>
        <v>82.398331945560926</v>
      </c>
      <c r="L152" s="15">
        <f t="shared" si="26"/>
        <v>589705.5091357464</v>
      </c>
      <c r="M152" s="15"/>
      <c r="N152" s="119">
        <f t="shared" si="27"/>
        <v>589705.5091357464</v>
      </c>
    </row>
    <row r="153" spans="1:14" x14ac:dyDescent="0.25">
      <c r="A153" s="5"/>
      <c r="B153" s="65" t="s">
        <v>96</v>
      </c>
      <c r="C153" s="47">
        <v>4</v>
      </c>
      <c r="D153" s="69">
        <v>38.180500000000002</v>
      </c>
      <c r="E153" s="98">
        <v>2173</v>
      </c>
      <c r="F153" s="142">
        <v>396795.3</v>
      </c>
      <c r="G153" s="55">
        <v>100</v>
      </c>
      <c r="H153" s="15">
        <f t="shared" si="23"/>
        <v>396795.3</v>
      </c>
      <c r="I153" s="15">
        <f t="shared" si="22"/>
        <v>0</v>
      </c>
      <c r="J153" s="15">
        <f t="shared" si="24"/>
        <v>182.60253106304648</v>
      </c>
      <c r="K153" s="15">
        <f t="shared" si="25"/>
        <v>537.04193481975153</v>
      </c>
      <c r="L153" s="15">
        <f t="shared" si="26"/>
        <v>932963.76986378152</v>
      </c>
      <c r="M153" s="15"/>
      <c r="N153" s="119">
        <f t="shared" si="27"/>
        <v>932963.76986378152</v>
      </c>
    </row>
    <row r="154" spans="1:14" x14ac:dyDescent="0.25">
      <c r="A154" s="5"/>
      <c r="B154" s="65" t="s">
        <v>97</v>
      </c>
      <c r="C154" s="47">
        <v>4</v>
      </c>
      <c r="D154" s="69">
        <v>50.358499999999999</v>
      </c>
      <c r="E154" s="98">
        <v>3040</v>
      </c>
      <c r="F154" s="142">
        <v>1456341.3</v>
      </c>
      <c r="G154" s="55">
        <v>100</v>
      </c>
      <c r="H154" s="15">
        <f t="shared" si="23"/>
        <v>1456341.3</v>
      </c>
      <c r="I154" s="15">
        <f t="shared" si="22"/>
        <v>0</v>
      </c>
      <c r="J154" s="15">
        <f t="shared" si="24"/>
        <v>479.05963815789477</v>
      </c>
      <c r="K154" s="15">
        <f t="shared" si="25"/>
        <v>240.58482772490328</v>
      </c>
      <c r="L154" s="15">
        <f t="shared" si="26"/>
        <v>700466.95104029414</v>
      </c>
      <c r="M154" s="15"/>
      <c r="N154" s="119">
        <f t="shared" si="27"/>
        <v>700466.95104029414</v>
      </c>
    </row>
    <row r="155" spans="1:14" x14ac:dyDescent="0.25">
      <c r="A155" s="5"/>
      <c r="B155" s="65" t="s">
        <v>98</v>
      </c>
      <c r="C155" s="47">
        <v>4</v>
      </c>
      <c r="D155" s="69">
        <v>109.09</v>
      </c>
      <c r="E155" s="98">
        <v>5638</v>
      </c>
      <c r="F155" s="142">
        <v>1916558</v>
      </c>
      <c r="G155" s="55">
        <v>100</v>
      </c>
      <c r="H155" s="15">
        <f t="shared" si="23"/>
        <v>1916558</v>
      </c>
      <c r="I155" s="15">
        <f t="shared" si="22"/>
        <v>0</v>
      </c>
      <c r="J155" s="15">
        <f t="shared" si="24"/>
        <v>339.93579283433843</v>
      </c>
      <c r="K155" s="15">
        <f t="shared" si="25"/>
        <v>379.70867304845962</v>
      </c>
      <c r="L155" s="15">
        <f t="shared" si="26"/>
        <v>1262441.5707284943</v>
      </c>
      <c r="M155" s="15"/>
      <c r="N155" s="119">
        <f t="shared" si="27"/>
        <v>1262441.5707284943</v>
      </c>
    </row>
    <row r="156" spans="1:14" x14ac:dyDescent="0.25">
      <c r="A156" s="5"/>
      <c r="B156" s="65" t="s">
        <v>99</v>
      </c>
      <c r="C156" s="47">
        <v>4</v>
      </c>
      <c r="D156" s="69">
        <v>26.459899999999998</v>
      </c>
      <c r="E156" s="98">
        <v>1502</v>
      </c>
      <c r="F156" s="142">
        <v>204512.7</v>
      </c>
      <c r="G156" s="55">
        <v>100</v>
      </c>
      <c r="H156" s="15">
        <f t="shared" si="23"/>
        <v>204512.7</v>
      </c>
      <c r="I156" s="15">
        <f t="shared" si="22"/>
        <v>0</v>
      </c>
      <c r="J156" s="15">
        <f t="shared" si="24"/>
        <v>136.16025299600534</v>
      </c>
      <c r="K156" s="15">
        <f t="shared" si="25"/>
        <v>583.48421288679265</v>
      </c>
      <c r="L156" s="15">
        <f t="shared" si="26"/>
        <v>893082.66835967067</v>
      </c>
      <c r="M156" s="15"/>
      <c r="N156" s="119">
        <f t="shared" si="27"/>
        <v>893082.66835967067</v>
      </c>
    </row>
    <row r="157" spans="1:14" x14ac:dyDescent="0.25">
      <c r="A157" s="5"/>
      <c r="B157" s="65" t="s">
        <v>746</v>
      </c>
      <c r="C157" s="47">
        <v>4</v>
      </c>
      <c r="D157" s="69">
        <v>17.317799999999998</v>
      </c>
      <c r="E157" s="98">
        <v>957</v>
      </c>
      <c r="F157" s="142">
        <v>181101.5</v>
      </c>
      <c r="G157" s="55">
        <v>100</v>
      </c>
      <c r="H157" s="15">
        <f t="shared" si="23"/>
        <v>181101.5</v>
      </c>
      <c r="I157" s="15">
        <f t="shared" si="22"/>
        <v>0</v>
      </c>
      <c r="J157" s="15">
        <f t="shared" si="24"/>
        <v>189.23876698014629</v>
      </c>
      <c r="K157" s="15">
        <f t="shared" si="25"/>
        <v>530.40569890265169</v>
      </c>
      <c r="L157" s="15">
        <f t="shared" si="26"/>
        <v>755584.74057091225</v>
      </c>
      <c r="M157" s="15"/>
      <c r="N157" s="119">
        <f t="shared" si="27"/>
        <v>755584.74057091225</v>
      </c>
    </row>
    <row r="158" spans="1:14" x14ac:dyDescent="0.25">
      <c r="A158" s="5"/>
      <c r="B158" s="65" t="s">
        <v>100</v>
      </c>
      <c r="C158" s="47">
        <v>4</v>
      </c>
      <c r="D158" s="69">
        <v>34.703099999999999</v>
      </c>
      <c r="E158" s="98">
        <v>1825</v>
      </c>
      <c r="F158" s="142">
        <v>264202.59999999998</v>
      </c>
      <c r="G158" s="55">
        <v>100</v>
      </c>
      <c r="H158" s="15">
        <f t="shared" si="23"/>
        <v>264202.59999999998</v>
      </c>
      <c r="I158" s="15">
        <f t="shared" si="22"/>
        <v>0</v>
      </c>
      <c r="J158" s="15">
        <f t="shared" si="24"/>
        <v>144.76854794520546</v>
      </c>
      <c r="K158" s="15">
        <f t="shared" si="25"/>
        <v>574.87591793759259</v>
      </c>
      <c r="L158" s="15">
        <f t="shared" si="26"/>
        <v>935143.68210826919</v>
      </c>
      <c r="M158" s="15"/>
      <c r="N158" s="119">
        <f t="shared" si="27"/>
        <v>935143.68210826919</v>
      </c>
    </row>
    <row r="159" spans="1:14" x14ac:dyDescent="0.25">
      <c r="A159" s="5"/>
      <c r="B159" s="65" t="s">
        <v>101</v>
      </c>
      <c r="C159" s="47">
        <v>4</v>
      </c>
      <c r="D159" s="69">
        <v>43.419999999999995</v>
      </c>
      <c r="E159" s="98">
        <v>2706</v>
      </c>
      <c r="F159" s="142">
        <v>423181</v>
      </c>
      <c r="G159" s="55">
        <v>100</v>
      </c>
      <c r="H159" s="15">
        <f t="shared" si="23"/>
        <v>423181</v>
      </c>
      <c r="I159" s="15">
        <f t="shared" si="22"/>
        <v>0</v>
      </c>
      <c r="J159" s="15">
        <f t="shared" si="24"/>
        <v>156.38617886178861</v>
      </c>
      <c r="K159" s="15">
        <f t="shared" si="25"/>
        <v>563.25828702100944</v>
      </c>
      <c r="L159" s="15">
        <f t="shared" si="26"/>
        <v>1027737.2279149656</v>
      </c>
      <c r="M159" s="15"/>
      <c r="N159" s="119">
        <f t="shared" si="27"/>
        <v>1027737.2279149656</v>
      </c>
    </row>
    <row r="160" spans="1:14" x14ac:dyDescent="0.25">
      <c r="A160" s="5"/>
      <c r="B160" s="65" t="s">
        <v>102</v>
      </c>
      <c r="C160" s="47">
        <v>4</v>
      </c>
      <c r="D160" s="69">
        <v>49.62</v>
      </c>
      <c r="E160" s="98">
        <v>2956</v>
      </c>
      <c r="F160" s="142">
        <v>508154.5</v>
      </c>
      <c r="G160" s="55">
        <v>100</v>
      </c>
      <c r="H160" s="15">
        <f t="shared" si="23"/>
        <v>508154.5</v>
      </c>
      <c r="I160" s="15">
        <f t="shared" si="22"/>
        <v>0</v>
      </c>
      <c r="J160" s="15">
        <f t="shared" si="24"/>
        <v>171.90612313937754</v>
      </c>
      <c r="K160" s="15">
        <f t="shared" si="25"/>
        <v>547.7383427434205</v>
      </c>
      <c r="L160" s="15">
        <f t="shared" si="26"/>
        <v>1049472.1964304755</v>
      </c>
      <c r="M160" s="15"/>
      <c r="N160" s="119">
        <f t="shared" si="27"/>
        <v>1049472.1964304755</v>
      </c>
    </row>
    <row r="161" spans="1:14" x14ac:dyDescent="0.25">
      <c r="A161" s="5"/>
      <c r="B161" s="65" t="s">
        <v>103</v>
      </c>
      <c r="C161" s="47">
        <v>4</v>
      </c>
      <c r="D161" s="69">
        <v>35.459099999999999</v>
      </c>
      <c r="E161" s="98">
        <v>2122</v>
      </c>
      <c r="F161" s="142">
        <v>1416822.5</v>
      </c>
      <c r="G161" s="55">
        <v>100</v>
      </c>
      <c r="H161" s="15">
        <f t="shared" si="23"/>
        <v>1416822.5</v>
      </c>
      <c r="I161" s="15">
        <f t="shared" si="22"/>
        <v>0</v>
      </c>
      <c r="J161" s="15">
        <f t="shared" si="24"/>
        <v>667.68261074458053</v>
      </c>
      <c r="K161" s="15">
        <f t="shared" si="25"/>
        <v>51.961855138217516</v>
      </c>
      <c r="L161" s="15">
        <f t="shared" si="26"/>
        <v>354242.9827019556</v>
      </c>
      <c r="M161" s="15"/>
      <c r="N161" s="119">
        <f t="shared" si="27"/>
        <v>354242.9827019556</v>
      </c>
    </row>
    <row r="162" spans="1:14" x14ac:dyDescent="0.25">
      <c r="A162" s="5"/>
      <c r="B162" s="65"/>
      <c r="C162" s="47"/>
      <c r="D162" s="69">
        <v>0</v>
      </c>
      <c r="E162" s="100"/>
      <c r="F162" s="44"/>
      <c r="G162" s="55"/>
      <c r="H162" s="40"/>
      <c r="I162" s="13"/>
      <c r="K162" s="15"/>
      <c r="L162" s="15"/>
      <c r="M162" s="15"/>
      <c r="N162" s="119"/>
    </row>
    <row r="163" spans="1:14" x14ac:dyDescent="0.25">
      <c r="A163" s="32" t="s">
        <v>104</v>
      </c>
      <c r="B163" s="57" t="s">
        <v>2</v>
      </c>
      <c r="C163" s="58"/>
      <c r="D163" s="7">
        <v>867.85669999999993</v>
      </c>
      <c r="E163" s="101">
        <f>E164</f>
        <v>55480</v>
      </c>
      <c r="F163" s="49"/>
      <c r="G163" s="55"/>
      <c r="H163" s="12">
        <f>H165</f>
        <v>5416846.1500000022</v>
      </c>
      <c r="I163" s="12">
        <f>I165</f>
        <v>-5416846.1500000022</v>
      </c>
      <c r="J163" s="12"/>
      <c r="K163" s="15"/>
      <c r="L163" s="15"/>
      <c r="M163" s="14">
        <f>M165</f>
        <v>24952699.102893487</v>
      </c>
      <c r="N163" s="117">
        <f t="shared" si="27"/>
        <v>24952699.102893487</v>
      </c>
    </row>
    <row r="164" spans="1:14" x14ac:dyDescent="0.25">
      <c r="A164" s="32" t="s">
        <v>104</v>
      </c>
      <c r="B164" s="57" t="s">
        <v>3</v>
      </c>
      <c r="C164" s="58"/>
      <c r="D164" s="7">
        <v>867.85669999999993</v>
      </c>
      <c r="E164" s="101">
        <f>SUM(E166:E192)</f>
        <v>55480</v>
      </c>
      <c r="F164" s="49">
        <f>SUM(F166:F192)</f>
        <v>21667384.600000009</v>
      </c>
      <c r="G164" s="55"/>
      <c r="H164" s="12">
        <f>SUM(H166:H192)</f>
        <v>17612071.400000006</v>
      </c>
      <c r="I164" s="12">
        <f>SUM(I166:I192)</f>
        <v>4055313.2</v>
      </c>
      <c r="J164" s="12"/>
      <c r="K164" s="15"/>
      <c r="L164" s="12">
        <f>SUM(L166:L192)</f>
        <v>21352641.256459139</v>
      </c>
      <c r="M164" s="15"/>
      <c r="N164" s="117">
        <f t="shared" si="27"/>
        <v>21352641.256459139</v>
      </c>
    </row>
    <row r="165" spans="1:14" x14ac:dyDescent="0.25">
      <c r="A165" s="5"/>
      <c r="B165" s="65" t="s">
        <v>26</v>
      </c>
      <c r="C165" s="47">
        <v>2</v>
      </c>
      <c r="D165" s="69">
        <v>0</v>
      </c>
      <c r="E165" s="102"/>
      <c r="F165" s="64"/>
      <c r="G165" s="55">
        <v>25</v>
      </c>
      <c r="H165" s="15">
        <f>F164*G165/100</f>
        <v>5416846.1500000022</v>
      </c>
      <c r="I165" s="15">
        <f t="shared" ref="I165:I192" si="28">F165-H165</f>
        <v>-5416846.1500000022</v>
      </c>
      <c r="J165" s="15"/>
      <c r="K165" s="15"/>
      <c r="L165" s="15"/>
      <c r="M165" s="15">
        <f>($L$7*$L$8*E163/$L$10)+($L$7*$L$9*D163/$L$11)</f>
        <v>24952699.102893487</v>
      </c>
      <c r="N165" s="119">
        <f t="shared" si="27"/>
        <v>24952699.102893487</v>
      </c>
    </row>
    <row r="166" spans="1:14" x14ac:dyDescent="0.25">
      <c r="A166" s="5"/>
      <c r="B166" s="65" t="s">
        <v>105</v>
      </c>
      <c r="C166" s="47">
        <v>4</v>
      </c>
      <c r="D166" s="69">
        <v>26.908499999999997</v>
      </c>
      <c r="E166" s="98">
        <v>1460</v>
      </c>
      <c r="F166" s="143">
        <v>519468.4</v>
      </c>
      <c r="G166" s="55">
        <v>100</v>
      </c>
      <c r="H166" s="15">
        <f t="shared" ref="H166:H192" si="29">F166*G166/100</f>
        <v>519468.4</v>
      </c>
      <c r="I166" s="15">
        <f t="shared" si="28"/>
        <v>0</v>
      </c>
      <c r="J166" s="15">
        <f t="shared" ref="J166:J192" si="30">F166/E166</f>
        <v>355.80027397260278</v>
      </c>
      <c r="K166" s="15">
        <f t="shared" ref="K166:K192" si="31">$J$11*$J$19-J166</f>
        <v>363.84419191019526</v>
      </c>
      <c r="L166" s="15">
        <f t="shared" ref="L166:L192" si="32">IF(K166&gt;0,$J$7*$J$8*(K166/$K$19),0)+$J$7*$J$9*(E166/$E$19)+$J$7*$J$10*(D166/$D$19)</f>
        <v>633647.58031550702</v>
      </c>
      <c r="M166" s="15"/>
      <c r="N166" s="119">
        <f t="shared" si="27"/>
        <v>633647.58031550702</v>
      </c>
    </row>
    <row r="167" spans="1:14" x14ac:dyDescent="0.25">
      <c r="A167" s="5"/>
      <c r="B167" s="65" t="s">
        <v>149</v>
      </c>
      <c r="C167" s="47">
        <v>4</v>
      </c>
      <c r="D167" s="69">
        <v>43.430900000000001</v>
      </c>
      <c r="E167" s="98">
        <v>3013</v>
      </c>
      <c r="F167" s="143">
        <v>1186349</v>
      </c>
      <c r="G167" s="55">
        <v>100</v>
      </c>
      <c r="H167" s="15">
        <f t="shared" si="29"/>
        <v>1186349</v>
      </c>
      <c r="I167" s="15">
        <f t="shared" si="28"/>
        <v>0</v>
      </c>
      <c r="J167" s="15">
        <f t="shared" si="30"/>
        <v>393.74344507135743</v>
      </c>
      <c r="K167" s="15">
        <f t="shared" si="31"/>
        <v>325.90102081144062</v>
      </c>
      <c r="L167" s="15">
        <f t="shared" si="32"/>
        <v>779486.74365017272</v>
      </c>
      <c r="M167" s="15"/>
      <c r="N167" s="119">
        <f t="shared" si="27"/>
        <v>779486.74365017272</v>
      </c>
    </row>
    <row r="168" spans="1:14" x14ac:dyDescent="0.25">
      <c r="A168" s="5"/>
      <c r="B168" s="65" t="s">
        <v>106</v>
      </c>
      <c r="C168" s="47">
        <v>4</v>
      </c>
      <c r="D168" s="69">
        <v>26.584299999999995</v>
      </c>
      <c r="E168" s="98">
        <v>3254</v>
      </c>
      <c r="F168" s="143">
        <v>944402.2</v>
      </c>
      <c r="G168" s="55">
        <v>100</v>
      </c>
      <c r="H168" s="15">
        <f t="shared" si="29"/>
        <v>944402.2</v>
      </c>
      <c r="I168" s="15">
        <f t="shared" si="28"/>
        <v>0</v>
      </c>
      <c r="J168" s="15">
        <f t="shared" si="30"/>
        <v>290.22808850645356</v>
      </c>
      <c r="K168" s="15">
        <f t="shared" si="31"/>
        <v>429.41637737634449</v>
      </c>
      <c r="L168" s="15">
        <f t="shared" si="32"/>
        <v>879204.32404662692</v>
      </c>
      <c r="M168" s="15"/>
      <c r="N168" s="119">
        <f t="shared" si="27"/>
        <v>879204.32404662692</v>
      </c>
    </row>
    <row r="169" spans="1:14" x14ac:dyDescent="0.25">
      <c r="A169" s="5"/>
      <c r="B169" s="65" t="s">
        <v>859</v>
      </c>
      <c r="C169" s="47">
        <v>3</v>
      </c>
      <c r="D169" s="69">
        <v>2.4799000000000002</v>
      </c>
      <c r="E169" s="98">
        <v>4799</v>
      </c>
      <c r="F169" s="143">
        <v>8110626.4000000004</v>
      </c>
      <c r="G169" s="55">
        <v>50</v>
      </c>
      <c r="H169" s="15">
        <f t="shared" si="29"/>
        <v>4055313.2</v>
      </c>
      <c r="I169" s="15">
        <f t="shared" si="28"/>
        <v>4055313.2</v>
      </c>
      <c r="J169" s="15">
        <f t="shared" si="30"/>
        <v>1690.0659304021672</v>
      </c>
      <c r="K169" s="15">
        <f t="shared" si="31"/>
        <v>-970.42146451936912</v>
      </c>
      <c r="L169" s="15">
        <f t="shared" si="32"/>
        <v>460670.98368684691</v>
      </c>
      <c r="M169" s="15"/>
      <c r="N169" s="119">
        <f t="shared" si="27"/>
        <v>460670.98368684691</v>
      </c>
    </row>
    <row r="170" spans="1:14" x14ac:dyDescent="0.25">
      <c r="A170" s="5"/>
      <c r="B170" s="65" t="s">
        <v>107</v>
      </c>
      <c r="C170" s="47">
        <v>4</v>
      </c>
      <c r="D170" s="69">
        <v>32.512800000000006</v>
      </c>
      <c r="E170" s="98">
        <v>1778</v>
      </c>
      <c r="F170" s="143">
        <v>277216.2</v>
      </c>
      <c r="G170" s="55">
        <v>100</v>
      </c>
      <c r="H170" s="15">
        <f t="shared" si="29"/>
        <v>277216.2</v>
      </c>
      <c r="I170" s="15">
        <f t="shared" si="28"/>
        <v>0</v>
      </c>
      <c r="J170" s="15">
        <f t="shared" si="30"/>
        <v>155.91462317210349</v>
      </c>
      <c r="K170" s="15">
        <f t="shared" si="31"/>
        <v>563.72984271069458</v>
      </c>
      <c r="L170" s="15">
        <f t="shared" si="32"/>
        <v>911946.17036609491</v>
      </c>
      <c r="M170" s="15"/>
      <c r="N170" s="119">
        <f t="shared" si="27"/>
        <v>911946.17036609491</v>
      </c>
    </row>
    <row r="171" spans="1:14" x14ac:dyDescent="0.25">
      <c r="A171" s="5"/>
      <c r="B171" s="65" t="s">
        <v>747</v>
      </c>
      <c r="C171" s="47">
        <v>4</v>
      </c>
      <c r="D171" s="69">
        <v>24.204699999999999</v>
      </c>
      <c r="E171" s="98">
        <v>1211</v>
      </c>
      <c r="F171" s="143">
        <v>220461</v>
      </c>
      <c r="G171" s="55">
        <v>100</v>
      </c>
      <c r="H171" s="15">
        <f t="shared" si="29"/>
        <v>220461</v>
      </c>
      <c r="I171" s="15">
        <f t="shared" si="28"/>
        <v>0</v>
      </c>
      <c r="J171" s="15">
        <f t="shared" si="30"/>
        <v>182.04872006606109</v>
      </c>
      <c r="K171" s="15">
        <f t="shared" si="31"/>
        <v>537.59574581673701</v>
      </c>
      <c r="L171" s="15">
        <f t="shared" si="32"/>
        <v>806028.92020962492</v>
      </c>
      <c r="M171" s="15"/>
      <c r="N171" s="119">
        <f t="shared" si="27"/>
        <v>806028.92020962492</v>
      </c>
    </row>
    <row r="172" spans="1:14" x14ac:dyDescent="0.25">
      <c r="A172" s="5"/>
      <c r="B172" s="65" t="s">
        <v>108</v>
      </c>
      <c r="C172" s="47">
        <v>4</v>
      </c>
      <c r="D172" s="69">
        <v>34.141199999999998</v>
      </c>
      <c r="E172" s="98">
        <v>2050</v>
      </c>
      <c r="F172" s="143">
        <v>469498.8</v>
      </c>
      <c r="G172" s="55">
        <v>100</v>
      </c>
      <c r="H172" s="15">
        <f t="shared" si="29"/>
        <v>469498.8</v>
      </c>
      <c r="I172" s="15">
        <f t="shared" si="28"/>
        <v>0</v>
      </c>
      <c r="J172" s="15">
        <f t="shared" si="30"/>
        <v>229.02380487804876</v>
      </c>
      <c r="K172" s="15">
        <f t="shared" si="31"/>
        <v>490.62066100474931</v>
      </c>
      <c r="L172" s="15">
        <f t="shared" si="32"/>
        <v>856523.29566956614</v>
      </c>
      <c r="M172" s="15"/>
      <c r="N172" s="119">
        <f t="shared" si="27"/>
        <v>856523.29566956614</v>
      </c>
    </row>
    <row r="173" spans="1:14" x14ac:dyDescent="0.25">
      <c r="A173" s="5"/>
      <c r="B173" s="65" t="s">
        <v>748</v>
      </c>
      <c r="C173" s="47">
        <v>4</v>
      </c>
      <c r="D173" s="69">
        <v>13.6663</v>
      </c>
      <c r="E173" s="98">
        <v>628</v>
      </c>
      <c r="F173" s="143">
        <v>180331.3</v>
      </c>
      <c r="G173" s="55">
        <v>100</v>
      </c>
      <c r="H173" s="15">
        <f t="shared" si="29"/>
        <v>180331.3</v>
      </c>
      <c r="I173" s="15">
        <f t="shared" si="28"/>
        <v>0</v>
      </c>
      <c r="J173" s="15">
        <f t="shared" si="30"/>
        <v>287.15175159235667</v>
      </c>
      <c r="K173" s="15">
        <f t="shared" si="31"/>
        <v>432.49271429044137</v>
      </c>
      <c r="L173" s="15">
        <f t="shared" si="32"/>
        <v>600497.5804791525</v>
      </c>
      <c r="M173" s="15"/>
      <c r="N173" s="119">
        <f t="shared" si="27"/>
        <v>600497.5804791525</v>
      </c>
    </row>
    <row r="174" spans="1:14" x14ac:dyDescent="0.25">
      <c r="A174" s="5"/>
      <c r="B174" s="65" t="s">
        <v>109</v>
      </c>
      <c r="C174" s="47">
        <v>4</v>
      </c>
      <c r="D174" s="69">
        <v>47.553799999999995</v>
      </c>
      <c r="E174" s="98">
        <v>2961</v>
      </c>
      <c r="F174" s="143">
        <v>878006.3</v>
      </c>
      <c r="G174" s="55">
        <v>100</v>
      </c>
      <c r="H174" s="15">
        <f t="shared" si="29"/>
        <v>878006.3</v>
      </c>
      <c r="I174" s="15">
        <f t="shared" si="28"/>
        <v>0</v>
      </c>
      <c r="J174" s="15">
        <f t="shared" si="30"/>
        <v>296.52357311719015</v>
      </c>
      <c r="K174" s="15">
        <f t="shared" si="31"/>
        <v>423.12089276560789</v>
      </c>
      <c r="L174" s="15">
        <f t="shared" si="32"/>
        <v>898937.72932389844</v>
      </c>
      <c r="M174" s="15"/>
      <c r="N174" s="119">
        <f t="shared" si="27"/>
        <v>898937.72932389844</v>
      </c>
    </row>
    <row r="175" spans="1:14" x14ac:dyDescent="0.25">
      <c r="A175" s="5"/>
      <c r="B175" s="65" t="s">
        <v>110</v>
      </c>
      <c r="C175" s="47">
        <v>4</v>
      </c>
      <c r="D175" s="69">
        <v>45.8063</v>
      </c>
      <c r="E175" s="98">
        <v>2234</v>
      </c>
      <c r="F175" s="143">
        <v>259647.9</v>
      </c>
      <c r="G175" s="55">
        <v>100</v>
      </c>
      <c r="H175" s="15">
        <f t="shared" si="29"/>
        <v>259647.9</v>
      </c>
      <c r="I175" s="15">
        <f t="shared" si="28"/>
        <v>0</v>
      </c>
      <c r="J175" s="15">
        <f t="shared" si="30"/>
        <v>116.22555953446732</v>
      </c>
      <c r="K175" s="15">
        <f t="shared" si="31"/>
        <v>603.41890634833067</v>
      </c>
      <c r="L175" s="15">
        <f t="shared" si="32"/>
        <v>1036229.1442306685</v>
      </c>
      <c r="M175" s="15"/>
      <c r="N175" s="119">
        <f t="shared" si="27"/>
        <v>1036229.1442306685</v>
      </c>
    </row>
    <row r="176" spans="1:14" x14ac:dyDescent="0.25">
      <c r="A176" s="5"/>
      <c r="B176" s="65" t="s">
        <v>111</v>
      </c>
      <c r="C176" s="47">
        <v>4</v>
      </c>
      <c r="D176" s="69">
        <v>48.502000000000002</v>
      </c>
      <c r="E176" s="98">
        <v>3187</v>
      </c>
      <c r="F176" s="143">
        <v>662538.30000000005</v>
      </c>
      <c r="G176" s="55">
        <v>100</v>
      </c>
      <c r="H176" s="15">
        <f t="shared" si="29"/>
        <v>662538.30000000005</v>
      </c>
      <c r="I176" s="15">
        <f t="shared" si="28"/>
        <v>0</v>
      </c>
      <c r="J176" s="15">
        <f t="shared" si="30"/>
        <v>207.88776278631943</v>
      </c>
      <c r="K176" s="15">
        <f t="shared" si="31"/>
        <v>511.75670309647865</v>
      </c>
      <c r="L176" s="15">
        <f t="shared" si="32"/>
        <v>1026369.9780667752</v>
      </c>
      <c r="M176" s="15"/>
      <c r="N176" s="119">
        <f t="shared" si="27"/>
        <v>1026369.9780667752</v>
      </c>
    </row>
    <row r="177" spans="1:14" x14ac:dyDescent="0.25">
      <c r="A177" s="5"/>
      <c r="B177" s="65" t="s">
        <v>749</v>
      </c>
      <c r="C177" s="47">
        <v>4</v>
      </c>
      <c r="D177" s="69">
        <v>18.323800000000002</v>
      </c>
      <c r="E177" s="98">
        <v>928</v>
      </c>
      <c r="F177" s="143">
        <v>704181.8</v>
      </c>
      <c r="G177" s="55">
        <v>100</v>
      </c>
      <c r="H177" s="15">
        <f t="shared" si="29"/>
        <v>704181.8</v>
      </c>
      <c r="I177" s="15">
        <f t="shared" si="28"/>
        <v>0</v>
      </c>
      <c r="J177" s="15">
        <f t="shared" si="30"/>
        <v>758.8165948275863</v>
      </c>
      <c r="K177" s="15">
        <f t="shared" si="31"/>
        <v>-39.172128944788255</v>
      </c>
      <c r="L177" s="15">
        <f t="shared" si="32"/>
        <v>135730.83043322733</v>
      </c>
      <c r="M177" s="15"/>
      <c r="N177" s="119">
        <f t="shared" si="27"/>
        <v>135730.83043322733</v>
      </c>
    </row>
    <row r="178" spans="1:14" x14ac:dyDescent="0.25">
      <c r="A178" s="5"/>
      <c r="B178" s="65" t="s">
        <v>112</v>
      </c>
      <c r="C178" s="47">
        <v>4</v>
      </c>
      <c r="D178" s="69">
        <v>37.853900000000003</v>
      </c>
      <c r="E178" s="98">
        <v>1766</v>
      </c>
      <c r="F178" s="143">
        <v>720661.3</v>
      </c>
      <c r="G178" s="55">
        <v>100</v>
      </c>
      <c r="H178" s="15">
        <f t="shared" si="29"/>
        <v>720661.3</v>
      </c>
      <c r="I178" s="15">
        <f t="shared" si="28"/>
        <v>0</v>
      </c>
      <c r="J178" s="15">
        <f t="shared" si="30"/>
        <v>408.07548131370334</v>
      </c>
      <c r="K178" s="15">
        <f t="shared" si="31"/>
        <v>311.56898456909471</v>
      </c>
      <c r="L178" s="15">
        <f t="shared" si="32"/>
        <v>630142.37753865309</v>
      </c>
      <c r="M178" s="15"/>
      <c r="N178" s="119">
        <f t="shared" si="27"/>
        <v>630142.37753865309</v>
      </c>
    </row>
    <row r="179" spans="1:14" x14ac:dyDescent="0.25">
      <c r="A179" s="5"/>
      <c r="B179" s="65" t="s">
        <v>113</v>
      </c>
      <c r="C179" s="47">
        <v>4</v>
      </c>
      <c r="D179" s="69">
        <v>68.959999999999994</v>
      </c>
      <c r="E179" s="98">
        <v>4168</v>
      </c>
      <c r="F179" s="143">
        <v>820361.4</v>
      </c>
      <c r="G179" s="55">
        <v>100</v>
      </c>
      <c r="H179" s="15">
        <f t="shared" si="29"/>
        <v>820361.4</v>
      </c>
      <c r="I179" s="15">
        <f t="shared" si="28"/>
        <v>0</v>
      </c>
      <c r="J179" s="15">
        <f t="shared" si="30"/>
        <v>196.82375239923226</v>
      </c>
      <c r="K179" s="15">
        <f t="shared" si="31"/>
        <v>522.82071348356578</v>
      </c>
      <c r="L179" s="15">
        <f t="shared" si="32"/>
        <v>1185623.6278083511</v>
      </c>
      <c r="M179" s="15"/>
      <c r="N179" s="119">
        <f t="shared" si="27"/>
        <v>1185623.6278083511</v>
      </c>
    </row>
    <row r="180" spans="1:14" x14ac:dyDescent="0.25">
      <c r="A180" s="5"/>
      <c r="B180" s="65" t="s">
        <v>750</v>
      </c>
      <c r="C180" s="47">
        <v>4</v>
      </c>
      <c r="D180" s="69">
        <v>23.719200000000001</v>
      </c>
      <c r="E180" s="98">
        <v>964</v>
      </c>
      <c r="F180" s="143">
        <v>184567.4</v>
      </c>
      <c r="G180" s="55">
        <v>100</v>
      </c>
      <c r="H180" s="15">
        <f t="shared" si="29"/>
        <v>184567.4</v>
      </c>
      <c r="I180" s="15">
        <f t="shared" si="28"/>
        <v>0</v>
      </c>
      <c r="J180" s="15">
        <f t="shared" si="30"/>
        <v>191.45995850622407</v>
      </c>
      <c r="K180" s="15">
        <f t="shared" si="31"/>
        <v>528.18450737657395</v>
      </c>
      <c r="L180" s="15">
        <f t="shared" si="32"/>
        <v>770386.75641023798</v>
      </c>
      <c r="M180" s="15"/>
      <c r="N180" s="119">
        <f t="shared" si="27"/>
        <v>770386.75641023798</v>
      </c>
    </row>
    <row r="181" spans="1:14" x14ac:dyDescent="0.25">
      <c r="A181" s="5"/>
      <c r="B181" s="65" t="s">
        <v>114</v>
      </c>
      <c r="C181" s="47">
        <v>4</v>
      </c>
      <c r="D181" s="69">
        <v>39.612299999999998</v>
      </c>
      <c r="E181" s="98">
        <v>2624</v>
      </c>
      <c r="F181" s="143">
        <v>411282.9</v>
      </c>
      <c r="G181" s="55">
        <v>100</v>
      </c>
      <c r="H181" s="15">
        <f t="shared" si="29"/>
        <v>411282.9</v>
      </c>
      <c r="I181" s="15">
        <f t="shared" si="28"/>
        <v>0</v>
      </c>
      <c r="J181" s="15">
        <f t="shared" si="30"/>
        <v>156.73891006097563</v>
      </c>
      <c r="K181" s="15">
        <f t="shared" si="31"/>
        <v>562.90555582182242</v>
      </c>
      <c r="L181" s="15">
        <f t="shared" si="32"/>
        <v>1009610.1740232618</v>
      </c>
      <c r="M181" s="15"/>
      <c r="N181" s="119">
        <f t="shared" si="27"/>
        <v>1009610.1740232618</v>
      </c>
    </row>
    <row r="182" spans="1:14" x14ac:dyDescent="0.25">
      <c r="A182" s="5"/>
      <c r="B182" s="65" t="s">
        <v>115</v>
      </c>
      <c r="C182" s="47">
        <v>4</v>
      </c>
      <c r="D182" s="69">
        <v>14.54</v>
      </c>
      <c r="E182" s="98">
        <v>1501</v>
      </c>
      <c r="F182" s="143">
        <v>281930.3</v>
      </c>
      <c r="G182" s="55">
        <v>100</v>
      </c>
      <c r="H182" s="15">
        <f t="shared" si="29"/>
        <v>281930.3</v>
      </c>
      <c r="I182" s="15">
        <f t="shared" si="28"/>
        <v>0</v>
      </c>
      <c r="J182" s="15">
        <f t="shared" si="30"/>
        <v>187.82831445702865</v>
      </c>
      <c r="K182" s="15">
        <f t="shared" si="31"/>
        <v>531.81615142576936</v>
      </c>
      <c r="L182" s="15">
        <f t="shared" si="32"/>
        <v>801456.26116371236</v>
      </c>
      <c r="M182" s="15"/>
      <c r="N182" s="119">
        <f t="shared" si="27"/>
        <v>801456.26116371236</v>
      </c>
    </row>
    <row r="183" spans="1:14" x14ac:dyDescent="0.25">
      <c r="A183" s="5"/>
      <c r="B183" s="65" t="s">
        <v>116</v>
      </c>
      <c r="C183" s="47">
        <v>4</v>
      </c>
      <c r="D183" s="69">
        <v>48.664899999999996</v>
      </c>
      <c r="E183" s="98">
        <v>2904</v>
      </c>
      <c r="F183" s="143">
        <v>2055219.2</v>
      </c>
      <c r="G183" s="55">
        <v>100</v>
      </c>
      <c r="H183" s="15">
        <f t="shared" si="29"/>
        <v>2055219.2</v>
      </c>
      <c r="I183" s="15">
        <f t="shared" si="28"/>
        <v>0</v>
      </c>
      <c r="J183" s="15">
        <f t="shared" si="30"/>
        <v>707.72011019283741</v>
      </c>
      <c r="K183" s="15">
        <f t="shared" si="31"/>
        <v>11.924355689960635</v>
      </c>
      <c r="L183" s="15">
        <f t="shared" si="32"/>
        <v>415995.54506804672</v>
      </c>
      <c r="M183" s="15"/>
      <c r="N183" s="119">
        <f t="shared" si="27"/>
        <v>415995.54506804672</v>
      </c>
    </row>
    <row r="184" spans="1:14" x14ac:dyDescent="0.25">
      <c r="A184" s="5"/>
      <c r="B184" s="65" t="s">
        <v>117</v>
      </c>
      <c r="C184" s="47">
        <v>4</v>
      </c>
      <c r="D184" s="69">
        <v>32.5428</v>
      </c>
      <c r="E184" s="98">
        <v>1434</v>
      </c>
      <c r="F184" s="143">
        <v>306483.59999999998</v>
      </c>
      <c r="G184" s="55">
        <v>100</v>
      </c>
      <c r="H184" s="15">
        <f t="shared" si="29"/>
        <v>306483.59999999998</v>
      </c>
      <c r="I184" s="15">
        <f t="shared" si="28"/>
        <v>0</v>
      </c>
      <c r="J184" s="15">
        <f t="shared" si="30"/>
        <v>213.72635983263598</v>
      </c>
      <c r="K184" s="15">
        <f t="shared" si="31"/>
        <v>505.91810605016207</v>
      </c>
      <c r="L184" s="15">
        <f t="shared" si="32"/>
        <v>811919.0090974858</v>
      </c>
      <c r="M184" s="15"/>
      <c r="N184" s="119">
        <f t="shared" si="27"/>
        <v>811919.0090974858</v>
      </c>
    </row>
    <row r="185" spans="1:14" x14ac:dyDescent="0.25">
      <c r="A185" s="5"/>
      <c r="B185" s="65" t="s">
        <v>118</v>
      </c>
      <c r="C185" s="47">
        <v>4</v>
      </c>
      <c r="D185" s="69">
        <v>18.128499999999999</v>
      </c>
      <c r="E185" s="98">
        <v>1501</v>
      </c>
      <c r="F185" s="143">
        <v>314384.7</v>
      </c>
      <c r="G185" s="55">
        <v>100</v>
      </c>
      <c r="H185" s="15">
        <f t="shared" si="29"/>
        <v>314384.7</v>
      </c>
      <c r="I185" s="15">
        <f t="shared" si="28"/>
        <v>0</v>
      </c>
      <c r="J185" s="15">
        <f t="shared" si="30"/>
        <v>209.45016655562958</v>
      </c>
      <c r="K185" s="15">
        <f t="shared" si="31"/>
        <v>510.19429932716844</v>
      </c>
      <c r="L185" s="15">
        <f t="shared" si="32"/>
        <v>785573.96264553256</v>
      </c>
      <c r="M185" s="15"/>
      <c r="N185" s="119">
        <f t="shared" si="27"/>
        <v>785573.96264553256</v>
      </c>
    </row>
    <row r="186" spans="1:14" x14ac:dyDescent="0.25">
      <c r="A186" s="5"/>
      <c r="B186" s="65" t="s">
        <v>751</v>
      </c>
      <c r="C186" s="47">
        <v>4</v>
      </c>
      <c r="D186" s="69">
        <v>44.192900000000002</v>
      </c>
      <c r="E186" s="98">
        <v>2065</v>
      </c>
      <c r="F186" s="143">
        <v>224551</v>
      </c>
      <c r="G186" s="55">
        <v>100</v>
      </c>
      <c r="H186" s="15">
        <f t="shared" si="29"/>
        <v>224551</v>
      </c>
      <c r="I186" s="15">
        <f t="shared" si="28"/>
        <v>0</v>
      </c>
      <c r="J186" s="15">
        <f t="shared" si="30"/>
        <v>108.74140435835351</v>
      </c>
      <c r="K186" s="15">
        <f t="shared" si="31"/>
        <v>610.90306152444452</v>
      </c>
      <c r="L186" s="15">
        <f t="shared" si="32"/>
        <v>1024761.4655455768</v>
      </c>
      <c r="M186" s="15"/>
      <c r="N186" s="119">
        <f t="shared" si="27"/>
        <v>1024761.4655455768</v>
      </c>
    </row>
    <row r="187" spans="1:14" x14ac:dyDescent="0.25">
      <c r="A187" s="5"/>
      <c r="B187" s="65" t="s">
        <v>752</v>
      </c>
      <c r="C187" s="47">
        <v>4</v>
      </c>
      <c r="D187" s="69">
        <v>23.693400000000004</v>
      </c>
      <c r="E187" s="98">
        <v>906</v>
      </c>
      <c r="F187" s="143">
        <v>136656.1</v>
      </c>
      <c r="G187" s="55">
        <v>100</v>
      </c>
      <c r="H187" s="15">
        <f t="shared" si="29"/>
        <v>136656.1</v>
      </c>
      <c r="I187" s="15">
        <f t="shared" si="28"/>
        <v>0</v>
      </c>
      <c r="J187" s="15">
        <f t="shared" si="30"/>
        <v>150.83454746136866</v>
      </c>
      <c r="K187" s="15">
        <f t="shared" si="31"/>
        <v>568.80991842142942</v>
      </c>
      <c r="L187" s="15">
        <f t="shared" si="32"/>
        <v>812297.80229403556</v>
      </c>
      <c r="M187" s="15"/>
      <c r="N187" s="119">
        <f t="shared" si="27"/>
        <v>812297.80229403556</v>
      </c>
    </row>
    <row r="188" spans="1:14" x14ac:dyDescent="0.25">
      <c r="A188" s="5"/>
      <c r="B188" s="65" t="s">
        <v>119</v>
      </c>
      <c r="C188" s="47">
        <v>4</v>
      </c>
      <c r="D188" s="69">
        <v>21.2636</v>
      </c>
      <c r="E188" s="98">
        <v>1200</v>
      </c>
      <c r="F188" s="143">
        <v>310918.8</v>
      </c>
      <c r="G188" s="55">
        <v>100</v>
      </c>
      <c r="H188" s="15">
        <f t="shared" si="29"/>
        <v>310918.8</v>
      </c>
      <c r="I188" s="15">
        <f t="shared" si="28"/>
        <v>0</v>
      </c>
      <c r="J188" s="15">
        <f t="shared" si="30"/>
        <v>259.09899999999999</v>
      </c>
      <c r="K188" s="15">
        <f t="shared" si="31"/>
        <v>460.54546588279806</v>
      </c>
      <c r="L188" s="15">
        <f t="shared" si="32"/>
        <v>707271.64151926094</v>
      </c>
      <c r="M188" s="15"/>
      <c r="N188" s="119">
        <f t="shared" si="27"/>
        <v>707271.64151926094</v>
      </c>
    </row>
    <row r="189" spans="1:14" x14ac:dyDescent="0.25">
      <c r="A189" s="5"/>
      <c r="B189" s="65" t="s">
        <v>120</v>
      </c>
      <c r="C189" s="47">
        <v>4</v>
      </c>
      <c r="D189" s="69">
        <v>25.954899999999999</v>
      </c>
      <c r="E189" s="98">
        <v>1809</v>
      </c>
      <c r="F189" s="143">
        <v>364048.8</v>
      </c>
      <c r="G189" s="55">
        <v>100</v>
      </c>
      <c r="H189" s="15">
        <f t="shared" si="29"/>
        <v>364048.8</v>
      </c>
      <c r="I189" s="15">
        <f t="shared" si="28"/>
        <v>0</v>
      </c>
      <c r="J189" s="15">
        <f t="shared" si="30"/>
        <v>201.24311774461029</v>
      </c>
      <c r="K189" s="15">
        <f t="shared" si="31"/>
        <v>518.40134813818781</v>
      </c>
      <c r="L189" s="15">
        <f t="shared" si="32"/>
        <v>844773.192858845</v>
      </c>
      <c r="M189" s="15"/>
      <c r="N189" s="119">
        <f t="shared" si="27"/>
        <v>844773.192858845</v>
      </c>
    </row>
    <row r="190" spans="1:14" x14ac:dyDescent="0.25">
      <c r="A190" s="5"/>
      <c r="B190" s="65" t="s">
        <v>121</v>
      </c>
      <c r="C190" s="47">
        <v>4</v>
      </c>
      <c r="D190" s="69">
        <v>44.142299999999999</v>
      </c>
      <c r="E190" s="98">
        <v>2579</v>
      </c>
      <c r="F190" s="143">
        <v>566131.4</v>
      </c>
      <c r="G190" s="55">
        <v>100</v>
      </c>
      <c r="H190" s="15">
        <f t="shared" si="29"/>
        <v>566131.4</v>
      </c>
      <c r="I190" s="15">
        <f t="shared" si="28"/>
        <v>0</v>
      </c>
      <c r="J190" s="15">
        <f t="shared" si="30"/>
        <v>219.51585886002329</v>
      </c>
      <c r="K190" s="15">
        <f t="shared" si="31"/>
        <v>500.12860702277476</v>
      </c>
      <c r="L190" s="15">
        <f t="shared" si="32"/>
        <v>943843.64744888886</v>
      </c>
      <c r="M190" s="15"/>
      <c r="N190" s="119">
        <f t="shared" si="27"/>
        <v>943843.64744888886</v>
      </c>
    </row>
    <row r="191" spans="1:14" x14ac:dyDescent="0.25">
      <c r="A191" s="5"/>
      <c r="B191" s="65" t="s">
        <v>122</v>
      </c>
      <c r="C191" s="47">
        <v>4</v>
      </c>
      <c r="D191" s="69">
        <v>25.907800000000002</v>
      </c>
      <c r="E191" s="98">
        <v>1118</v>
      </c>
      <c r="F191" s="143">
        <v>193623.8</v>
      </c>
      <c r="G191" s="55">
        <v>100</v>
      </c>
      <c r="H191" s="15">
        <f t="shared" si="29"/>
        <v>193623.8</v>
      </c>
      <c r="I191" s="15">
        <f t="shared" si="28"/>
        <v>0</v>
      </c>
      <c r="J191" s="15">
        <f t="shared" si="30"/>
        <v>173.18765652951697</v>
      </c>
      <c r="K191" s="15">
        <f t="shared" si="31"/>
        <v>546.45680935328107</v>
      </c>
      <c r="L191" s="15">
        <f t="shared" si="32"/>
        <v>812033.00006914139</v>
      </c>
      <c r="M191" s="15"/>
      <c r="N191" s="119">
        <f t="shared" si="27"/>
        <v>812033.00006914139</v>
      </c>
    </row>
    <row r="192" spans="1:14" x14ac:dyDescent="0.25">
      <c r="A192" s="5"/>
      <c r="B192" s="65" t="s">
        <v>753</v>
      </c>
      <c r="C192" s="47">
        <v>4</v>
      </c>
      <c r="D192" s="69">
        <v>34.5657</v>
      </c>
      <c r="E192" s="98">
        <v>1438</v>
      </c>
      <c r="F192" s="143">
        <v>363836.3</v>
      </c>
      <c r="G192" s="55">
        <v>100</v>
      </c>
      <c r="H192" s="15">
        <f t="shared" si="29"/>
        <v>363836.3</v>
      </c>
      <c r="I192" s="15">
        <f t="shared" si="28"/>
        <v>0</v>
      </c>
      <c r="J192" s="15">
        <f t="shared" si="30"/>
        <v>253.01550764951321</v>
      </c>
      <c r="K192" s="15">
        <f t="shared" si="31"/>
        <v>466.62895823328483</v>
      </c>
      <c r="L192" s="15">
        <f t="shared" si="32"/>
        <v>771679.51248995075</v>
      </c>
      <c r="M192" s="15"/>
      <c r="N192" s="119">
        <f t="shared" si="27"/>
        <v>771679.51248995075</v>
      </c>
    </row>
    <row r="193" spans="1:14" x14ac:dyDescent="0.25">
      <c r="A193" s="5"/>
      <c r="B193" s="65"/>
      <c r="C193" s="47"/>
      <c r="D193" s="69">
        <v>0</v>
      </c>
      <c r="E193" s="100"/>
      <c r="F193" s="44"/>
      <c r="G193" s="55"/>
      <c r="H193" s="40"/>
      <c r="I193" s="13"/>
      <c r="K193" s="15"/>
      <c r="L193" s="15"/>
      <c r="M193" s="15"/>
      <c r="N193" s="119"/>
    </row>
    <row r="194" spans="1:14" x14ac:dyDescent="0.25">
      <c r="A194" s="32" t="s">
        <v>123</v>
      </c>
      <c r="B194" s="57" t="s">
        <v>2</v>
      </c>
      <c r="C194" s="58"/>
      <c r="D194" s="7">
        <v>753.54510000000005</v>
      </c>
      <c r="E194" s="101">
        <f>E195</f>
        <v>69119</v>
      </c>
      <c r="F194" s="49"/>
      <c r="G194" s="55"/>
      <c r="H194" s="12">
        <f>H196</f>
        <v>7440478.3499999987</v>
      </c>
      <c r="I194" s="12">
        <f>I196</f>
        <v>-7440478.3499999987</v>
      </c>
      <c r="J194" s="12"/>
      <c r="K194" s="15"/>
      <c r="L194" s="15"/>
      <c r="M194" s="14">
        <f>M196</f>
        <v>26826225.668758817</v>
      </c>
      <c r="N194" s="117">
        <f t="shared" si="27"/>
        <v>26826225.668758817</v>
      </c>
    </row>
    <row r="195" spans="1:14" x14ac:dyDescent="0.25">
      <c r="A195" s="32" t="s">
        <v>123</v>
      </c>
      <c r="B195" s="57" t="s">
        <v>3</v>
      </c>
      <c r="C195" s="58"/>
      <c r="D195" s="7">
        <v>753.54510000000005</v>
      </c>
      <c r="E195" s="101">
        <f>SUM(E197:E224)</f>
        <v>69119</v>
      </c>
      <c r="F195" s="49">
        <f>SUM(F197:F224)</f>
        <v>29761913.399999995</v>
      </c>
      <c r="G195" s="55"/>
      <c r="H195" s="12">
        <f>SUM(H197:H224)</f>
        <v>20284734.500000004</v>
      </c>
      <c r="I195" s="12">
        <f>SUM(I197:I224)</f>
        <v>9477178.9000000004</v>
      </c>
      <c r="J195" s="12"/>
      <c r="K195" s="15"/>
      <c r="L195" s="12">
        <f>SUM(L197:L224)</f>
        <v>25133636.361482609</v>
      </c>
      <c r="M195" s="15"/>
      <c r="N195" s="117">
        <f t="shared" si="27"/>
        <v>25133636.361482609</v>
      </c>
    </row>
    <row r="196" spans="1:14" x14ac:dyDescent="0.25">
      <c r="A196" s="5"/>
      <c r="B196" s="65" t="s">
        <v>26</v>
      </c>
      <c r="C196" s="47">
        <v>2</v>
      </c>
      <c r="D196" s="69">
        <v>0</v>
      </c>
      <c r="E196" s="102"/>
      <c r="F196" s="64"/>
      <c r="G196" s="55">
        <v>25</v>
      </c>
      <c r="H196" s="15">
        <f>F195*G196/100</f>
        <v>7440478.3499999987</v>
      </c>
      <c r="I196" s="15">
        <f t="shared" ref="I196:I224" si="33">F196-H196</f>
        <v>-7440478.3499999987</v>
      </c>
      <c r="J196" s="15"/>
      <c r="K196" s="15"/>
      <c r="L196" s="15"/>
      <c r="M196" s="15">
        <f>($L$7*$L$8*E194/$L$10)+($L$7*$L$9*D194/$L$11)</f>
        <v>26826225.668758817</v>
      </c>
      <c r="N196" s="119">
        <f t="shared" si="27"/>
        <v>26826225.668758817</v>
      </c>
    </row>
    <row r="197" spans="1:14" x14ac:dyDescent="0.25">
      <c r="A197" s="5"/>
      <c r="B197" s="65" t="s">
        <v>124</v>
      </c>
      <c r="C197" s="47">
        <v>4</v>
      </c>
      <c r="D197" s="69">
        <v>15.2896</v>
      </c>
      <c r="E197" s="98">
        <v>1742</v>
      </c>
      <c r="F197" s="144">
        <v>322299.09999999998</v>
      </c>
      <c r="G197" s="55">
        <v>100</v>
      </c>
      <c r="H197" s="15">
        <f t="shared" ref="H197:H224" si="34">F197*G197/100</f>
        <v>322299.09999999998</v>
      </c>
      <c r="I197" s="15">
        <f t="shared" si="33"/>
        <v>0</v>
      </c>
      <c r="J197" s="15">
        <f t="shared" ref="J197:J224" si="35">F197/E197</f>
        <v>185.01670493685418</v>
      </c>
      <c r="K197" s="15">
        <f t="shared" ref="K197:K224" si="36">$J$11*$J$19-J197</f>
        <v>534.62776094594392</v>
      </c>
      <c r="L197" s="15">
        <f t="shared" ref="L197:L224" si="37">IF(K197&gt;0,$J$7*$J$8*(K197/$K$19),0)+$J$7*$J$9*(E197/$E$19)+$J$7*$J$10*(D197/$D$19)</f>
        <v>829509.82273789891</v>
      </c>
      <c r="M197" s="15"/>
      <c r="N197" s="119">
        <f t="shared" si="27"/>
        <v>829509.82273789891</v>
      </c>
    </row>
    <row r="198" spans="1:14" x14ac:dyDescent="0.25">
      <c r="A198" s="5"/>
      <c r="B198" s="65" t="s">
        <v>125</v>
      </c>
      <c r="C198" s="47">
        <v>4</v>
      </c>
      <c r="D198" s="69">
        <v>59.804700000000004</v>
      </c>
      <c r="E198" s="98">
        <v>3127</v>
      </c>
      <c r="F198" s="144">
        <v>663640.5</v>
      </c>
      <c r="G198" s="55">
        <v>100</v>
      </c>
      <c r="H198" s="15">
        <f t="shared" si="34"/>
        <v>663640.5</v>
      </c>
      <c r="I198" s="15">
        <f t="shared" si="33"/>
        <v>0</v>
      </c>
      <c r="J198" s="15">
        <f t="shared" si="35"/>
        <v>212.22913335465302</v>
      </c>
      <c r="K198" s="15">
        <f t="shared" si="36"/>
        <v>507.41533252814503</v>
      </c>
      <c r="L198" s="15">
        <f t="shared" si="37"/>
        <v>1045166.8862806864</v>
      </c>
      <c r="M198" s="15"/>
      <c r="N198" s="119">
        <f t="shared" si="27"/>
        <v>1045166.8862806864</v>
      </c>
    </row>
    <row r="199" spans="1:14" x14ac:dyDescent="0.25">
      <c r="A199" s="5"/>
      <c r="B199" s="65" t="s">
        <v>126</v>
      </c>
      <c r="C199" s="47">
        <v>4</v>
      </c>
      <c r="D199" s="69">
        <v>15.4596</v>
      </c>
      <c r="E199" s="98">
        <v>986</v>
      </c>
      <c r="F199" s="144">
        <v>124970.4</v>
      </c>
      <c r="G199" s="55">
        <v>100</v>
      </c>
      <c r="H199" s="15">
        <f t="shared" si="34"/>
        <v>124970.4</v>
      </c>
      <c r="I199" s="15">
        <f t="shared" si="33"/>
        <v>0</v>
      </c>
      <c r="J199" s="15">
        <f t="shared" si="35"/>
        <v>126.7448275862069</v>
      </c>
      <c r="K199" s="15">
        <f t="shared" si="36"/>
        <v>592.89963829659109</v>
      </c>
      <c r="L199" s="15">
        <f t="shared" si="37"/>
        <v>826491.05145439517</v>
      </c>
      <c r="M199" s="15"/>
      <c r="N199" s="119">
        <f t="shared" si="27"/>
        <v>826491.05145439517</v>
      </c>
    </row>
    <row r="200" spans="1:14" x14ac:dyDescent="0.25">
      <c r="A200" s="5"/>
      <c r="B200" s="65" t="s">
        <v>127</v>
      </c>
      <c r="C200" s="47">
        <v>4</v>
      </c>
      <c r="D200" s="69">
        <v>11.678699999999999</v>
      </c>
      <c r="E200" s="98">
        <v>959</v>
      </c>
      <c r="F200" s="144">
        <v>68600.3</v>
      </c>
      <c r="G200" s="55">
        <v>100</v>
      </c>
      <c r="H200" s="15">
        <f t="shared" si="34"/>
        <v>68600.3</v>
      </c>
      <c r="I200" s="15">
        <f t="shared" si="33"/>
        <v>0</v>
      </c>
      <c r="J200" s="15">
        <f t="shared" si="35"/>
        <v>71.533159541188738</v>
      </c>
      <c r="K200" s="15">
        <f t="shared" si="36"/>
        <v>648.11130634160929</v>
      </c>
      <c r="L200" s="15">
        <f t="shared" si="37"/>
        <v>878562.20682592795</v>
      </c>
      <c r="M200" s="15"/>
      <c r="N200" s="119">
        <f t="shared" si="27"/>
        <v>878562.20682592795</v>
      </c>
    </row>
    <row r="201" spans="1:14" x14ac:dyDescent="0.25">
      <c r="A201" s="5"/>
      <c r="B201" s="65" t="s">
        <v>123</v>
      </c>
      <c r="C201" s="47">
        <v>3</v>
      </c>
      <c r="D201" s="69">
        <v>42.328599999999994</v>
      </c>
      <c r="E201" s="98">
        <v>14096</v>
      </c>
      <c r="F201" s="144">
        <v>18954357.800000001</v>
      </c>
      <c r="G201" s="55">
        <v>50</v>
      </c>
      <c r="H201" s="15">
        <f t="shared" si="34"/>
        <v>9477178.9000000004</v>
      </c>
      <c r="I201" s="15">
        <f t="shared" si="33"/>
        <v>9477178.9000000004</v>
      </c>
      <c r="J201" s="15">
        <f t="shared" si="35"/>
        <v>1344.6621594778662</v>
      </c>
      <c r="K201" s="15">
        <f t="shared" si="36"/>
        <v>-625.01769359506818</v>
      </c>
      <c r="L201" s="15">
        <f t="shared" si="37"/>
        <v>1444733.7151894942</v>
      </c>
      <c r="M201" s="15"/>
      <c r="N201" s="119">
        <f t="shared" si="27"/>
        <v>1444733.7151894942</v>
      </c>
    </row>
    <row r="202" spans="1:14" x14ac:dyDescent="0.25">
      <c r="A202" s="5"/>
      <c r="B202" s="65" t="s">
        <v>128</v>
      </c>
      <c r="C202" s="47">
        <v>4</v>
      </c>
      <c r="D202" s="69">
        <v>31.614599999999999</v>
      </c>
      <c r="E202" s="98">
        <v>1281</v>
      </c>
      <c r="F202" s="144">
        <v>145221.1</v>
      </c>
      <c r="G202" s="55">
        <v>100</v>
      </c>
      <c r="H202" s="15">
        <f t="shared" si="34"/>
        <v>145221.1</v>
      </c>
      <c r="I202" s="15">
        <f t="shared" si="33"/>
        <v>0</v>
      </c>
      <c r="J202" s="15">
        <f t="shared" si="35"/>
        <v>113.36541764246682</v>
      </c>
      <c r="K202" s="15">
        <f t="shared" si="36"/>
        <v>606.27904824033124</v>
      </c>
      <c r="L202" s="15">
        <f t="shared" si="37"/>
        <v>912276.43369462492</v>
      </c>
      <c r="M202" s="15"/>
      <c r="N202" s="119">
        <f t="shared" si="27"/>
        <v>912276.43369462492</v>
      </c>
    </row>
    <row r="203" spans="1:14" x14ac:dyDescent="0.25">
      <c r="A203" s="5"/>
      <c r="B203" s="65" t="s">
        <v>129</v>
      </c>
      <c r="C203" s="47">
        <v>4</v>
      </c>
      <c r="D203" s="69">
        <v>10.417100000000001</v>
      </c>
      <c r="E203" s="98">
        <v>665</v>
      </c>
      <c r="F203" s="144">
        <v>155419.6</v>
      </c>
      <c r="G203" s="55">
        <v>100</v>
      </c>
      <c r="H203" s="15">
        <f t="shared" si="34"/>
        <v>155419.6</v>
      </c>
      <c r="I203" s="15">
        <f t="shared" si="33"/>
        <v>0</v>
      </c>
      <c r="J203" s="15">
        <f t="shared" si="35"/>
        <v>233.71368421052634</v>
      </c>
      <c r="K203" s="15">
        <f t="shared" si="36"/>
        <v>485.93078167227168</v>
      </c>
      <c r="L203" s="15">
        <f t="shared" si="37"/>
        <v>657943.5106319068</v>
      </c>
      <c r="M203" s="15"/>
      <c r="N203" s="119">
        <f t="shared" si="27"/>
        <v>657943.5106319068</v>
      </c>
    </row>
    <row r="204" spans="1:14" x14ac:dyDescent="0.25">
      <c r="A204" s="5"/>
      <c r="B204" s="65" t="s">
        <v>754</v>
      </c>
      <c r="C204" s="47">
        <v>4</v>
      </c>
      <c r="D204" s="69">
        <v>38.0578</v>
      </c>
      <c r="E204" s="98">
        <v>2501</v>
      </c>
      <c r="F204" s="144">
        <v>1712337.4</v>
      </c>
      <c r="G204" s="55">
        <v>100</v>
      </c>
      <c r="H204" s="15">
        <f t="shared" si="34"/>
        <v>1712337.4</v>
      </c>
      <c r="I204" s="15">
        <f t="shared" si="33"/>
        <v>0</v>
      </c>
      <c r="J204" s="15">
        <f t="shared" si="35"/>
        <v>684.66109556177526</v>
      </c>
      <c r="K204" s="15">
        <f t="shared" si="36"/>
        <v>34.98337032102279</v>
      </c>
      <c r="L204" s="15">
        <f t="shared" si="37"/>
        <v>377067.92635205702</v>
      </c>
      <c r="M204" s="15"/>
      <c r="N204" s="119">
        <f t="shared" si="27"/>
        <v>377067.92635205702</v>
      </c>
    </row>
    <row r="205" spans="1:14" x14ac:dyDescent="0.25">
      <c r="A205" s="5"/>
      <c r="B205" s="65" t="s">
        <v>130</v>
      </c>
      <c r="C205" s="47">
        <v>4</v>
      </c>
      <c r="D205" s="69">
        <v>16.581199999999999</v>
      </c>
      <c r="E205" s="98">
        <v>1324</v>
      </c>
      <c r="F205" s="144">
        <v>195854.7</v>
      </c>
      <c r="G205" s="55">
        <v>100</v>
      </c>
      <c r="H205" s="15">
        <f t="shared" si="34"/>
        <v>195854.7</v>
      </c>
      <c r="I205" s="15">
        <f t="shared" si="33"/>
        <v>0</v>
      </c>
      <c r="J205" s="15">
        <f t="shared" si="35"/>
        <v>147.92651057401812</v>
      </c>
      <c r="K205" s="15">
        <f t="shared" si="36"/>
        <v>571.71795530877989</v>
      </c>
      <c r="L205" s="15">
        <f t="shared" si="37"/>
        <v>836663.0450458331</v>
      </c>
      <c r="M205" s="15"/>
      <c r="N205" s="119">
        <f t="shared" si="27"/>
        <v>836663.0450458331</v>
      </c>
    </row>
    <row r="206" spans="1:14" x14ac:dyDescent="0.25">
      <c r="A206" s="5"/>
      <c r="B206" s="65" t="s">
        <v>131</v>
      </c>
      <c r="C206" s="47">
        <v>4</v>
      </c>
      <c r="D206" s="69">
        <v>25.100100000000005</v>
      </c>
      <c r="E206" s="98">
        <v>1646</v>
      </c>
      <c r="F206" s="144">
        <v>237909.8</v>
      </c>
      <c r="G206" s="55">
        <v>100</v>
      </c>
      <c r="H206" s="15">
        <f t="shared" si="34"/>
        <v>237909.8</v>
      </c>
      <c r="I206" s="15">
        <f t="shared" si="33"/>
        <v>0</v>
      </c>
      <c r="J206" s="15">
        <f t="shared" si="35"/>
        <v>144.53815309842039</v>
      </c>
      <c r="K206" s="15">
        <f t="shared" si="36"/>
        <v>575.10631278437768</v>
      </c>
      <c r="L206" s="15">
        <f t="shared" si="37"/>
        <v>893367.35058539989</v>
      </c>
      <c r="M206" s="15"/>
      <c r="N206" s="119">
        <f t="shared" si="27"/>
        <v>893367.35058539989</v>
      </c>
    </row>
    <row r="207" spans="1:14" x14ac:dyDescent="0.25">
      <c r="A207" s="5"/>
      <c r="B207" s="65" t="s">
        <v>132</v>
      </c>
      <c r="C207" s="47">
        <v>4</v>
      </c>
      <c r="D207" s="69">
        <v>26.023400000000002</v>
      </c>
      <c r="E207" s="98">
        <v>2389</v>
      </c>
      <c r="F207" s="144">
        <v>404019.20000000001</v>
      </c>
      <c r="G207" s="55">
        <v>100</v>
      </c>
      <c r="H207" s="15">
        <f t="shared" si="34"/>
        <v>404019.20000000001</v>
      </c>
      <c r="I207" s="15">
        <f t="shared" si="33"/>
        <v>0</v>
      </c>
      <c r="J207" s="15">
        <f t="shared" si="35"/>
        <v>169.11645039765594</v>
      </c>
      <c r="K207" s="15">
        <f t="shared" si="36"/>
        <v>550.52801548514208</v>
      </c>
      <c r="L207" s="15">
        <f t="shared" si="37"/>
        <v>937382.34246949595</v>
      </c>
      <c r="M207" s="15"/>
      <c r="N207" s="119">
        <f t="shared" si="27"/>
        <v>937382.34246949595</v>
      </c>
    </row>
    <row r="208" spans="1:14" x14ac:dyDescent="0.25">
      <c r="A208" s="5"/>
      <c r="B208" s="65" t="s">
        <v>133</v>
      </c>
      <c r="C208" s="47">
        <v>4</v>
      </c>
      <c r="D208" s="69">
        <v>18.456199999999999</v>
      </c>
      <c r="E208" s="98">
        <v>1533</v>
      </c>
      <c r="F208" s="144">
        <v>243168.4</v>
      </c>
      <c r="G208" s="55">
        <v>100</v>
      </c>
      <c r="H208" s="15">
        <f t="shared" si="34"/>
        <v>243168.4</v>
      </c>
      <c r="I208" s="15">
        <f t="shared" si="33"/>
        <v>0</v>
      </c>
      <c r="J208" s="15">
        <f t="shared" si="35"/>
        <v>158.62257012393999</v>
      </c>
      <c r="K208" s="15">
        <f t="shared" si="36"/>
        <v>561.02189575885802</v>
      </c>
      <c r="L208" s="15">
        <f t="shared" si="37"/>
        <v>848847.42878500745</v>
      </c>
      <c r="M208" s="15"/>
      <c r="N208" s="119">
        <f t="shared" si="27"/>
        <v>848847.42878500745</v>
      </c>
    </row>
    <row r="209" spans="1:14" x14ac:dyDescent="0.25">
      <c r="A209" s="5"/>
      <c r="B209" s="65" t="s">
        <v>134</v>
      </c>
      <c r="C209" s="47">
        <v>4</v>
      </c>
      <c r="D209" s="69">
        <v>18.093399999999999</v>
      </c>
      <c r="E209" s="98">
        <v>1541</v>
      </c>
      <c r="F209" s="144">
        <v>346613.2</v>
      </c>
      <c r="G209" s="55">
        <v>100</v>
      </c>
      <c r="H209" s="15">
        <f t="shared" si="34"/>
        <v>346613.2</v>
      </c>
      <c r="I209" s="15">
        <f t="shared" si="33"/>
        <v>0</v>
      </c>
      <c r="J209" s="15">
        <f t="shared" si="35"/>
        <v>224.92744970798185</v>
      </c>
      <c r="K209" s="15">
        <f t="shared" si="36"/>
        <v>494.71701617481619</v>
      </c>
      <c r="L209" s="15">
        <f t="shared" si="37"/>
        <v>771183.84804480046</v>
      </c>
      <c r="M209" s="15"/>
      <c r="N209" s="119">
        <f t="shared" si="27"/>
        <v>771183.84804480046</v>
      </c>
    </row>
    <row r="210" spans="1:14" x14ac:dyDescent="0.25">
      <c r="A210" s="5"/>
      <c r="B210" s="65" t="s">
        <v>135</v>
      </c>
      <c r="C210" s="47">
        <v>4</v>
      </c>
      <c r="D210" s="69">
        <v>32.839999999999996</v>
      </c>
      <c r="E210" s="98">
        <v>1864</v>
      </c>
      <c r="F210" s="144">
        <v>445808.7</v>
      </c>
      <c r="G210" s="55">
        <v>100</v>
      </c>
      <c r="H210" s="15">
        <f t="shared" si="34"/>
        <v>445808.7</v>
      </c>
      <c r="I210" s="15">
        <f t="shared" si="33"/>
        <v>0</v>
      </c>
      <c r="J210" s="15">
        <f t="shared" si="35"/>
        <v>239.16775751072961</v>
      </c>
      <c r="K210" s="15">
        <f t="shared" si="36"/>
        <v>480.4767083720684</v>
      </c>
      <c r="L210" s="15">
        <f t="shared" si="37"/>
        <v>823665.74652510579</v>
      </c>
      <c r="M210" s="15"/>
      <c r="N210" s="119">
        <f t="shared" si="27"/>
        <v>823665.74652510579</v>
      </c>
    </row>
    <row r="211" spans="1:14" x14ac:dyDescent="0.25">
      <c r="A211" s="5"/>
      <c r="B211" s="65" t="s">
        <v>136</v>
      </c>
      <c r="C211" s="47">
        <v>4</v>
      </c>
      <c r="D211" s="69">
        <v>12.6798</v>
      </c>
      <c r="E211" s="98">
        <v>866</v>
      </c>
      <c r="F211" s="144">
        <v>202998.9</v>
      </c>
      <c r="G211" s="55">
        <v>100</v>
      </c>
      <c r="H211" s="15">
        <f t="shared" si="34"/>
        <v>202998.9</v>
      </c>
      <c r="I211" s="15">
        <f t="shared" si="33"/>
        <v>0</v>
      </c>
      <c r="J211" s="15">
        <f t="shared" si="35"/>
        <v>234.40981524249423</v>
      </c>
      <c r="K211" s="15">
        <f t="shared" si="36"/>
        <v>485.23465064030381</v>
      </c>
      <c r="L211" s="15">
        <f t="shared" si="37"/>
        <v>682068.46409402811</v>
      </c>
      <c r="M211" s="15"/>
      <c r="N211" s="119">
        <f t="shared" ref="N211:N255" si="38">L211+M211</f>
        <v>682068.46409402811</v>
      </c>
    </row>
    <row r="212" spans="1:14" x14ac:dyDescent="0.25">
      <c r="A212" s="5"/>
      <c r="B212" s="65" t="s">
        <v>137</v>
      </c>
      <c r="C212" s="47">
        <v>4</v>
      </c>
      <c r="D212" s="69">
        <v>7.3449</v>
      </c>
      <c r="E212" s="98">
        <v>1130</v>
      </c>
      <c r="F212" s="144">
        <v>222426.3</v>
      </c>
      <c r="G212" s="55">
        <v>100</v>
      </c>
      <c r="H212" s="15">
        <f t="shared" si="34"/>
        <v>222426.3</v>
      </c>
      <c r="I212" s="15">
        <f t="shared" si="33"/>
        <v>0</v>
      </c>
      <c r="J212" s="15">
        <f t="shared" si="35"/>
        <v>196.83743362831856</v>
      </c>
      <c r="K212" s="15">
        <f t="shared" si="36"/>
        <v>522.80703225447951</v>
      </c>
      <c r="L212" s="15">
        <f t="shared" si="37"/>
        <v>737007.78500697832</v>
      </c>
      <c r="M212" s="15"/>
      <c r="N212" s="119">
        <f t="shared" si="38"/>
        <v>737007.78500697832</v>
      </c>
    </row>
    <row r="213" spans="1:14" x14ac:dyDescent="0.25">
      <c r="A213" s="5"/>
      <c r="B213" s="65" t="s">
        <v>138</v>
      </c>
      <c r="C213" s="47">
        <v>4</v>
      </c>
      <c r="D213" s="69">
        <v>45.099099999999993</v>
      </c>
      <c r="E213" s="98">
        <v>2929</v>
      </c>
      <c r="F213" s="144">
        <v>747923.4</v>
      </c>
      <c r="G213" s="55">
        <v>100</v>
      </c>
      <c r="H213" s="15">
        <f t="shared" si="34"/>
        <v>747923.4</v>
      </c>
      <c r="I213" s="15">
        <f t="shared" si="33"/>
        <v>0</v>
      </c>
      <c r="J213" s="15">
        <f t="shared" si="35"/>
        <v>255.35110959371801</v>
      </c>
      <c r="K213" s="15">
        <f t="shared" si="36"/>
        <v>464.29335628908007</v>
      </c>
      <c r="L213" s="15">
        <f t="shared" si="37"/>
        <v>937598.92705666076</v>
      </c>
      <c r="M213" s="15"/>
      <c r="N213" s="119">
        <f t="shared" si="38"/>
        <v>937598.92705666076</v>
      </c>
    </row>
    <row r="214" spans="1:14" x14ac:dyDescent="0.25">
      <c r="A214" s="5"/>
      <c r="B214" s="65" t="s">
        <v>139</v>
      </c>
      <c r="C214" s="47">
        <v>4</v>
      </c>
      <c r="D214" s="69">
        <v>16.179600000000001</v>
      </c>
      <c r="E214" s="98">
        <v>1589</v>
      </c>
      <c r="F214" s="144">
        <v>373636.4</v>
      </c>
      <c r="G214" s="55">
        <v>100</v>
      </c>
      <c r="H214" s="15">
        <f t="shared" si="34"/>
        <v>373636.4</v>
      </c>
      <c r="I214" s="15">
        <f t="shared" si="33"/>
        <v>0</v>
      </c>
      <c r="J214" s="15">
        <f t="shared" si="35"/>
        <v>235.13933291378225</v>
      </c>
      <c r="K214" s="15">
        <f t="shared" si="36"/>
        <v>484.50513296901579</v>
      </c>
      <c r="L214" s="15">
        <f t="shared" si="37"/>
        <v>758791.7168104595</v>
      </c>
      <c r="M214" s="15"/>
      <c r="N214" s="119">
        <f t="shared" si="38"/>
        <v>758791.7168104595</v>
      </c>
    </row>
    <row r="215" spans="1:14" x14ac:dyDescent="0.25">
      <c r="A215" s="5"/>
      <c r="B215" s="65" t="s">
        <v>755</v>
      </c>
      <c r="C215" s="47">
        <v>4</v>
      </c>
      <c r="D215" s="69">
        <v>32.394000000000005</v>
      </c>
      <c r="E215" s="98">
        <v>2440</v>
      </c>
      <c r="F215" s="144">
        <v>442515.5</v>
      </c>
      <c r="G215" s="55">
        <v>100</v>
      </c>
      <c r="H215" s="15">
        <f t="shared" si="34"/>
        <v>442515.5</v>
      </c>
      <c r="I215" s="15">
        <f t="shared" si="33"/>
        <v>0</v>
      </c>
      <c r="J215" s="15">
        <f t="shared" si="35"/>
        <v>181.35881147540982</v>
      </c>
      <c r="K215" s="15">
        <f t="shared" si="36"/>
        <v>538.28565440738817</v>
      </c>
      <c r="L215" s="15">
        <f t="shared" si="37"/>
        <v>944559.11263414496</v>
      </c>
      <c r="M215" s="15"/>
      <c r="N215" s="119">
        <f t="shared" si="38"/>
        <v>944559.11263414496</v>
      </c>
    </row>
    <row r="216" spans="1:14" x14ac:dyDescent="0.25">
      <c r="A216" s="5"/>
      <c r="B216" s="65" t="s">
        <v>140</v>
      </c>
      <c r="C216" s="47">
        <v>4</v>
      </c>
      <c r="D216" s="69">
        <v>25.742600000000003</v>
      </c>
      <c r="E216" s="98">
        <v>1558</v>
      </c>
      <c r="F216" s="144">
        <v>198218.4</v>
      </c>
      <c r="G216" s="55">
        <v>100</v>
      </c>
      <c r="H216" s="15">
        <f t="shared" si="34"/>
        <v>198218.4</v>
      </c>
      <c r="I216" s="15">
        <f t="shared" si="33"/>
        <v>0</v>
      </c>
      <c r="J216" s="15">
        <f t="shared" si="35"/>
        <v>127.22618741976893</v>
      </c>
      <c r="K216" s="15">
        <f t="shared" si="36"/>
        <v>592.41827846302908</v>
      </c>
      <c r="L216" s="15">
        <f t="shared" si="37"/>
        <v>906946.21952003078</v>
      </c>
      <c r="M216" s="15"/>
      <c r="N216" s="119">
        <f t="shared" si="38"/>
        <v>906946.21952003078</v>
      </c>
    </row>
    <row r="217" spans="1:14" x14ac:dyDescent="0.25">
      <c r="A217" s="5"/>
      <c r="B217" s="65" t="s">
        <v>141</v>
      </c>
      <c r="C217" s="47">
        <v>4</v>
      </c>
      <c r="D217" s="69">
        <v>45.363399999999999</v>
      </c>
      <c r="E217" s="98">
        <v>2331</v>
      </c>
      <c r="F217" s="144">
        <v>436367.2</v>
      </c>
      <c r="G217" s="55">
        <v>100</v>
      </c>
      <c r="H217" s="15">
        <f t="shared" si="34"/>
        <v>436367.2</v>
      </c>
      <c r="I217" s="15">
        <f t="shared" si="33"/>
        <v>0</v>
      </c>
      <c r="J217" s="15">
        <f t="shared" si="35"/>
        <v>187.20171600171599</v>
      </c>
      <c r="K217" s="15">
        <f t="shared" si="36"/>
        <v>532.44274988108202</v>
      </c>
      <c r="L217" s="15">
        <f t="shared" si="37"/>
        <v>961321.2823684453</v>
      </c>
      <c r="M217" s="15"/>
      <c r="N217" s="119">
        <f t="shared" si="38"/>
        <v>961321.2823684453</v>
      </c>
    </row>
    <row r="218" spans="1:14" x14ac:dyDescent="0.25">
      <c r="A218" s="5"/>
      <c r="B218" s="65" t="s">
        <v>756</v>
      </c>
      <c r="C218" s="47">
        <v>4</v>
      </c>
      <c r="D218" s="69">
        <v>39.507899999999999</v>
      </c>
      <c r="E218" s="98">
        <v>2191</v>
      </c>
      <c r="F218" s="144">
        <v>346520.3</v>
      </c>
      <c r="G218" s="55">
        <v>100</v>
      </c>
      <c r="H218" s="15">
        <f t="shared" si="34"/>
        <v>346520.3</v>
      </c>
      <c r="I218" s="15">
        <f t="shared" si="33"/>
        <v>0</v>
      </c>
      <c r="J218" s="15">
        <f t="shared" si="35"/>
        <v>158.15623003194887</v>
      </c>
      <c r="K218" s="15">
        <f t="shared" si="36"/>
        <v>561.48823585084915</v>
      </c>
      <c r="L218" s="15">
        <f t="shared" si="37"/>
        <v>966701.14212983358</v>
      </c>
      <c r="M218" s="15"/>
      <c r="N218" s="119">
        <f t="shared" si="38"/>
        <v>966701.14212983358</v>
      </c>
    </row>
    <row r="219" spans="1:14" x14ac:dyDescent="0.25">
      <c r="A219" s="5"/>
      <c r="B219" s="65" t="s">
        <v>757</v>
      </c>
      <c r="C219" s="47">
        <v>4</v>
      </c>
      <c r="D219" s="69">
        <v>49.061099999999996</v>
      </c>
      <c r="E219" s="98">
        <v>7056</v>
      </c>
      <c r="F219" s="144">
        <v>1061644.2</v>
      </c>
      <c r="G219" s="55">
        <v>100</v>
      </c>
      <c r="H219" s="15">
        <f t="shared" si="34"/>
        <v>1061644.2</v>
      </c>
      <c r="I219" s="15">
        <f t="shared" si="33"/>
        <v>0</v>
      </c>
      <c r="J219" s="15">
        <f t="shared" si="35"/>
        <v>150.45977891156463</v>
      </c>
      <c r="K219" s="15">
        <f t="shared" si="36"/>
        <v>569.18468697123342</v>
      </c>
      <c r="L219" s="15">
        <f t="shared" si="37"/>
        <v>1461102.5618739005</v>
      </c>
      <c r="M219" s="15"/>
      <c r="N219" s="119">
        <f t="shared" si="38"/>
        <v>1461102.5618739005</v>
      </c>
    </row>
    <row r="220" spans="1:14" x14ac:dyDescent="0.25">
      <c r="A220" s="5"/>
      <c r="B220" s="65" t="s">
        <v>143</v>
      </c>
      <c r="C220" s="47">
        <v>4</v>
      </c>
      <c r="D220" s="69">
        <v>15.988299999999999</v>
      </c>
      <c r="E220" s="98">
        <v>1363</v>
      </c>
      <c r="F220" s="144">
        <v>220182.1</v>
      </c>
      <c r="G220" s="55">
        <v>100</v>
      </c>
      <c r="H220" s="15">
        <f t="shared" si="34"/>
        <v>220182.1</v>
      </c>
      <c r="I220" s="15">
        <f t="shared" si="33"/>
        <v>0</v>
      </c>
      <c r="J220" s="15">
        <f t="shared" si="35"/>
        <v>161.54225972120324</v>
      </c>
      <c r="K220" s="15">
        <f t="shared" si="36"/>
        <v>558.10220616159484</v>
      </c>
      <c r="L220" s="15">
        <f t="shared" si="37"/>
        <v>822895.12608068972</v>
      </c>
      <c r="M220" s="15"/>
      <c r="N220" s="119">
        <f t="shared" si="38"/>
        <v>822895.12608068972</v>
      </c>
    </row>
    <row r="221" spans="1:14" x14ac:dyDescent="0.25">
      <c r="A221" s="5"/>
      <c r="B221" s="65" t="s">
        <v>758</v>
      </c>
      <c r="C221" s="47">
        <v>4</v>
      </c>
      <c r="D221" s="69">
        <v>22.875599999999999</v>
      </c>
      <c r="E221" s="98">
        <v>2192</v>
      </c>
      <c r="F221" s="144">
        <v>447774.1</v>
      </c>
      <c r="G221" s="55">
        <v>100</v>
      </c>
      <c r="H221" s="15">
        <f t="shared" si="34"/>
        <v>447774.1</v>
      </c>
      <c r="I221" s="15">
        <f t="shared" si="33"/>
        <v>0</v>
      </c>
      <c r="J221" s="15">
        <f t="shared" si="35"/>
        <v>204.27650547445253</v>
      </c>
      <c r="K221" s="15">
        <f t="shared" si="36"/>
        <v>515.36796040834554</v>
      </c>
      <c r="L221" s="15">
        <f t="shared" si="37"/>
        <v>869426.83129282843</v>
      </c>
      <c r="M221" s="15"/>
      <c r="N221" s="119">
        <f t="shared" si="38"/>
        <v>869426.83129282843</v>
      </c>
    </row>
    <row r="222" spans="1:14" x14ac:dyDescent="0.25">
      <c r="A222" s="5"/>
      <c r="B222" s="65" t="s">
        <v>144</v>
      </c>
      <c r="C222" s="47">
        <v>4</v>
      </c>
      <c r="D222" s="69">
        <v>21.118200000000002</v>
      </c>
      <c r="E222" s="98">
        <v>2593</v>
      </c>
      <c r="F222" s="144">
        <v>352031.2</v>
      </c>
      <c r="G222" s="55">
        <v>100</v>
      </c>
      <c r="H222" s="15">
        <f t="shared" si="34"/>
        <v>352031.2</v>
      </c>
      <c r="I222" s="15">
        <f t="shared" si="33"/>
        <v>0</v>
      </c>
      <c r="J222" s="15">
        <f t="shared" si="35"/>
        <v>135.76212880833012</v>
      </c>
      <c r="K222" s="15">
        <f t="shared" si="36"/>
        <v>583.88233707446796</v>
      </c>
      <c r="L222" s="15">
        <f t="shared" si="37"/>
        <v>982837.98531726177</v>
      </c>
      <c r="M222" s="15"/>
      <c r="N222" s="119">
        <f t="shared" si="38"/>
        <v>982837.98531726177</v>
      </c>
    </row>
    <row r="223" spans="1:14" x14ac:dyDescent="0.25">
      <c r="A223" s="5"/>
      <c r="B223" s="65" t="s">
        <v>145</v>
      </c>
      <c r="C223" s="47">
        <v>4</v>
      </c>
      <c r="D223" s="69">
        <v>37.408799999999999</v>
      </c>
      <c r="E223" s="98">
        <v>3893</v>
      </c>
      <c r="F223" s="144">
        <v>511009.5</v>
      </c>
      <c r="G223" s="55">
        <v>100</v>
      </c>
      <c r="H223" s="15">
        <f t="shared" si="34"/>
        <v>511009.5</v>
      </c>
      <c r="I223" s="15">
        <f t="shared" si="33"/>
        <v>0</v>
      </c>
      <c r="J223" s="15">
        <f t="shared" si="35"/>
        <v>131.26367839712304</v>
      </c>
      <c r="K223" s="15">
        <f t="shared" si="36"/>
        <v>588.380787485675</v>
      </c>
      <c r="L223" s="15">
        <f t="shared" si="37"/>
        <v>1153716.5367698884</v>
      </c>
      <c r="M223" s="15"/>
      <c r="N223" s="119">
        <f t="shared" si="38"/>
        <v>1153716.5367698884</v>
      </c>
    </row>
    <row r="224" spans="1:14" x14ac:dyDescent="0.25">
      <c r="A224" s="5"/>
      <c r="B224" s="65" t="s">
        <v>146</v>
      </c>
      <c r="C224" s="47">
        <v>4</v>
      </c>
      <c r="D224" s="69">
        <v>21.036799999999999</v>
      </c>
      <c r="E224" s="98">
        <v>1334</v>
      </c>
      <c r="F224" s="144">
        <v>178445.7</v>
      </c>
      <c r="G224" s="55">
        <v>100</v>
      </c>
      <c r="H224" s="15">
        <f t="shared" si="34"/>
        <v>178445.7</v>
      </c>
      <c r="I224" s="15">
        <f t="shared" si="33"/>
        <v>0</v>
      </c>
      <c r="J224" s="15">
        <f t="shared" si="35"/>
        <v>133.76739130434783</v>
      </c>
      <c r="K224" s="15">
        <f t="shared" si="36"/>
        <v>585.87707457845022</v>
      </c>
      <c r="L224" s="15">
        <f t="shared" si="37"/>
        <v>865801.35590482713</v>
      </c>
      <c r="M224" s="15"/>
      <c r="N224" s="119">
        <f t="shared" si="38"/>
        <v>865801.35590482713</v>
      </c>
    </row>
    <row r="225" spans="1:14" x14ac:dyDescent="0.25">
      <c r="A225" s="5"/>
      <c r="B225" s="65"/>
      <c r="C225" s="47"/>
      <c r="D225" s="69">
        <v>0</v>
      </c>
      <c r="E225" s="100"/>
      <c r="F225" s="56"/>
      <c r="G225" s="56"/>
      <c r="H225" s="40"/>
      <c r="I225" s="13"/>
      <c r="K225" s="15"/>
      <c r="L225" s="15"/>
      <c r="M225" s="15"/>
      <c r="N225" s="119"/>
    </row>
    <row r="226" spans="1:14" x14ac:dyDescent="0.25">
      <c r="A226" s="32" t="s">
        <v>147</v>
      </c>
      <c r="B226" s="57" t="s">
        <v>2</v>
      </c>
      <c r="C226" s="58"/>
      <c r="D226" s="71">
        <f>D227</f>
        <v>1185.1591000000001</v>
      </c>
      <c r="E226" s="101">
        <f>E227</f>
        <v>83447</v>
      </c>
      <c r="F226" s="49"/>
      <c r="G226" s="50"/>
      <c r="H226" s="12">
        <f>H228</f>
        <v>10494819.124999998</v>
      </c>
      <c r="I226" s="12">
        <f>I228</f>
        <v>-10494819.124999998</v>
      </c>
      <c r="J226" s="12"/>
      <c r="K226" s="15"/>
      <c r="L226" s="15"/>
      <c r="M226" s="14">
        <f>M228</f>
        <v>35968425.878894947</v>
      </c>
      <c r="N226" s="117">
        <f t="shared" si="38"/>
        <v>35968425.878894947</v>
      </c>
    </row>
    <row r="227" spans="1:14" x14ac:dyDescent="0.25">
      <c r="A227" s="32" t="s">
        <v>147</v>
      </c>
      <c r="B227" s="57" t="s">
        <v>3</v>
      </c>
      <c r="C227" s="58"/>
      <c r="D227" s="71">
        <f>SUM(D229:D255)</f>
        <v>1185.1591000000001</v>
      </c>
      <c r="E227" s="101">
        <f>SUM(E229:E255)</f>
        <v>83447</v>
      </c>
      <c r="F227" s="49">
        <f>SUM(F229:F255)</f>
        <v>41979276.499999993</v>
      </c>
      <c r="G227" s="55"/>
      <c r="H227" s="12">
        <f>SUM(H229:H255)</f>
        <v>28966290.949999999</v>
      </c>
      <c r="I227" s="12">
        <f>SUM(I229:I255)</f>
        <v>13012985.550000001</v>
      </c>
      <c r="J227" s="12"/>
      <c r="K227" s="15"/>
      <c r="L227" s="12">
        <f>SUM(L229:L255)</f>
        <v>25470651.498053245</v>
      </c>
      <c r="M227" s="15"/>
      <c r="N227" s="117">
        <f t="shared" si="38"/>
        <v>25470651.498053245</v>
      </c>
    </row>
    <row r="228" spans="1:14" x14ac:dyDescent="0.25">
      <c r="A228" s="5"/>
      <c r="B228" s="65" t="s">
        <v>26</v>
      </c>
      <c r="C228" s="47">
        <v>2</v>
      </c>
      <c r="D228" s="69">
        <v>0</v>
      </c>
      <c r="E228" s="102"/>
      <c r="F228" s="145"/>
      <c r="G228" s="55">
        <v>25</v>
      </c>
      <c r="H228" s="15">
        <f>F227*G228/100+F228</f>
        <v>10494819.124999998</v>
      </c>
      <c r="I228" s="15">
        <f t="shared" ref="I228:I255" si="39">F228-H228</f>
        <v>-10494819.124999998</v>
      </c>
      <c r="J228" s="15"/>
      <c r="K228" s="15"/>
      <c r="L228" s="15"/>
      <c r="M228" s="15">
        <f>($L$7*$L$8*E226/$L$10)+($L$7*$L$9*D226/$L$11)</f>
        <v>35968425.878894947</v>
      </c>
      <c r="N228" s="119">
        <f t="shared" si="38"/>
        <v>35968425.878894947</v>
      </c>
    </row>
    <row r="229" spans="1:14" x14ac:dyDescent="0.25">
      <c r="A229" s="5"/>
      <c r="B229" s="65" t="s">
        <v>148</v>
      </c>
      <c r="C229" s="47">
        <v>4</v>
      </c>
      <c r="D229" s="69">
        <f>40.607+12.97</f>
        <v>53.576999999999998</v>
      </c>
      <c r="E229" s="98">
        <v>2042</v>
      </c>
      <c r="F229" s="145">
        <v>491874.2</v>
      </c>
      <c r="G229" s="55">
        <v>100</v>
      </c>
      <c r="H229" s="15">
        <f t="shared" ref="H229:H255" si="40">F229*G229/100</f>
        <v>491874.2</v>
      </c>
      <c r="I229" s="15">
        <f t="shared" si="39"/>
        <v>0</v>
      </c>
      <c r="J229" s="15">
        <f t="shared" ref="J229:J255" si="41">F229/E229</f>
        <v>240.87864838393733</v>
      </c>
      <c r="K229" s="15">
        <f t="shared" ref="K229:K255" si="42">$J$11*$J$19-J229</f>
        <v>478.76581749886071</v>
      </c>
      <c r="L229" s="15">
        <f t="shared" ref="L229:L255" si="43">IF(K229&gt;0,$J$7*$J$8*(K229/$K$19),0)+$J$7*$J$9*(E229/$E$19)+$J$7*$J$10*(D229/$D$19)</f>
        <v>892724.57029458019</v>
      </c>
      <c r="M229" s="15"/>
      <c r="N229" s="119">
        <f t="shared" si="38"/>
        <v>892724.57029458019</v>
      </c>
    </row>
    <row r="230" spans="1:14" x14ac:dyDescent="0.25">
      <c r="A230" s="5"/>
      <c r="B230" s="65" t="s">
        <v>149</v>
      </c>
      <c r="C230" s="47">
        <v>4</v>
      </c>
      <c r="D230" s="69">
        <f>32.3264+4.94</f>
        <v>37.266399999999997</v>
      </c>
      <c r="E230" s="98">
        <v>2267</v>
      </c>
      <c r="F230" s="145">
        <v>374353.5</v>
      </c>
      <c r="G230" s="55">
        <v>100</v>
      </c>
      <c r="H230" s="15">
        <f t="shared" si="40"/>
        <v>374353.5</v>
      </c>
      <c r="I230" s="15">
        <f t="shared" si="39"/>
        <v>0</v>
      </c>
      <c r="J230" s="15">
        <f t="shared" si="41"/>
        <v>165.13167181296868</v>
      </c>
      <c r="K230" s="15">
        <f t="shared" si="42"/>
        <v>554.5127940698294</v>
      </c>
      <c r="L230" s="15">
        <f t="shared" si="43"/>
        <v>959883.84373451618</v>
      </c>
      <c r="M230" s="15"/>
      <c r="N230" s="119">
        <f t="shared" si="38"/>
        <v>959883.84373451618</v>
      </c>
    </row>
    <row r="231" spans="1:14" x14ac:dyDescent="0.25">
      <c r="A231" s="5"/>
      <c r="B231" s="65" t="s">
        <v>150</v>
      </c>
      <c r="C231" s="47">
        <v>4</v>
      </c>
      <c r="D231" s="69">
        <v>42.942499999999995</v>
      </c>
      <c r="E231" s="98">
        <v>4084</v>
      </c>
      <c r="F231" s="145">
        <v>1571737.4</v>
      </c>
      <c r="G231" s="55">
        <v>100</v>
      </c>
      <c r="H231" s="15">
        <f t="shared" si="40"/>
        <v>1571737.4</v>
      </c>
      <c r="I231" s="15">
        <f t="shared" si="39"/>
        <v>0</v>
      </c>
      <c r="J231" s="15">
        <f t="shared" si="41"/>
        <v>384.85244857982366</v>
      </c>
      <c r="K231" s="15">
        <f t="shared" si="42"/>
        <v>334.79201730297439</v>
      </c>
      <c r="L231" s="15">
        <f t="shared" si="43"/>
        <v>889960.20599718031</v>
      </c>
      <c r="M231" s="15"/>
      <c r="N231" s="119">
        <f t="shared" si="38"/>
        <v>889960.20599718031</v>
      </c>
    </row>
    <row r="232" spans="1:14" x14ac:dyDescent="0.25">
      <c r="A232" s="5"/>
      <c r="B232" s="65" t="s">
        <v>147</v>
      </c>
      <c r="C232" s="47">
        <v>3</v>
      </c>
      <c r="D232" s="68">
        <v>83.171599999999998</v>
      </c>
      <c r="E232" s="98">
        <v>17195</v>
      </c>
      <c r="F232" s="145">
        <v>26025971.100000001</v>
      </c>
      <c r="G232" s="55">
        <v>50</v>
      </c>
      <c r="H232" s="15">
        <f t="shared" si="40"/>
        <v>13012985.550000001</v>
      </c>
      <c r="I232" s="15">
        <f t="shared" si="39"/>
        <v>13012985.550000001</v>
      </c>
      <c r="J232" s="15">
        <f t="shared" si="41"/>
        <v>1513.5778482116896</v>
      </c>
      <c r="K232" s="15">
        <f t="shared" si="42"/>
        <v>-793.93338232889153</v>
      </c>
      <c r="L232" s="15">
        <f t="shared" si="43"/>
        <v>1844803.4273555342</v>
      </c>
      <c r="M232" s="15"/>
      <c r="N232" s="119">
        <f t="shared" si="38"/>
        <v>1844803.4273555342</v>
      </c>
    </row>
    <row r="233" spans="1:14" x14ac:dyDescent="0.25">
      <c r="A233" s="5"/>
      <c r="B233" s="65" t="s">
        <v>151</v>
      </c>
      <c r="C233" s="47">
        <v>4</v>
      </c>
      <c r="D233" s="69">
        <v>49.081599999999995</v>
      </c>
      <c r="E233" s="98">
        <v>3191</v>
      </c>
      <c r="F233" s="145">
        <v>442581.9</v>
      </c>
      <c r="G233" s="55">
        <v>100</v>
      </c>
      <c r="H233" s="15">
        <f t="shared" si="40"/>
        <v>442581.9</v>
      </c>
      <c r="I233" s="15">
        <f t="shared" si="39"/>
        <v>0</v>
      </c>
      <c r="J233" s="15">
        <f t="shared" si="41"/>
        <v>138.69692886242558</v>
      </c>
      <c r="K233" s="15">
        <f t="shared" si="42"/>
        <v>580.94753702037247</v>
      </c>
      <c r="L233" s="15">
        <f t="shared" si="43"/>
        <v>1109108.0539773162</v>
      </c>
      <c r="M233" s="15"/>
      <c r="N233" s="119">
        <f t="shared" si="38"/>
        <v>1109108.0539773162</v>
      </c>
    </row>
    <row r="234" spans="1:14" x14ac:dyDescent="0.25">
      <c r="A234" s="5"/>
      <c r="B234" s="65" t="s">
        <v>152</v>
      </c>
      <c r="C234" s="47">
        <v>4</v>
      </c>
      <c r="D234" s="69">
        <v>28.877700000000001</v>
      </c>
      <c r="E234" s="98">
        <v>1526</v>
      </c>
      <c r="F234" s="145">
        <v>219624.4</v>
      </c>
      <c r="G234" s="55">
        <v>100</v>
      </c>
      <c r="H234" s="15">
        <f t="shared" si="40"/>
        <v>219624.4</v>
      </c>
      <c r="I234" s="15">
        <f t="shared" si="39"/>
        <v>0</v>
      </c>
      <c r="J234" s="15">
        <f t="shared" si="41"/>
        <v>143.921625163827</v>
      </c>
      <c r="K234" s="15">
        <f t="shared" si="42"/>
        <v>575.72284071897104</v>
      </c>
      <c r="L234" s="15">
        <f t="shared" si="43"/>
        <v>892606.21784351347</v>
      </c>
      <c r="M234" s="15"/>
      <c r="N234" s="119">
        <f t="shared" si="38"/>
        <v>892606.21784351347</v>
      </c>
    </row>
    <row r="235" spans="1:14" x14ac:dyDescent="0.25">
      <c r="A235" s="5"/>
      <c r="B235" s="65" t="s">
        <v>153</v>
      </c>
      <c r="C235" s="47">
        <v>4</v>
      </c>
      <c r="D235" s="69">
        <v>23.430599999999998</v>
      </c>
      <c r="E235" s="98">
        <v>1060</v>
      </c>
      <c r="F235" s="145">
        <v>285595.40000000002</v>
      </c>
      <c r="G235" s="55">
        <v>100</v>
      </c>
      <c r="H235" s="15">
        <f t="shared" si="40"/>
        <v>285595.40000000002</v>
      </c>
      <c r="I235" s="15">
        <f t="shared" si="39"/>
        <v>0</v>
      </c>
      <c r="J235" s="15">
        <f t="shared" si="41"/>
        <v>269.42962264150947</v>
      </c>
      <c r="K235" s="15">
        <f t="shared" si="42"/>
        <v>450.21484324128858</v>
      </c>
      <c r="L235" s="15">
        <f t="shared" si="43"/>
        <v>687616.24170462287</v>
      </c>
      <c r="M235" s="15"/>
      <c r="N235" s="119">
        <f t="shared" si="38"/>
        <v>687616.24170462287</v>
      </c>
    </row>
    <row r="236" spans="1:14" x14ac:dyDescent="0.25">
      <c r="A236" s="5"/>
      <c r="B236" s="65" t="s">
        <v>154</v>
      </c>
      <c r="C236" s="47">
        <v>4</v>
      </c>
      <c r="D236" s="69">
        <v>31.651100000000003</v>
      </c>
      <c r="E236" s="98">
        <v>2695</v>
      </c>
      <c r="F236" s="145">
        <v>512005.5</v>
      </c>
      <c r="G236" s="55">
        <v>100</v>
      </c>
      <c r="H236" s="15">
        <f t="shared" si="40"/>
        <v>512005.5</v>
      </c>
      <c r="I236" s="15">
        <f t="shared" si="39"/>
        <v>0</v>
      </c>
      <c r="J236" s="15">
        <f t="shared" si="41"/>
        <v>189.98348794063079</v>
      </c>
      <c r="K236" s="15">
        <f t="shared" si="42"/>
        <v>529.66097794216728</v>
      </c>
      <c r="L236" s="15">
        <f t="shared" si="43"/>
        <v>956673.46609678853</v>
      </c>
      <c r="M236" s="15"/>
      <c r="N236" s="119">
        <f t="shared" si="38"/>
        <v>956673.46609678853</v>
      </c>
    </row>
    <row r="237" spans="1:14" x14ac:dyDescent="0.25">
      <c r="A237" s="5"/>
      <c r="B237" s="65" t="s">
        <v>155</v>
      </c>
      <c r="C237" s="47">
        <v>4</v>
      </c>
      <c r="D237" s="69">
        <v>33.021000000000001</v>
      </c>
      <c r="E237" s="98">
        <v>1502</v>
      </c>
      <c r="F237" s="145">
        <v>243434</v>
      </c>
      <c r="G237" s="55">
        <v>100</v>
      </c>
      <c r="H237" s="15">
        <f t="shared" si="40"/>
        <v>243434</v>
      </c>
      <c r="I237" s="15">
        <f t="shared" si="39"/>
        <v>0</v>
      </c>
      <c r="J237" s="15">
        <f t="shared" si="41"/>
        <v>162.07323568575234</v>
      </c>
      <c r="K237" s="15">
        <f t="shared" si="42"/>
        <v>557.57123019704568</v>
      </c>
      <c r="L237" s="15">
        <f t="shared" si="43"/>
        <v>879957.60517986864</v>
      </c>
      <c r="M237" s="15"/>
      <c r="N237" s="119">
        <f t="shared" si="38"/>
        <v>879957.60517986864</v>
      </c>
    </row>
    <row r="238" spans="1:14" x14ac:dyDescent="0.25">
      <c r="A238" s="5"/>
      <c r="B238" s="65" t="s">
        <v>156</v>
      </c>
      <c r="C238" s="47">
        <v>4</v>
      </c>
      <c r="D238" s="69">
        <f>59.4718-12.97</f>
        <v>46.501800000000003</v>
      </c>
      <c r="E238" s="98">
        <v>1956</v>
      </c>
      <c r="F238" s="145">
        <v>366704.6</v>
      </c>
      <c r="G238" s="55">
        <v>100</v>
      </c>
      <c r="H238" s="15">
        <f t="shared" si="40"/>
        <v>366704.6</v>
      </c>
      <c r="I238" s="15">
        <f t="shared" si="39"/>
        <v>0</v>
      </c>
      <c r="J238" s="15">
        <f t="shared" si="41"/>
        <v>187.47678936605317</v>
      </c>
      <c r="K238" s="15">
        <f t="shared" si="42"/>
        <v>532.1676765167449</v>
      </c>
      <c r="L238" s="15">
        <f t="shared" si="43"/>
        <v>928485.10882481409</v>
      </c>
      <c r="M238" s="15"/>
      <c r="N238" s="119">
        <f t="shared" si="38"/>
        <v>928485.10882481409</v>
      </c>
    </row>
    <row r="239" spans="1:14" x14ac:dyDescent="0.25">
      <c r="A239" s="5"/>
      <c r="B239" s="65" t="s">
        <v>157</v>
      </c>
      <c r="C239" s="47">
        <v>4</v>
      </c>
      <c r="D239" s="68">
        <v>36.563699999999997</v>
      </c>
      <c r="E239" s="98">
        <v>4814</v>
      </c>
      <c r="F239" s="145">
        <v>940352.1</v>
      </c>
      <c r="G239" s="55">
        <v>100</v>
      </c>
      <c r="H239" s="15">
        <f t="shared" si="40"/>
        <v>940352.1</v>
      </c>
      <c r="I239" s="15">
        <f t="shared" si="39"/>
        <v>0</v>
      </c>
      <c r="J239" s="15">
        <f t="shared" si="41"/>
        <v>195.33695471541338</v>
      </c>
      <c r="K239" s="15">
        <f t="shared" si="42"/>
        <v>524.30751116738463</v>
      </c>
      <c r="L239" s="15">
        <f t="shared" si="43"/>
        <v>1163807.896787155</v>
      </c>
      <c r="M239" s="15"/>
      <c r="N239" s="119">
        <f t="shared" si="38"/>
        <v>1163807.896787155</v>
      </c>
    </row>
    <row r="240" spans="1:14" x14ac:dyDescent="0.25">
      <c r="A240" s="5"/>
      <c r="B240" s="65" t="s">
        <v>158</v>
      </c>
      <c r="C240" s="47">
        <v>4</v>
      </c>
      <c r="D240" s="69">
        <v>52.251899999999992</v>
      </c>
      <c r="E240" s="98">
        <v>4341</v>
      </c>
      <c r="F240" s="145">
        <v>660214.4</v>
      </c>
      <c r="G240" s="55">
        <v>100</v>
      </c>
      <c r="H240" s="15">
        <f t="shared" si="40"/>
        <v>660214.4</v>
      </c>
      <c r="I240" s="15">
        <f t="shared" si="39"/>
        <v>0</v>
      </c>
      <c r="J240" s="15">
        <f t="shared" si="41"/>
        <v>152.0880903017738</v>
      </c>
      <c r="K240" s="15">
        <f t="shared" si="42"/>
        <v>567.55637558102421</v>
      </c>
      <c r="L240" s="15">
        <f t="shared" si="43"/>
        <v>1210587.9537824201</v>
      </c>
      <c r="M240" s="15"/>
      <c r="N240" s="119">
        <f t="shared" si="38"/>
        <v>1210587.9537824201</v>
      </c>
    </row>
    <row r="241" spans="1:14" x14ac:dyDescent="0.25">
      <c r="A241" s="5"/>
      <c r="B241" s="65" t="s">
        <v>159</v>
      </c>
      <c r="C241" s="47">
        <v>4</v>
      </c>
      <c r="D241" s="69">
        <v>24.103600000000004</v>
      </c>
      <c r="E241" s="98">
        <v>1079</v>
      </c>
      <c r="F241" s="145">
        <v>246262.5</v>
      </c>
      <c r="G241" s="55">
        <v>100</v>
      </c>
      <c r="H241" s="15">
        <f t="shared" si="40"/>
        <v>246262.5</v>
      </c>
      <c r="I241" s="15">
        <f t="shared" si="39"/>
        <v>0</v>
      </c>
      <c r="J241" s="15">
        <f t="shared" si="41"/>
        <v>228.23215940685822</v>
      </c>
      <c r="K241" s="15">
        <f t="shared" si="42"/>
        <v>491.41230647593983</v>
      </c>
      <c r="L241" s="15">
        <f t="shared" si="43"/>
        <v>739309.97015834344</v>
      </c>
      <c r="M241" s="15"/>
      <c r="N241" s="119">
        <f t="shared" si="38"/>
        <v>739309.97015834344</v>
      </c>
    </row>
    <row r="242" spans="1:14" x14ac:dyDescent="0.25">
      <c r="A242" s="5"/>
      <c r="B242" s="65" t="s">
        <v>160</v>
      </c>
      <c r="C242" s="47">
        <v>4</v>
      </c>
      <c r="D242" s="69">
        <v>28.624899999999997</v>
      </c>
      <c r="E242" s="98">
        <v>1092</v>
      </c>
      <c r="F242" s="145">
        <v>349096.5</v>
      </c>
      <c r="G242" s="55">
        <v>100</v>
      </c>
      <c r="H242" s="15">
        <f t="shared" si="40"/>
        <v>349096.5</v>
      </c>
      <c r="I242" s="15">
        <f t="shared" si="39"/>
        <v>0</v>
      </c>
      <c r="J242" s="15">
        <f t="shared" si="41"/>
        <v>319.68543956043953</v>
      </c>
      <c r="K242" s="15">
        <f t="shared" si="42"/>
        <v>399.95902632235851</v>
      </c>
      <c r="L242" s="15">
        <f t="shared" si="43"/>
        <v>645503.8083113255</v>
      </c>
      <c r="M242" s="15"/>
      <c r="N242" s="119">
        <f t="shared" si="38"/>
        <v>645503.8083113255</v>
      </c>
    </row>
    <row r="243" spans="1:14" x14ac:dyDescent="0.25">
      <c r="A243" s="5"/>
      <c r="B243" s="65" t="s">
        <v>759</v>
      </c>
      <c r="C243" s="47">
        <v>4</v>
      </c>
      <c r="D243" s="69">
        <v>32.481199999999994</v>
      </c>
      <c r="E243" s="98">
        <v>2777</v>
      </c>
      <c r="F243" s="145">
        <v>714818.4</v>
      </c>
      <c r="G243" s="55">
        <v>100</v>
      </c>
      <c r="H243" s="15">
        <f t="shared" si="40"/>
        <v>714818.4</v>
      </c>
      <c r="I243" s="15">
        <f t="shared" si="39"/>
        <v>0</v>
      </c>
      <c r="J243" s="15">
        <f t="shared" si="41"/>
        <v>257.40669787540514</v>
      </c>
      <c r="K243" s="15">
        <f t="shared" si="42"/>
        <v>462.2377680073929</v>
      </c>
      <c r="L243" s="15">
        <f t="shared" si="43"/>
        <v>887825.25383031927</v>
      </c>
      <c r="M243" s="15"/>
      <c r="N243" s="119">
        <f t="shared" si="38"/>
        <v>887825.25383031927</v>
      </c>
    </row>
    <row r="244" spans="1:14" x14ac:dyDescent="0.25">
      <c r="A244" s="5"/>
      <c r="B244" s="65" t="s">
        <v>161</v>
      </c>
      <c r="C244" s="47">
        <v>4</v>
      </c>
      <c r="D244" s="69">
        <v>58.170500000000004</v>
      </c>
      <c r="E244" s="98">
        <v>3212</v>
      </c>
      <c r="F244" s="145">
        <v>360954.8</v>
      </c>
      <c r="G244" s="55">
        <v>100</v>
      </c>
      <c r="H244" s="15">
        <f t="shared" si="40"/>
        <v>360954.8</v>
      </c>
      <c r="I244" s="15">
        <f t="shared" si="39"/>
        <v>0</v>
      </c>
      <c r="J244" s="15">
        <f t="shared" si="41"/>
        <v>112.37696139476961</v>
      </c>
      <c r="K244" s="15">
        <f t="shared" si="42"/>
        <v>607.26750448802841</v>
      </c>
      <c r="L244" s="15">
        <f t="shared" si="43"/>
        <v>1165609.0392613381</v>
      </c>
      <c r="M244" s="15"/>
      <c r="N244" s="119">
        <f t="shared" si="38"/>
        <v>1165609.0392613381</v>
      </c>
    </row>
    <row r="245" spans="1:14" x14ac:dyDescent="0.25">
      <c r="A245" s="5"/>
      <c r="B245" s="65" t="s">
        <v>162</v>
      </c>
      <c r="C245" s="47">
        <v>4</v>
      </c>
      <c r="D245" s="69">
        <v>36.376199999999997</v>
      </c>
      <c r="E245" s="98">
        <v>1299</v>
      </c>
      <c r="F245" s="145">
        <v>1232560.5</v>
      </c>
      <c r="G245" s="55">
        <v>100</v>
      </c>
      <c r="H245" s="15">
        <f t="shared" si="40"/>
        <v>1232560.5</v>
      </c>
      <c r="I245" s="15">
        <f t="shared" si="39"/>
        <v>0</v>
      </c>
      <c r="J245" s="15">
        <f t="shared" si="41"/>
        <v>948.85334872979217</v>
      </c>
      <c r="K245" s="15">
        <f t="shared" si="42"/>
        <v>-229.20888284699413</v>
      </c>
      <c r="L245" s="15">
        <f t="shared" si="43"/>
        <v>218036.44937597855</v>
      </c>
      <c r="M245" s="15"/>
      <c r="N245" s="119">
        <f t="shared" si="38"/>
        <v>218036.44937597855</v>
      </c>
    </row>
    <row r="246" spans="1:14" x14ac:dyDescent="0.25">
      <c r="A246" s="5"/>
      <c r="B246" s="65" t="s">
        <v>163</v>
      </c>
      <c r="C246" s="47">
        <v>4</v>
      </c>
      <c r="D246" s="69">
        <v>32.705100000000002</v>
      </c>
      <c r="E246" s="98">
        <v>1680</v>
      </c>
      <c r="F246" s="145">
        <v>269036.3</v>
      </c>
      <c r="G246" s="55">
        <v>100</v>
      </c>
      <c r="H246" s="15">
        <f t="shared" si="40"/>
        <v>269036.3</v>
      </c>
      <c r="I246" s="15">
        <f t="shared" si="39"/>
        <v>0</v>
      </c>
      <c r="J246" s="15">
        <f t="shared" si="41"/>
        <v>160.14065476190476</v>
      </c>
      <c r="K246" s="15">
        <f t="shared" si="42"/>
        <v>559.50381112089326</v>
      </c>
      <c r="L246" s="15">
        <f t="shared" si="43"/>
        <v>898236.15317592886</v>
      </c>
      <c r="M246" s="15"/>
      <c r="N246" s="119">
        <f t="shared" si="38"/>
        <v>898236.15317592886</v>
      </c>
    </row>
    <row r="247" spans="1:14" x14ac:dyDescent="0.25">
      <c r="A247" s="5"/>
      <c r="B247" s="65" t="s">
        <v>164</v>
      </c>
      <c r="C247" s="47">
        <v>4</v>
      </c>
      <c r="D247" s="69">
        <v>35.991799999999998</v>
      </c>
      <c r="E247" s="98">
        <v>2001</v>
      </c>
      <c r="F247" s="145">
        <v>736981.4</v>
      </c>
      <c r="G247" s="55">
        <v>100</v>
      </c>
      <c r="H247" s="15">
        <f t="shared" si="40"/>
        <v>736981.4</v>
      </c>
      <c r="I247" s="15">
        <f t="shared" si="39"/>
        <v>0</v>
      </c>
      <c r="J247" s="15">
        <f t="shared" si="41"/>
        <v>368.30654672663667</v>
      </c>
      <c r="K247" s="15">
        <f t="shared" si="42"/>
        <v>351.33791915616138</v>
      </c>
      <c r="L247" s="15">
        <f t="shared" si="43"/>
        <v>693982.32525669481</v>
      </c>
      <c r="M247" s="15"/>
      <c r="N247" s="119">
        <f t="shared" si="38"/>
        <v>693982.32525669481</v>
      </c>
    </row>
    <row r="248" spans="1:14" x14ac:dyDescent="0.25">
      <c r="A248" s="5"/>
      <c r="B248" s="65" t="s">
        <v>165</v>
      </c>
      <c r="C248" s="47">
        <v>4</v>
      </c>
      <c r="D248" s="69">
        <v>76.984499999999997</v>
      </c>
      <c r="E248" s="98">
        <v>4290</v>
      </c>
      <c r="F248" s="145">
        <v>1052919.7</v>
      </c>
      <c r="G248" s="55">
        <v>100</v>
      </c>
      <c r="H248" s="15">
        <f t="shared" si="40"/>
        <v>1052919.7</v>
      </c>
      <c r="I248" s="15">
        <f t="shared" si="39"/>
        <v>0</v>
      </c>
      <c r="J248" s="15">
        <f t="shared" si="41"/>
        <v>245.43582750582749</v>
      </c>
      <c r="K248" s="15">
        <f t="shared" si="42"/>
        <v>474.20863837697055</v>
      </c>
      <c r="L248" s="15">
        <f t="shared" si="43"/>
        <v>1161348.412189703</v>
      </c>
      <c r="M248" s="15"/>
      <c r="N248" s="119">
        <f t="shared" si="38"/>
        <v>1161348.412189703</v>
      </c>
    </row>
    <row r="249" spans="1:14" x14ac:dyDescent="0.25">
      <c r="A249" s="5"/>
      <c r="B249" s="65" t="s">
        <v>760</v>
      </c>
      <c r="C249" s="47">
        <v>4</v>
      </c>
      <c r="D249" s="69">
        <v>37.795300000000005</v>
      </c>
      <c r="E249" s="98">
        <v>2521</v>
      </c>
      <c r="F249" s="145">
        <v>440497.1</v>
      </c>
      <c r="G249" s="55">
        <v>100</v>
      </c>
      <c r="H249" s="15">
        <f t="shared" si="40"/>
        <v>440497.1</v>
      </c>
      <c r="I249" s="15">
        <f t="shared" si="39"/>
        <v>0</v>
      </c>
      <c r="J249" s="15">
        <f t="shared" si="41"/>
        <v>174.73109877032923</v>
      </c>
      <c r="K249" s="15">
        <f t="shared" si="42"/>
        <v>544.91336711246879</v>
      </c>
      <c r="L249" s="15">
        <f t="shared" si="43"/>
        <v>974089.42666308011</v>
      </c>
      <c r="M249" s="15"/>
      <c r="N249" s="119">
        <f t="shared" si="38"/>
        <v>974089.42666308011</v>
      </c>
    </row>
    <row r="250" spans="1:14" x14ac:dyDescent="0.25">
      <c r="A250" s="5"/>
      <c r="B250" s="65" t="s">
        <v>761</v>
      </c>
      <c r="C250" s="47">
        <v>4</v>
      </c>
      <c r="D250" s="69">
        <v>12.696099999999999</v>
      </c>
      <c r="E250" s="98">
        <v>635</v>
      </c>
      <c r="F250" s="145">
        <v>137253.6</v>
      </c>
      <c r="G250" s="55">
        <v>100</v>
      </c>
      <c r="H250" s="15">
        <f t="shared" si="40"/>
        <v>137253.6</v>
      </c>
      <c r="I250" s="15">
        <f t="shared" si="39"/>
        <v>0</v>
      </c>
      <c r="J250" s="15">
        <f t="shared" si="41"/>
        <v>216.14740157480315</v>
      </c>
      <c r="K250" s="15">
        <f t="shared" si="42"/>
        <v>503.49706430799489</v>
      </c>
      <c r="L250" s="15">
        <f t="shared" si="43"/>
        <v>681586.9863366941</v>
      </c>
      <c r="M250" s="15"/>
      <c r="N250" s="119">
        <f t="shared" si="38"/>
        <v>681586.9863366941</v>
      </c>
    </row>
    <row r="251" spans="1:14" x14ac:dyDescent="0.25">
      <c r="A251" s="5"/>
      <c r="B251" s="65" t="s">
        <v>166</v>
      </c>
      <c r="C251" s="47">
        <v>4</v>
      </c>
      <c r="D251" s="69">
        <v>65.192599999999999</v>
      </c>
      <c r="E251" s="98">
        <v>3894</v>
      </c>
      <c r="F251" s="145">
        <v>1658755.9</v>
      </c>
      <c r="G251" s="55">
        <v>100</v>
      </c>
      <c r="H251" s="15">
        <f t="shared" si="40"/>
        <v>1658755.9</v>
      </c>
      <c r="I251" s="15">
        <f t="shared" si="39"/>
        <v>0</v>
      </c>
      <c r="J251" s="15">
        <f t="shared" si="41"/>
        <v>425.97737544940935</v>
      </c>
      <c r="K251" s="15">
        <f t="shared" si="42"/>
        <v>293.66709043338869</v>
      </c>
      <c r="L251" s="15">
        <f t="shared" si="43"/>
        <v>882093.97082311113</v>
      </c>
      <c r="M251" s="15"/>
      <c r="N251" s="119">
        <f t="shared" si="38"/>
        <v>882093.97082311113</v>
      </c>
    </row>
    <row r="252" spans="1:14" x14ac:dyDescent="0.25">
      <c r="A252" s="5"/>
      <c r="B252" s="65" t="s">
        <v>167</v>
      </c>
      <c r="C252" s="47">
        <v>4</v>
      </c>
      <c r="D252" s="69">
        <v>60.270100000000006</v>
      </c>
      <c r="E252" s="98">
        <v>4031</v>
      </c>
      <c r="F252" s="145">
        <v>926050.4</v>
      </c>
      <c r="G252" s="55">
        <v>100</v>
      </c>
      <c r="H252" s="15">
        <f t="shared" si="40"/>
        <v>926050.4</v>
      </c>
      <c r="I252" s="15">
        <f t="shared" si="39"/>
        <v>0</v>
      </c>
      <c r="J252" s="15">
        <f t="shared" si="41"/>
        <v>229.7321756387993</v>
      </c>
      <c r="K252" s="15">
        <f t="shared" si="42"/>
        <v>489.91229024399877</v>
      </c>
      <c r="L252" s="15">
        <f t="shared" si="43"/>
        <v>1111489.1145789477</v>
      </c>
      <c r="M252" s="15"/>
      <c r="N252" s="119">
        <f t="shared" si="38"/>
        <v>1111489.1145789477</v>
      </c>
    </row>
    <row r="253" spans="1:14" x14ac:dyDescent="0.25">
      <c r="A253" s="5"/>
      <c r="B253" s="65" t="s">
        <v>168</v>
      </c>
      <c r="C253" s="47">
        <v>4</v>
      </c>
      <c r="D253" s="69">
        <v>65.196699999999993</v>
      </c>
      <c r="E253" s="98">
        <v>1552</v>
      </c>
      <c r="F253" s="145">
        <v>323480.90000000002</v>
      </c>
      <c r="G253" s="55">
        <v>100</v>
      </c>
      <c r="H253" s="15">
        <f t="shared" si="40"/>
        <v>323480.90000000002</v>
      </c>
      <c r="I253" s="15">
        <f t="shared" si="39"/>
        <v>0</v>
      </c>
      <c r="J253" s="15">
        <f t="shared" si="41"/>
        <v>208.42841494845362</v>
      </c>
      <c r="K253" s="15">
        <f t="shared" si="42"/>
        <v>511.21605093434442</v>
      </c>
      <c r="L253" s="15">
        <f t="shared" si="43"/>
        <v>914642.27266159118</v>
      </c>
      <c r="M253" s="15"/>
      <c r="N253" s="119">
        <f t="shared" si="38"/>
        <v>914642.27266159118</v>
      </c>
    </row>
    <row r="254" spans="1:14" x14ac:dyDescent="0.25">
      <c r="A254" s="5"/>
      <c r="B254" s="65" t="s">
        <v>169</v>
      </c>
      <c r="C254" s="47">
        <v>4</v>
      </c>
      <c r="D254" s="69">
        <v>32.4041</v>
      </c>
      <c r="E254" s="98">
        <v>2440</v>
      </c>
      <c r="F254" s="145">
        <v>566250.9</v>
      </c>
      <c r="G254" s="55">
        <v>100</v>
      </c>
      <c r="H254" s="15">
        <f t="shared" si="40"/>
        <v>566250.9</v>
      </c>
      <c r="I254" s="15">
        <f t="shared" si="39"/>
        <v>0</v>
      </c>
      <c r="J254" s="15">
        <f t="shared" si="41"/>
        <v>232.07004098360656</v>
      </c>
      <c r="K254" s="15">
        <f t="shared" si="42"/>
        <v>487.57442489919151</v>
      </c>
      <c r="L254" s="15">
        <f t="shared" si="43"/>
        <v>885333.25425663614</v>
      </c>
      <c r="M254" s="15"/>
      <c r="N254" s="119">
        <f t="shared" si="38"/>
        <v>885333.25425663614</v>
      </c>
    </row>
    <row r="255" spans="1:14" x14ac:dyDescent="0.25">
      <c r="A255" s="5"/>
      <c r="B255" s="65" t="s">
        <v>170</v>
      </c>
      <c r="C255" s="47">
        <v>4</v>
      </c>
      <c r="D255" s="69">
        <v>67.829499999999996</v>
      </c>
      <c r="E255" s="98">
        <v>4271</v>
      </c>
      <c r="F255" s="145">
        <v>829909.1</v>
      </c>
      <c r="G255" s="55">
        <v>100</v>
      </c>
      <c r="H255" s="15">
        <f t="shared" si="40"/>
        <v>829909.1</v>
      </c>
      <c r="I255" s="15">
        <f t="shared" si="39"/>
        <v>0</v>
      </c>
      <c r="J255" s="15">
        <f t="shared" si="41"/>
        <v>194.31259658159681</v>
      </c>
      <c r="K255" s="15">
        <f t="shared" si="42"/>
        <v>525.33186930120121</v>
      </c>
      <c r="L255" s="15">
        <f t="shared" si="43"/>
        <v>1195350.4695952474</v>
      </c>
      <c r="M255" s="15"/>
      <c r="N255" s="119">
        <f t="shared" si="38"/>
        <v>1195350.4695952474</v>
      </c>
    </row>
    <row r="256" spans="1:14" x14ac:dyDescent="0.25">
      <c r="A256" s="5"/>
      <c r="B256" s="65"/>
      <c r="C256" s="47"/>
      <c r="D256" s="69">
        <v>0</v>
      </c>
      <c r="E256" s="100"/>
      <c r="F256" s="44"/>
      <c r="G256" s="55"/>
      <c r="H256" s="40"/>
      <c r="I256" s="13"/>
      <c r="K256" s="15"/>
      <c r="L256" s="15"/>
      <c r="M256" s="15"/>
      <c r="N256" s="119"/>
    </row>
    <row r="257" spans="1:14" x14ac:dyDescent="0.25">
      <c r="A257" s="32" t="s">
        <v>173</v>
      </c>
      <c r="B257" s="57" t="s">
        <v>2</v>
      </c>
      <c r="C257" s="58"/>
      <c r="D257" s="7">
        <v>923.69960000000003</v>
      </c>
      <c r="E257" s="101">
        <f>E258</f>
        <v>53547</v>
      </c>
      <c r="F257" s="49"/>
      <c r="G257" s="55"/>
      <c r="H257" s="12">
        <f>H259</f>
        <v>6146427.6750000007</v>
      </c>
      <c r="I257" s="12">
        <f>I259</f>
        <v>-6146427.6750000007</v>
      </c>
      <c r="J257" s="12"/>
      <c r="K257" s="15"/>
      <c r="L257" s="15"/>
      <c r="M257" s="14">
        <f>M259</f>
        <v>25202655.915088929</v>
      </c>
      <c r="N257" s="117">
        <f t="shared" ref="N257:N320" si="44">L257+M257</f>
        <v>25202655.915088929</v>
      </c>
    </row>
    <row r="258" spans="1:14" x14ac:dyDescent="0.25">
      <c r="A258" s="32" t="s">
        <v>173</v>
      </c>
      <c r="B258" s="57" t="s">
        <v>3</v>
      </c>
      <c r="C258" s="58"/>
      <c r="D258" s="7">
        <v>923.69960000000003</v>
      </c>
      <c r="E258" s="101">
        <f>SUM(E260:E282)</f>
        <v>53547</v>
      </c>
      <c r="F258" s="49">
        <f>SUM(F260:F282)</f>
        <v>24585710.700000003</v>
      </c>
      <c r="G258" s="55"/>
      <c r="H258" s="12">
        <f>SUM(H260:H282)</f>
        <v>16371058.499999996</v>
      </c>
      <c r="I258" s="12">
        <f>SUM(I260:I282)</f>
        <v>8214652.2000000002</v>
      </c>
      <c r="J258" s="12"/>
      <c r="K258" s="15"/>
      <c r="L258" s="12">
        <f>SUM(L260:L282)</f>
        <v>20169843.032921176</v>
      </c>
      <c r="M258" s="15"/>
      <c r="N258" s="117">
        <f t="shared" si="44"/>
        <v>20169843.032921176</v>
      </c>
    </row>
    <row r="259" spans="1:14" x14ac:dyDescent="0.25">
      <c r="A259" s="5"/>
      <c r="B259" s="65" t="s">
        <v>26</v>
      </c>
      <c r="C259" s="47">
        <v>2</v>
      </c>
      <c r="D259" s="69">
        <v>0</v>
      </c>
      <c r="E259" s="102"/>
      <c r="F259" s="64"/>
      <c r="G259" s="55">
        <v>25</v>
      </c>
      <c r="H259" s="15">
        <f>F258*G259/100</f>
        <v>6146427.6750000007</v>
      </c>
      <c r="I259" s="15">
        <f t="shared" ref="I259:I282" si="45">F259-H259</f>
        <v>-6146427.6750000007</v>
      </c>
      <c r="J259" s="15"/>
      <c r="K259" s="15"/>
      <c r="L259" s="15"/>
      <c r="M259" s="15">
        <f>($L$7*$L$8*E257/$L$10)+($L$7*$L$9*D257/$L$11)</f>
        <v>25202655.915088929</v>
      </c>
      <c r="N259" s="119">
        <f t="shared" si="44"/>
        <v>25202655.915088929</v>
      </c>
    </row>
    <row r="260" spans="1:14" x14ac:dyDescent="0.25">
      <c r="A260" s="5"/>
      <c r="B260" s="65" t="s">
        <v>174</v>
      </c>
      <c r="C260" s="47">
        <v>4</v>
      </c>
      <c r="D260" s="69">
        <v>31.286999999999999</v>
      </c>
      <c r="E260" s="98">
        <v>1806</v>
      </c>
      <c r="F260" s="146">
        <v>371923.4</v>
      </c>
      <c r="G260" s="55">
        <v>100</v>
      </c>
      <c r="H260" s="15">
        <f t="shared" ref="H260:H282" si="46">F260*G260/100</f>
        <v>371923.4</v>
      </c>
      <c r="I260" s="15">
        <f t="shared" si="45"/>
        <v>0</v>
      </c>
      <c r="J260" s="15">
        <f t="shared" ref="J260:J282" si="47">F260/E260</f>
        <v>205.93765227021044</v>
      </c>
      <c r="K260" s="15">
        <f t="shared" ref="K260:K282" si="48">$J$11*$J$19-J260</f>
        <v>513.70681361258767</v>
      </c>
      <c r="L260" s="15">
        <f t="shared" ref="L260:L282" si="49">IF(K260&gt;0,$J$7*$J$8*(K260/$K$19),0)+$J$7*$J$9*(E260/$E$19)+$J$7*$J$10*(D260/$D$19)</f>
        <v>852943.46103004192</v>
      </c>
      <c r="M260" s="15"/>
      <c r="N260" s="119">
        <f t="shared" si="44"/>
        <v>852943.46103004192</v>
      </c>
    </row>
    <row r="261" spans="1:14" x14ac:dyDescent="0.25">
      <c r="A261" s="5"/>
      <c r="B261" s="65" t="s">
        <v>762</v>
      </c>
      <c r="C261" s="47">
        <v>4</v>
      </c>
      <c r="D261" s="69">
        <v>45.492799999999995</v>
      </c>
      <c r="E261" s="98">
        <v>2181</v>
      </c>
      <c r="F261" s="146">
        <v>336228.9</v>
      </c>
      <c r="G261" s="55">
        <v>100</v>
      </c>
      <c r="H261" s="15">
        <f t="shared" si="46"/>
        <v>336228.9</v>
      </c>
      <c r="I261" s="15">
        <f t="shared" si="45"/>
        <v>0</v>
      </c>
      <c r="J261" s="15">
        <f t="shared" si="47"/>
        <v>154.16272352132052</v>
      </c>
      <c r="K261" s="15">
        <f t="shared" si="48"/>
        <v>565.48174236147747</v>
      </c>
      <c r="L261" s="15">
        <f t="shared" si="49"/>
        <v>986066.81610169937</v>
      </c>
      <c r="M261" s="15"/>
      <c r="N261" s="119">
        <f t="shared" si="44"/>
        <v>986066.81610169937</v>
      </c>
    </row>
    <row r="262" spans="1:14" x14ac:dyDescent="0.25">
      <c r="A262" s="5"/>
      <c r="B262" s="65" t="s">
        <v>175</v>
      </c>
      <c r="C262" s="47">
        <v>4</v>
      </c>
      <c r="D262" s="69">
        <v>49.9925</v>
      </c>
      <c r="E262" s="98">
        <v>1795</v>
      </c>
      <c r="F262" s="146">
        <v>302765.40000000002</v>
      </c>
      <c r="G262" s="55">
        <v>100</v>
      </c>
      <c r="H262" s="15">
        <f t="shared" si="46"/>
        <v>302765.40000000002</v>
      </c>
      <c r="I262" s="15">
        <f t="shared" si="45"/>
        <v>0</v>
      </c>
      <c r="J262" s="15">
        <f t="shared" si="47"/>
        <v>168.67153203342619</v>
      </c>
      <c r="K262" s="15">
        <f t="shared" si="48"/>
        <v>550.97293384937188</v>
      </c>
      <c r="L262" s="15">
        <f t="shared" si="49"/>
        <v>944345.78345299372</v>
      </c>
      <c r="M262" s="15"/>
      <c r="N262" s="119">
        <f t="shared" si="44"/>
        <v>944345.78345299372</v>
      </c>
    </row>
    <row r="263" spans="1:14" x14ac:dyDescent="0.25">
      <c r="A263" s="5"/>
      <c r="B263" s="65" t="s">
        <v>173</v>
      </c>
      <c r="C263" s="47">
        <v>3</v>
      </c>
      <c r="D263" s="69">
        <v>146.12969999999999</v>
      </c>
      <c r="E263" s="98">
        <v>13690</v>
      </c>
      <c r="F263" s="146">
        <v>16429304.4</v>
      </c>
      <c r="G263" s="55">
        <v>50</v>
      </c>
      <c r="H263" s="15">
        <f t="shared" si="46"/>
        <v>8214652.2000000002</v>
      </c>
      <c r="I263" s="15">
        <f t="shared" si="45"/>
        <v>8214652.2000000002</v>
      </c>
      <c r="J263" s="15">
        <f t="shared" si="47"/>
        <v>1200.0952812271732</v>
      </c>
      <c r="K263" s="15">
        <f t="shared" si="48"/>
        <v>-480.4508153443752</v>
      </c>
      <c r="L263" s="15">
        <f t="shared" si="49"/>
        <v>1677670.2925905823</v>
      </c>
      <c r="M263" s="15"/>
      <c r="N263" s="119">
        <f t="shared" si="44"/>
        <v>1677670.2925905823</v>
      </c>
    </row>
    <row r="264" spans="1:14" x14ac:dyDescent="0.25">
      <c r="A264" s="5"/>
      <c r="B264" s="65" t="s">
        <v>176</v>
      </c>
      <c r="C264" s="47">
        <v>4</v>
      </c>
      <c r="D264" s="69">
        <v>44.4619</v>
      </c>
      <c r="E264" s="98">
        <v>1574</v>
      </c>
      <c r="F264" s="146">
        <v>391032.1</v>
      </c>
      <c r="G264" s="55">
        <v>100</v>
      </c>
      <c r="H264" s="15">
        <f t="shared" si="46"/>
        <v>391032.1</v>
      </c>
      <c r="I264" s="15">
        <f t="shared" si="45"/>
        <v>0</v>
      </c>
      <c r="J264" s="15">
        <f t="shared" si="47"/>
        <v>248.43208386276999</v>
      </c>
      <c r="K264" s="15">
        <f t="shared" si="48"/>
        <v>471.21238202002803</v>
      </c>
      <c r="L264" s="15">
        <f t="shared" si="49"/>
        <v>815777.31091208395</v>
      </c>
      <c r="M264" s="15"/>
      <c r="N264" s="119">
        <f t="shared" si="44"/>
        <v>815777.31091208395</v>
      </c>
    </row>
    <row r="265" spans="1:14" x14ac:dyDescent="0.25">
      <c r="A265" s="5"/>
      <c r="B265" s="65" t="s">
        <v>177</v>
      </c>
      <c r="C265" s="47">
        <v>4</v>
      </c>
      <c r="D265" s="69">
        <v>12.8087</v>
      </c>
      <c r="E265" s="98">
        <v>645</v>
      </c>
      <c r="F265" s="146">
        <v>370223.6</v>
      </c>
      <c r="G265" s="55">
        <v>100</v>
      </c>
      <c r="H265" s="15">
        <f t="shared" si="46"/>
        <v>370223.6</v>
      </c>
      <c r="I265" s="15">
        <f t="shared" si="45"/>
        <v>0</v>
      </c>
      <c r="J265" s="15">
        <f t="shared" si="47"/>
        <v>573.99007751937984</v>
      </c>
      <c r="K265" s="15">
        <f t="shared" si="48"/>
        <v>145.65438836341821</v>
      </c>
      <c r="L265" s="15">
        <f t="shared" si="49"/>
        <v>264715.48656084517</v>
      </c>
      <c r="M265" s="15"/>
      <c r="N265" s="119">
        <f t="shared" si="44"/>
        <v>264715.48656084517</v>
      </c>
    </row>
    <row r="266" spans="1:14" x14ac:dyDescent="0.25">
      <c r="A266" s="5"/>
      <c r="B266" s="65" t="s">
        <v>178</v>
      </c>
      <c r="C266" s="47">
        <v>4</v>
      </c>
      <c r="D266" s="69">
        <v>40.336600000000004</v>
      </c>
      <c r="E266" s="98">
        <v>1547</v>
      </c>
      <c r="F266" s="146">
        <v>146509.20000000001</v>
      </c>
      <c r="G266" s="55">
        <v>100</v>
      </c>
      <c r="H266" s="15">
        <f t="shared" si="46"/>
        <v>146509.20000000001</v>
      </c>
      <c r="I266" s="15">
        <f t="shared" si="45"/>
        <v>0</v>
      </c>
      <c r="J266" s="15">
        <f t="shared" si="47"/>
        <v>94.705365223012294</v>
      </c>
      <c r="K266" s="15">
        <f t="shared" si="48"/>
        <v>624.93910065978571</v>
      </c>
      <c r="L266" s="15">
        <f t="shared" si="49"/>
        <v>982055.55708580557</v>
      </c>
      <c r="M266" s="15"/>
      <c r="N266" s="119">
        <f t="shared" si="44"/>
        <v>982055.55708580557</v>
      </c>
    </row>
    <row r="267" spans="1:14" x14ac:dyDescent="0.25">
      <c r="A267" s="5"/>
      <c r="B267" s="65" t="s">
        <v>763</v>
      </c>
      <c r="C267" s="47">
        <v>4</v>
      </c>
      <c r="D267" s="69">
        <v>44.004200000000004</v>
      </c>
      <c r="E267" s="98">
        <v>2192</v>
      </c>
      <c r="F267" s="146">
        <v>561085.30000000005</v>
      </c>
      <c r="G267" s="55">
        <v>100</v>
      </c>
      <c r="H267" s="15">
        <f t="shared" si="46"/>
        <v>561085.30000000005</v>
      </c>
      <c r="I267" s="15">
        <f t="shared" si="45"/>
        <v>0</v>
      </c>
      <c r="J267" s="15">
        <f t="shared" si="47"/>
        <v>255.96957116788323</v>
      </c>
      <c r="K267" s="15">
        <f t="shared" si="48"/>
        <v>463.67489471491479</v>
      </c>
      <c r="L267" s="15">
        <f t="shared" si="49"/>
        <v>864262.66430636391</v>
      </c>
      <c r="M267" s="15"/>
      <c r="N267" s="119">
        <f t="shared" si="44"/>
        <v>864262.66430636391</v>
      </c>
    </row>
    <row r="268" spans="1:14" x14ac:dyDescent="0.25">
      <c r="A268" s="5"/>
      <c r="B268" s="65" t="s">
        <v>179</v>
      </c>
      <c r="C268" s="47">
        <v>4</v>
      </c>
      <c r="D268" s="69">
        <v>55.929899999999996</v>
      </c>
      <c r="E268" s="98">
        <v>5002</v>
      </c>
      <c r="F268" s="146">
        <v>803005.5</v>
      </c>
      <c r="G268" s="55">
        <v>100</v>
      </c>
      <c r="H268" s="15">
        <f t="shared" si="46"/>
        <v>803005.5</v>
      </c>
      <c r="I268" s="15">
        <f t="shared" si="45"/>
        <v>0</v>
      </c>
      <c r="J268" s="15">
        <f t="shared" si="47"/>
        <v>160.53688524590163</v>
      </c>
      <c r="K268" s="15">
        <f t="shared" si="48"/>
        <v>559.10758063689639</v>
      </c>
      <c r="L268" s="15">
        <f t="shared" si="49"/>
        <v>1272889.8525470248</v>
      </c>
      <c r="M268" s="15"/>
      <c r="N268" s="119">
        <f t="shared" si="44"/>
        <v>1272889.8525470248</v>
      </c>
    </row>
    <row r="269" spans="1:14" x14ac:dyDescent="0.25">
      <c r="A269" s="5"/>
      <c r="B269" s="65" t="s">
        <v>180</v>
      </c>
      <c r="C269" s="47">
        <v>4</v>
      </c>
      <c r="D269" s="69">
        <v>46.283000000000001</v>
      </c>
      <c r="E269" s="98">
        <v>2037</v>
      </c>
      <c r="F269" s="146">
        <v>424761.2</v>
      </c>
      <c r="G269" s="55">
        <v>100</v>
      </c>
      <c r="H269" s="15">
        <f t="shared" si="46"/>
        <v>424761.2</v>
      </c>
      <c r="I269" s="15">
        <f t="shared" si="45"/>
        <v>0</v>
      </c>
      <c r="J269" s="15">
        <f t="shared" si="47"/>
        <v>208.5229258713795</v>
      </c>
      <c r="K269" s="15">
        <f t="shared" si="48"/>
        <v>511.12154001141857</v>
      </c>
      <c r="L269" s="15">
        <f t="shared" si="49"/>
        <v>910988.30119287921</v>
      </c>
      <c r="M269" s="15"/>
      <c r="N269" s="119">
        <f t="shared" si="44"/>
        <v>910988.30119287921</v>
      </c>
    </row>
    <row r="270" spans="1:14" x14ac:dyDescent="0.25">
      <c r="A270" s="5"/>
      <c r="B270" s="65" t="s">
        <v>181</v>
      </c>
      <c r="C270" s="47">
        <v>4</v>
      </c>
      <c r="D270" s="69">
        <v>40.415599999999998</v>
      </c>
      <c r="E270" s="98">
        <v>1510</v>
      </c>
      <c r="F270" s="146">
        <v>263206.7</v>
      </c>
      <c r="G270" s="55">
        <v>100</v>
      </c>
      <c r="H270" s="15">
        <f t="shared" si="46"/>
        <v>263206.7</v>
      </c>
      <c r="I270" s="15">
        <f t="shared" si="45"/>
        <v>0</v>
      </c>
      <c r="J270" s="15">
        <f t="shared" si="47"/>
        <v>174.30907284768213</v>
      </c>
      <c r="K270" s="15">
        <f t="shared" si="48"/>
        <v>545.33539303511589</v>
      </c>
      <c r="L270" s="15">
        <f t="shared" si="49"/>
        <v>885749.36836021533</v>
      </c>
      <c r="M270" s="15"/>
      <c r="N270" s="119">
        <f t="shared" si="44"/>
        <v>885749.36836021533</v>
      </c>
    </row>
    <row r="271" spans="1:14" x14ac:dyDescent="0.25">
      <c r="A271" s="5"/>
      <c r="B271" s="65" t="s">
        <v>182</v>
      </c>
      <c r="C271" s="47">
        <v>4</v>
      </c>
      <c r="D271" s="69">
        <v>11.5463</v>
      </c>
      <c r="E271" s="98">
        <v>737</v>
      </c>
      <c r="F271" s="146">
        <v>54537.599999999999</v>
      </c>
      <c r="G271" s="55">
        <v>100</v>
      </c>
      <c r="H271" s="15">
        <f t="shared" si="46"/>
        <v>54537.599999999999</v>
      </c>
      <c r="I271" s="15">
        <f t="shared" si="45"/>
        <v>0</v>
      </c>
      <c r="J271" s="15">
        <f t="shared" si="47"/>
        <v>73.999457259158746</v>
      </c>
      <c r="K271" s="15">
        <f t="shared" si="48"/>
        <v>645.64500862363934</v>
      </c>
      <c r="L271" s="15">
        <f t="shared" si="49"/>
        <v>854323.82882041426</v>
      </c>
      <c r="M271" s="15"/>
      <c r="N271" s="119">
        <f t="shared" si="44"/>
        <v>854323.82882041426</v>
      </c>
    </row>
    <row r="272" spans="1:14" x14ac:dyDescent="0.25">
      <c r="A272" s="5"/>
      <c r="B272" s="65" t="s">
        <v>183</v>
      </c>
      <c r="C272" s="47">
        <v>4</v>
      </c>
      <c r="D272" s="69">
        <v>52.649300000000004</v>
      </c>
      <c r="E272" s="98">
        <v>1706</v>
      </c>
      <c r="F272" s="146">
        <v>308687.90000000002</v>
      </c>
      <c r="G272" s="55">
        <v>100</v>
      </c>
      <c r="H272" s="15">
        <f t="shared" si="46"/>
        <v>308687.90000000002</v>
      </c>
      <c r="I272" s="15">
        <f t="shared" si="45"/>
        <v>0</v>
      </c>
      <c r="J272" s="15">
        <f t="shared" si="47"/>
        <v>180.94249706916764</v>
      </c>
      <c r="K272" s="15">
        <f t="shared" si="48"/>
        <v>538.7019688136304</v>
      </c>
      <c r="L272" s="15">
        <f t="shared" si="49"/>
        <v>928530.44783416751</v>
      </c>
      <c r="M272" s="15"/>
      <c r="N272" s="119">
        <f t="shared" si="44"/>
        <v>928530.44783416751</v>
      </c>
    </row>
    <row r="273" spans="1:14" x14ac:dyDescent="0.25">
      <c r="A273" s="5"/>
      <c r="B273" s="65" t="s">
        <v>184</v>
      </c>
      <c r="C273" s="47">
        <v>4</v>
      </c>
      <c r="D273" s="69">
        <v>21.676100000000002</v>
      </c>
      <c r="E273" s="98">
        <v>1786</v>
      </c>
      <c r="F273" s="146">
        <v>371485.2</v>
      </c>
      <c r="G273" s="55">
        <v>100</v>
      </c>
      <c r="H273" s="15">
        <f t="shared" si="46"/>
        <v>371485.2</v>
      </c>
      <c r="I273" s="15">
        <f t="shared" si="45"/>
        <v>0</v>
      </c>
      <c r="J273" s="15">
        <f t="shared" si="47"/>
        <v>207.99843225083987</v>
      </c>
      <c r="K273" s="15">
        <f t="shared" si="48"/>
        <v>511.64603363195818</v>
      </c>
      <c r="L273" s="15">
        <f t="shared" si="49"/>
        <v>823517.52126002091</v>
      </c>
      <c r="M273" s="15"/>
      <c r="N273" s="119">
        <f t="shared" si="44"/>
        <v>823517.52126002091</v>
      </c>
    </row>
    <row r="274" spans="1:14" x14ac:dyDescent="0.25">
      <c r="A274" s="5"/>
      <c r="B274" s="65" t="s">
        <v>185</v>
      </c>
      <c r="C274" s="47">
        <v>4</v>
      </c>
      <c r="D274" s="69">
        <v>42.465600000000009</v>
      </c>
      <c r="E274" s="98">
        <v>3091</v>
      </c>
      <c r="F274" s="146">
        <v>1004012.5</v>
      </c>
      <c r="G274" s="55">
        <v>100</v>
      </c>
      <c r="H274" s="15">
        <f t="shared" si="46"/>
        <v>1004012.5</v>
      </c>
      <c r="I274" s="15">
        <f t="shared" si="45"/>
        <v>0</v>
      </c>
      <c r="J274" s="15">
        <f t="shared" si="47"/>
        <v>324.81802005823357</v>
      </c>
      <c r="K274" s="15">
        <f t="shared" si="48"/>
        <v>394.82644582456447</v>
      </c>
      <c r="L274" s="15">
        <f t="shared" si="49"/>
        <v>864879.48786585894</v>
      </c>
      <c r="M274" s="15"/>
      <c r="N274" s="119">
        <f t="shared" si="44"/>
        <v>864879.48786585894</v>
      </c>
    </row>
    <row r="275" spans="1:14" x14ac:dyDescent="0.25">
      <c r="A275" s="5"/>
      <c r="B275" s="65" t="s">
        <v>186</v>
      </c>
      <c r="C275" s="47">
        <v>4</v>
      </c>
      <c r="D275" s="69">
        <v>18.5396</v>
      </c>
      <c r="E275" s="98">
        <v>1458</v>
      </c>
      <c r="F275" s="146">
        <v>235997.6</v>
      </c>
      <c r="G275" s="55">
        <v>100</v>
      </c>
      <c r="H275" s="15">
        <f t="shared" si="46"/>
        <v>235997.6</v>
      </c>
      <c r="I275" s="15">
        <f t="shared" si="45"/>
        <v>0</v>
      </c>
      <c r="J275" s="15">
        <f t="shared" si="47"/>
        <v>161.86392318244171</v>
      </c>
      <c r="K275" s="15">
        <f t="shared" si="48"/>
        <v>557.78054270035636</v>
      </c>
      <c r="L275" s="15">
        <f t="shared" si="49"/>
        <v>838180.01403506368</v>
      </c>
      <c r="M275" s="15"/>
      <c r="N275" s="119">
        <f t="shared" si="44"/>
        <v>838180.01403506368</v>
      </c>
    </row>
    <row r="276" spans="1:14" x14ac:dyDescent="0.25">
      <c r="A276" s="5"/>
      <c r="B276" s="65" t="s">
        <v>187</v>
      </c>
      <c r="C276" s="47">
        <v>4</v>
      </c>
      <c r="D276" s="69">
        <v>29.806500000000003</v>
      </c>
      <c r="E276" s="98">
        <v>2221</v>
      </c>
      <c r="F276" s="146">
        <v>250711</v>
      </c>
      <c r="G276" s="55">
        <v>100</v>
      </c>
      <c r="H276" s="15">
        <f t="shared" si="46"/>
        <v>250711</v>
      </c>
      <c r="I276" s="15">
        <f t="shared" si="45"/>
        <v>0</v>
      </c>
      <c r="J276" s="15">
        <f t="shared" si="47"/>
        <v>112.88203511931562</v>
      </c>
      <c r="K276" s="15">
        <f t="shared" si="48"/>
        <v>606.76243076348237</v>
      </c>
      <c r="L276" s="15">
        <f t="shared" si="49"/>
        <v>997078.08574461937</v>
      </c>
      <c r="M276" s="15"/>
      <c r="N276" s="119">
        <f t="shared" si="44"/>
        <v>997078.08574461937</v>
      </c>
    </row>
    <row r="277" spans="1:14" x14ac:dyDescent="0.25">
      <c r="A277" s="5"/>
      <c r="B277" s="65" t="s">
        <v>188</v>
      </c>
      <c r="C277" s="47">
        <v>4</v>
      </c>
      <c r="D277" s="69">
        <v>30.100700000000003</v>
      </c>
      <c r="E277" s="98">
        <v>1899</v>
      </c>
      <c r="F277" s="146">
        <v>302685.7</v>
      </c>
      <c r="G277" s="55">
        <v>100</v>
      </c>
      <c r="H277" s="15">
        <f t="shared" si="46"/>
        <v>302685.7</v>
      </c>
      <c r="I277" s="15">
        <f t="shared" si="45"/>
        <v>0</v>
      </c>
      <c r="J277" s="15">
        <f t="shared" si="47"/>
        <v>159.39215376513954</v>
      </c>
      <c r="K277" s="15">
        <f t="shared" si="48"/>
        <v>560.25231211765845</v>
      </c>
      <c r="L277" s="15">
        <f t="shared" si="49"/>
        <v>913028.82759525033</v>
      </c>
      <c r="M277" s="15"/>
      <c r="N277" s="119">
        <f t="shared" si="44"/>
        <v>913028.82759525033</v>
      </c>
    </row>
    <row r="278" spans="1:14" x14ac:dyDescent="0.25">
      <c r="A278" s="5"/>
      <c r="B278" s="65" t="s">
        <v>764</v>
      </c>
      <c r="C278" s="47">
        <v>4</v>
      </c>
      <c r="D278" s="69">
        <v>61.915500000000002</v>
      </c>
      <c r="E278" s="98">
        <v>3501</v>
      </c>
      <c r="F278" s="146">
        <v>503586.5</v>
      </c>
      <c r="G278" s="55">
        <v>100</v>
      </c>
      <c r="H278" s="15">
        <f t="shared" si="46"/>
        <v>503586.5</v>
      </c>
      <c r="I278" s="15">
        <f t="shared" si="45"/>
        <v>0</v>
      </c>
      <c r="J278" s="15">
        <f t="shared" si="47"/>
        <v>143.84075978291918</v>
      </c>
      <c r="K278" s="15">
        <f t="shared" si="48"/>
        <v>575.80370609987881</v>
      </c>
      <c r="L278" s="15">
        <f t="shared" si="49"/>
        <v>1165987.8909462902</v>
      </c>
      <c r="M278" s="15"/>
      <c r="N278" s="119">
        <f t="shared" si="44"/>
        <v>1165987.8909462902</v>
      </c>
    </row>
    <row r="279" spans="1:14" x14ac:dyDescent="0.25">
      <c r="A279" s="5"/>
      <c r="B279" s="65" t="s">
        <v>189</v>
      </c>
      <c r="C279" s="47">
        <v>4</v>
      </c>
      <c r="D279" s="69">
        <v>14.279399999999999</v>
      </c>
      <c r="E279" s="98">
        <v>755</v>
      </c>
      <c r="F279" s="146">
        <v>52426.2</v>
      </c>
      <c r="G279" s="55">
        <v>100</v>
      </c>
      <c r="H279" s="15">
        <f t="shared" si="46"/>
        <v>52426.2</v>
      </c>
      <c r="I279" s="15">
        <f t="shared" si="45"/>
        <v>0</v>
      </c>
      <c r="J279" s="15">
        <f t="shared" si="47"/>
        <v>69.438675496688731</v>
      </c>
      <c r="K279" s="15">
        <f t="shared" si="48"/>
        <v>650.20579038610936</v>
      </c>
      <c r="L279" s="15">
        <f t="shared" si="49"/>
        <v>868501.30717536563</v>
      </c>
      <c r="M279" s="15"/>
      <c r="N279" s="119">
        <f t="shared" si="44"/>
        <v>868501.30717536563</v>
      </c>
    </row>
    <row r="280" spans="1:14" x14ac:dyDescent="0.25">
      <c r="A280" s="5"/>
      <c r="B280" s="65" t="s">
        <v>190</v>
      </c>
      <c r="C280" s="47">
        <v>4</v>
      </c>
      <c r="D280" s="69">
        <v>23.324099999999998</v>
      </c>
      <c r="E280" s="98">
        <v>716</v>
      </c>
      <c r="F280" s="146">
        <v>87323.9</v>
      </c>
      <c r="G280" s="55">
        <v>100</v>
      </c>
      <c r="H280" s="15">
        <f t="shared" si="46"/>
        <v>87323.9</v>
      </c>
      <c r="I280" s="15">
        <f t="shared" si="45"/>
        <v>0</v>
      </c>
      <c r="J280" s="15">
        <f t="shared" si="47"/>
        <v>121.96075418994413</v>
      </c>
      <c r="K280" s="15">
        <f t="shared" si="48"/>
        <v>597.68371169285388</v>
      </c>
      <c r="L280" s="15">
        <f t="shared" si="49"/>
        <v>827087.20256513858</v>
      </c>
      <c r="M280" s="15"/>
      <c r="N280" s="119">
        <f t="shared" si="44"/>
        <v>827087.20256513858</v>
      </c>
    </row>
    <row r="281" spans="1:14" x14ac:dyDescent="0.25">
      <c r="A281" s="5"/>
      <c r="B281" s="65" t="s">
        <v>765</v>
      </c>
      <c r="C281" s="47">
        <v>4</v>
      </c>
      <c r="D281" s="69">
        <v>42.843400000000003</v>
      </c>
      <c r="E281" s="98">
        <v>1016</v>
      </c>
      <c r="F281" s="146">
        <v>458955.1</v>
      </c>
      <c r="G281" s="55">
        <v>100</v>
      </c>
      <c r="H281" s="15">
        <f t="shared" si="46"/>
        <v>458955.1</v>
      </c>
      <c r="I281" s="15">
        <f t="shared" si="45"/>
        <v>0</v>
      </c>
      <c r="J281" s="15">
        <f t="shared" si="47"/>
        <v>451.72746062992121</v>
      </c>
      <c r="K281" s="15">
        <f t="shared" si="48"/>
        <v>267.91700525287683</v>
      </c>
      <c r="L281" s="15">
        <f t="shared" si="49"/>
        <v>521200.43419655709</v>
      </c>
      <c r="M281" s="15"/>
      <c r="N281" s="119">
        <f t="shared" si="44"/>
        <v>521200.43419655709</v>
      </c>
    </row>
    <row r="282" spans="1:14" x14ac:dyDescent="0.25">
      <c r="A282" s="5"/>
      <c r="B282" s="65" t="s">
        <v>191</v>
      </c>
      <c r="C282" s="47">
        <v>4</v>
      </c>
      <c r="D282" s="69">
        <v>17.411200000000001</v>
      </c>
      <c r="E282" s="98">
        <v>682</v>
      </c>
      <c r="F282" s="146">
        <v>555255.80000000005</v>
      </c>
      <c r="G282" s="55">
        <v>100</v>
      </c>
      <c r="H282" s="15">
        <f t="shared" si="46"/>
        <v>555255.80000000005</v>
      </c>
      <c r="I282" s="15">
        <f t="shared" si="45"/>
        <v>0</v>
      </c>
      <c r="J282" s="15">
        <f t="shared" si="47"/>
        <v>814.15806451612912</v>
      </c>
      <c r="K282" s="15">
        <f t="shared" si="48"/>
        <v>-94.513598633331071</v>
      </c>
      <c r="L282" s="15">
        <f t="shared" si="49"/>
        <v>110063.09074189491</v>
      </c>
      <c r="M282" s="15"/>
      <c r="N282" s="119">
        <f t="shared" si="44"/>
        <v>110063.09074189491</v>
      </c>
    </row>
    <row r="283" spans="1:14" x14ac:dyDescent="0.25">
      <c r="A283" s="5"/>
      <c r="B283" s="65"/>
      <c r="C283" s="47"/>
      <c r="D283" s="69">
        <v>0</v>
      </c>
      <c r="E283" s="100"/>
      <c r="F283" s="44"/>
      <c r="G283" s="55"/>
      <c r="H283" s="40"/>
      <c r="I283" s="13"/>
      <c r="K283" s="15"/>
      <c r="L283" s="15"/>
      <c r="M283" s="15"/>
      <c r="N283" s="119"/>
    </row>
    <row r="284" spans="1:14" x14ac:dyDescent="0.25">
      <c r="A284" s="32" t="s">
        <v>192</v>
      </c>
      <c r="B284" s="57" t="s">
        <v>2</v>
      </c>
      <c r="C284" s="58"/>
      <c r="D284" s="7">
        <v>687.94550000000004</v>
      </c>
      <c r="E284" s="101">
        <f>E285</f>
        <v>71642</v>
      </c>
      <c r="F284" s="49"/>
      <c r="G284" s="55"/>
      <c r="H284" s="12">
        <f>H286</f>
        <v>10262715.625000004</v>
      </c>
      <c r="I284" s="12">
        <f>I286</f>
        <v>-10262715.625000004</v>
      </c>
      <c r="J284" s="12"/>
      <c r="K284" s="15"/>
      <c r="L284" s="15"/>
      <c r="M284" s="14">
        <f>M286</f>
        <v>26594744.580649041</v>
      </c>
      <c r="N284" s="117">
        <f t="shared" si="44"/>
        <v>26594744.580649041</v>
      </c>
    </row>
    <row r="285" spans="1:14" x14ac:dyDescent="0.25">
      <c r="A285" s="32" t="s">
        <v>192</v>
      </c>
      <c r="B285" s="57" t="s">
        <v>3</v>
      </c>
      <c r="C285" s="58"/>
      <c r="D285" s="7">
        <v>687.94550000000004</v>
      </c>
      <c r="E285" s="101">
        <f>SUM(E287:E311)</f>
        <v>71642</v>
      </c>
      <c r="F285" s="49">
        <f>SUM(F287:F311)</f>
        <v>41050862.500000015</v>
      </c>
      <c r="G285" s="55"/>
      <c r="H285" s="12">
        <f>SUM(H287:H311)</f>
        <v>34193077.25</v>
      </c>
      <c r="I285" s="12">
        <f>SUM(I287:I311)</f>
        <v>6857785.25</v>
      </c>
      <c r="J285" s="12"/>
      <c r="K285" s="15"/>
      <c r="L285" s="12">
        <f>SUM(L287:L311)</f>
        <v>20415224.749809798</v>
      </c>
      <c r="M285" s="15"/>
      <c r="N285" s="117">
        <f t="shared" si="44"/>
        <v>20415224.749809798</v>
      </c>
    </row>
    <row r="286" spans="1:14" x14ac:dyDescent="0.25">
      <c r="A286" s="5"/>
      <c r="B286" s="65" t="s">
        <v>26</v>
      </c>
      <c r="C286" s="47">
        <v>2</v>
      </c>
      <c r="D286" s="69">
        <v>0</v>
      </c>
      <c r="E286" s="102"/>
      <c r="F286" s="64"/>
      <c r="G286" s="55">
        <v>25</v>
      </c>
      <c r="H286" s="15">
        <f>F285*G286/100</f>
        <v>10262715.625000004</v>
      </c>
      <c r="I286" s="15">
        <f t="shared" ref="I286:I311" si="50">F286-H286</f>
        <v>-10262715.625000004</v>
      </c>
      <c r="J286" s="15"/>
      <c r="K286" s="15"/>
      <c r="L286" s="15"/>
      <c r="M286" s="15">
        <f>($L$7*$L$8*E284/$L$10)+($L$7*$L$9*D284/$L$11)</f>
        <v>26594744.580649041</v>
      </c>
      <c r="N286" s="119">
        <f t="shared" si="44"/>
        <v>26594744.580649041</v>
      </c>
    </row>
    <row r="287" spans="1:14" x14ac:dyDescent="0.25">
      <c r="A287" s="5"/>
      <c r="B287" s="65" t="s">
        <v>193</v>
      </c>
      <c r="C287" s="47">
        <v>4</v>
      </c>
      <c r="D287" s="69">
        <v>41.911499999999997</v>
      </c>
      <c r="E287" s="98">
        <v>3502</v>
      </c>
      <c r="F287" s="147">
        <v>912877.5</v>
      </c>
      <c r="G287" s="55">
        <v>100</v>
      </c>
      <c r="H287" s="15">
        <f t="shared" ref="H287:H311" si="51">F287*G287/100</f>
        <v>912877.5</v>
      </c>
      <c r="I287" s="15">
        <f t="shared" si="50"/>
        <v>0</v>
      </c>
      <c r="J287" s="15">
        <f t="shared" ref="J287:J311" si="52">F287/E287</f>
        <v>260.67318675042833</v>
      </c>
      <c r="K287" s="15">
        <f t="shared" ref="K287:K311" si="53">$J$11*$J$19-J287</f>
        <v>458.97127913236972</v>
      </c>
      <c r="L287" s="15">
        <f t="shared" ref="L287:L311" si="54">IF(K287&gt;0,$J$7*$J$8*(K287/$K$19),0)+$J$7*$J$9*(E287/$E$19)+$J$7*$J$10*(D287/$D$19)</f>
        <v>977277.29946694872</v>
      </c>
      <c r="M287" s="15"/>
      <c r="N287" s="119">
        <f t="shared" si="44"/>
        <v>977277.29946694872</v>
      </c>
    </row>
    <row r="288" spans="1:14" x14ac:dyDescent="0.25">
      <c r="A288" s="5"/>
      <c r="B288" s="65" t="s">
        <v>194</v>
      </c>
      <c r="C288" s="47">
        <v>4</v>
      </c>
      <c r="D288" s="69">
        <v>29.248799999999999</v>
      </c>
      <c r="E288" s="98">
        <v>1730</v>
      </c>
      <c r="F288" s="147">
        <v>351168</v>
      </c>
      <c r="G288" s="55">
        <v>100</v>
      </c>
      <c r="H288" s="15">
        <f t="shared" si="51"/>
        <v>351168</v>
      </c>
      <c r="I288" s="15">
        <f t="shared" si="50"/>
        <v>0</v>
      </c>
      <c r="J288" s="15">
        <f t="shared" si="52"/>
        <v>202.98728323699422</v>
      </c>
      <c r="K288" s="15">
        <f t="shared" si="53"/>
        <v>516.6571826458038</v>
      </c>
      <c r="L288" s="15">
        <f t="shared" si="54"/>
        <v>843869.5880266499</v>
      </c>
      <c r="M288" s="15"/>
      <c r="N288" s="119">
        <f t="shared" si="44"/>
        <v>843869.5880266499</v>
      </c>
    </row>
    <row r="289" spans="1:14" x14ac:dyDescent="0.25">
      <c r="A289" s="5"/>
      <c r="B289" s="65" t="s">
        <v>766</v>
      </c>
      <c r="C289" s="47">
        <v>4</v>
      </c>
      <c r="D289" s="69">
        <v>30.7044</v>
      </c>
      <c r="E289" s="98">
        <v>3386</v>
      </c>
      <c r="F289" s="147">
        <v>437947.5</v>
      </c>
      <c r="G289" s="55">
        <v>100</v>
      </c>
      <c r="H289" s="15">
        <f t="shared" si="51"/>
        <v>437947.5</v>
      </c>
      <c r="I289" s="15">
        <f t="shared" si="50"/>
        <v>0</v>
      </c>
      <c r="J289" s="15">
        <f t="shared" si="52"/>
        <v>129.34066745422328</v>
      </c>
      <c r="K289" s="15">
        <f t="shared" si="53"/>
        <v>590.30379842857474</v>
      </c>
      <c r="L289" s="15">
        <f t="shared" si="54"/>
        <v>1090452.9031977642</v>
      </c>
      <c r="M289" s="15"/>
      <c r="N289" s="119">
        <f t="shared" si="44"/>
        <v>1090452.9031977642</v>
      </c>
    </row>
    <row r="290" spans="1:14" x14ac:dyDescent="0.25">
      <c r="A290" s="5"/>
      <c r="B290" s="65" t="s">
        <v>195</v>
      </c>
      <c r="C290" s="47">
        <v>4</v>
      </c>
      <c r="D290" s="69">
        <v>33.053800000000003</v>
      </c>
      <c r="E290" s="98">
        <v>2660</v>
      </c>
      <c r="F290" s="147">
        <v>1500614.1</v>
      </c>
      <c r="G290" s="55">
        <v>100</v>
      </c>
      <c r="H290" s="15">
        <f t="shared" si="51"/>
        <v>1500614.1</v>
      </c>
      <c r="I290" s="15">
        <f t="shared" si="50"/>
        <v>0</v>
      </c>
      <c r="J290" s="15">
        <f t="shared" si="52"/>
        <v>564.14063909774438</v>
      </c>
      <c r="K290" s="15">
        <f t="shared" si="53"/>
        <v>155.50382678505366</v>
      </c>
      <c r="L290" s="15">
        <f t="shared" si="54"/>
        <v>519853.46358596493</v>
      </c>
      <c r="M290" s="15"/>
      <c r="N290" s="119">
        <f t="shared" si="44"/>
        <v>519853.46358596493</v>
      </c>
    </row>
    <row r="291" spans="1:14" x14ac:dyDescent="0.25">
      <c r="A291" s="5"/>
      <c r="B291" s="65" t="s">
        <v>196</v>
      </c>
      <c r="C291" s="47">
        <v>4</v>
      </c>
      <c r="D291" s="69">
        <v>24.868099999999998</v>
      </c>
      <c r="E291" s="98">
        <v>2448</v>
      </c>
      <c r="F291" s="147">
        <v>471716.4</v>
      </c>
      <c r="G291" s="55">
        <v>100</v>
      </c>
      <c r="H291" s="15">
        <f t="shared" si="51"/>
        <v>471716.4</v>
      </c>
      <c r="I291" s="15">
        <f t="shared" si="50"/>
        <v>0</v>
      </c>
      <c r="J291" s="15">
        <f t="shared" si="52"/>
        <v>192.69460784313728</v>
      </c>
      <c r="K291" s="15">
        <f t="shared" si="53"/>
        <v>526.94985803966074</v>
      </c>
      <c r="L291" s="15">
        <f t="shared" si="54"/>
        <v>912396.69147837465</v>
      </c>
      <c r="M291" s="15"/>
      <c r="N291" s="119">
        <f t="shared" si="44"/>
        <v>912396.69147837465</v>
      </c>
    </row>
    <row r="292" spans="1:14" x14ac:dyDescent="0.25">
      <c r="A292" s="5"/>
      <c r="B292" s="65" t="s">
        <v>197</v>
      </c>
      <c r="C292" s="47">
        <v>4</v>
      </c>
      <c r="D292" s="69">
        <v>10.051699999999999</v>
      </c>
      <c r="E292" s="98">
        <v>1469</v>
      </c>
      <c r="F292" s="147">
        <v>531964.1</v>
      </c>
      <c r="G292" s="55">
        <v>100</v>
      </c>
      <c r="H292" s="15">
        <f t="shared" si="51"/>
        <v>531964.1</v>
      </c>
      <c r="I292" s="15">
        <f t="shared" si="50"/>
        <v>0</v>
      </c>
      <c r="J292" s="15">
        <f t="shared" si="52"/>
        <v>362.12668481960515</v>
      </c>
      <c r="K292" s="15">
        <f t="shared" si="53"/>
        <v>357.5177810631929</v>
      </c>
      <c r="L292" s="15">
        <f t="shared" si="54"/>
        <v>583039.65095576446</v>
      </c>
      <c r="M292" s="15"/>
      <c r="N292" s="119">
        <f t="shared" si="44"/>
        <v>583039.65095576446</v>
      </c>
    </row>
    <row r="293" spans="1:14" x14ac:dyDescent="0.25">
      <c r="A293" s="5"/>
      <c r="B293" s="65" t="s">
        <v>192</v>
      </c>
      <c r="C293" s="47">
        <v>3</v>
      </c>
      <c r="D293" s="69">
        <v>43.259900000000002</v>
      </c>
      <c r="E293" s="98">
        <v>8067</v>
      </c>
      <c r="F293" s="147">
        <v>13715570.5</v>
      </c>
      <c r="G293" s="55">
        <v>50</v>
      </c>
      <c r="H293" s="15">
        <f t="shared" si="51"/>
        <v>6857785.25</v>
      </c>
      <c r="I293" s="15">
        <f t="shared" si="50"/>
        <v>6857785.25</v>
      </c>
      <c r="J293" s="15">
        <f t="shared" si="52"/>
        <v>1700.2070782199082</v>
      </c>
      <c r="K293" s="15">
        <f t="shared" si="53"/>
        <v>-980.56261233711018</v>
      </c>
      <c r="L293" s="15">
        <f t="shared" si="54"/>
        <v>876570.53049114312</v>
      </c>
      <c r="M293" s="15"/>
      <c r="N293" s="119">
        <f t="shared" si="44"/>
        <v>876570.53049114312</v>
      </c>
    </row>
    <row r="294" spans="1:14" x14ac:dyDescent="0.25">
      <c r="A294" s="5"/>
      <c r="B294" s="65" t="s">
        <v>198</v>
      </c>
      <c r="C294" s="47">
        <v>4</v>
      </c>
      <c r="D294" s="69">
        <v>23.160100000000003</v>
      </c>
      <c r="E294" s="98">
        <v>2515</v>
      </c>
      <c r="F294" s="147">
        <v>584098.19999999995</v>
      </c>
      <c r="G294" s="55">
        <v>100</v>
      </c>
      <c r="H294" s="15">
        <f t="shared" si="51"/>
        <v>584098.19999999995</v>
      </c>
      <c r="I294" s="15">
        <f t="shared" si="50"/>
        <v>0</v>
      </c>
      <c r="J294" s="15">
        <f t="shared" si="52"/>
        <v>232.24580516898607</v>
      </c>
      <c r="K294" s="15">
        <f t="shared" si="53"/>
        <v>487.39866071381198</v>
      </c>
      <c r="L294" s="15">
        <f t="shared" si="54"/>
        <v>868059.98872586025</v>
      </c>
      <c r="M294" s="15"/>
      <c r="N294" s="119">
        <f t="shared" si="44"/>
        <v>868059.98872586025</v>
      </c>
    </row>
    <row r="295" spans="1:14" x14ac:dyDescent="0.25">
      <c r="A295" s="5"/>
      <c r="B295" s="65" t="s">
        <v>199</v>
      </c>
      <c r="C295" s="47">
        <v>4</v>
      </c>
      <c r="D295" s="69">
        <v>15.7385</v>
      </c>
      <c r="E295" s="98">
        <v>1131</v>
      </c>
      <c r="F295" s="147">
        <v>184102.6</v>
      </c>
      <c r="G295" s="55">
        <v>100</v>
      </c>
      <c r="H295" s="15">
        <f t="shared" si="51"/>
        <v>184102.6</v>
      </c>
      <c r="I295" s="15">
        <f t="shared" si="50"/>
        <v>0</v>
      </c>
      <c r="J295" s="15">
        <f t="shared" si="52"/>
        <v>162.77860300618923</v>
      </c>
      <c r="K295" s="15">
        <f t="shared" si="53"/>
        <v>556.86586287660884</v>
      </c>
      <c r="L295" s="15">
        <f t="shared" si="54"/>
        <v>798840.52328465506</v>
      </c>
      <c r="M295" s="15"/>
      <c r="N295" s="119">
        <f t="shared" si="44"/>
        <v>798840.52328465506</v>
      </c>
    </row>
    <row r="296" spans="1:14" x14ac:dyDescent="0.25">
      <c r="A296" s="5"/>
      <c r="B296" s="65" t="s">
        <v>200</v>
      </c>
      <c r="C296" s="47">
        <v>4</v>
      </c>
      <c r="D296" s="69">
        <v>23.650700000000001</v>
      </c>
      <c r="E296" s="98">
        <v>3158</v>
      </c>
      <c r="F296" s="147">
        <v>1610433</v>
      </c>
      <c r="G296" s="55">
        <v>100</v>
      </c>
      <c r="H296" s="15">
        <f t="shared" si="51"/>
        <v>1610433</v>
      </c>
      <c r="I296" s="15">
        <f t="shared" si="50"/>
        <v>0</v>
      </c>
      <c r="J296" s="15">
        <f t="shared" si="52"/>
        <v>509.95345155161493</v>
      </c>
      <c r="K296" s="15">
        <f t="shared" si="53"/>
        <v>209.69101433118311</v>
      </c>
      <c r="L296" s="15">
        <f t="shared" si="54"/>
        <v>605716.94829441165</v>
      </c>
      <c r="M296" s="15"/>
      <c r="N296" s="119">
        <f t="shared" si="44"/>
        <v>605716.94829441165</v>
      </c>
    </row>
    <row r="297" spans="1:14" x14ac:dyDescent="0.25">
      <c r="A297" s="5"/>
      <c r="B297" s="65" t="s">
        <v>201</v>
      </c>
      <c r="C297" s="47">
        <v>4</v>
      </c>
      <c r="D297" s="69">
        <v>66.461000000000013</v>
      </c>
      <c r="E297" s="98">
        <v>5879</v>
      </c>
      <c r="F297" s="147">
        <v>2059707.6</v>
      </c>
      <c r="G297" s="55">
        <v>100</v>
      </c>
      <c r="H297" s="15">
        <f t="shared" si="51"/>
        <v>2059707.6</v>
      </c>
      <c r="I297" s="15">
        <f t="shared" si="50"/>
        <v>0</v>
      </c>
      <c r="J297" s="15">
        <f t="shared" si="52"/>
        <v>350.34999149515227</v>
      </c>
      <c r="K297" s="15">
        <f t="shared" si="53"/>
        <v>369.29447438764578</v>
      </c>
      <c r="L297" s="15">
        <f t="shared" si="54"/>
        <v>1161639.5625961949</v>
      </c>
      <c r="M297" s="15"/>
      <c r="N297" s="119">
        <f t="shared" si="44"/>
        <v>1161639.5625961949</v>
      </c>
    </row>
    <row r="298" spans="1:14" x14ac:dyDescent="0.25">
      <c r="A298" s="5"/>
      <c r="B298" s="65" t="s">
        <v>202</v>
      </c>
      <c r="C298" s="47">
        <v>4</v>
      </c>
      <c r="D298" s="69">
        <v>49.479700000000008</v>
      </c>
      <c r="E298" s="98">
        <v>3926</v>
      </c>
      <c r="F298" s="147">
        <v>930631.7</v>
      </c>
      <c r="G298" s="55">
        <v>100</v>
      </c>
      <c r="H298" s="15">
        <f t="shared" si="51"/>
        <v>930631.7</v>
      </c>
      <c r="I298" s="15">
        <f t="shared" si="50"/>
        <v>0</v>
      </c>
      <c r="J298" s="15">
        <f t="shared" si="52"/>
        <v>237.04322465613856</v>
      </c>
      <c r="K298" s="15">
        <f t="shared" si="53"/>
        <v>482.60124122665945</v>
      </c>
      <c r="L298" s="15">
        <f t="shared" si="54"/>
        <v>1064800.5430103168</v>
      </c>
      <c r="M298" s="15"/>
      <c r="N298" s="119">
        <f t="shared" si="44"/>
        <v>1064800.5430103168</v>
      </c>
    </row>
    <row r="299" spans="1:14" x14ac:dyDescent="0.25">
      <c r="A299" s="5"/>
      <c r="B299" s="65" t="s">
        <v>203</v>
      </c>
      <c r="C299" s="47">
        <v>4</v>
      </c>
      <c r="D299" s="69">
        <v>31.819799999999997</v>
      </c>
      <c r="E299" s="98">
        <v>2455</v>
      </c>
      <c r="F299" s="147">
        <v>902918.1</v>
      </c>
      <c r="G299" s="55">
        <v>100</v>
      </c>
      <c r="H299" s="15">
        <f t="shared" si="51"/>
        <v>902918.1</v>
      </c>
      <c r="I299" s="15">
        <f t="shared" si="50"/>
        <v>0</v>
      </c>
      <c r="J299" s="15">
        <f t="shared" si="52"/>
        <v>367.78741344195521</v>
      </c>
      <c r="K299" s="15">
        <f t="shared" si="53"/>
        <v>351.85705244084284</v>
      </c>
      <c r="L299" s="15">
        <f t="shared" si="54"/>
        <v>726649.83044286282</v>
      </c>
      <c r="M299" s="15"/>
      <c r="N299" s="119">
        <f t="shared" si="44"/>
        <v>726649.83044286282</v>
      </c>
    </row>
    <row r="300" spans="1:14" x14ac:dyDescent="0.25">
      <c r="A300" s="5"/>
      <c r="B300" s="65" t="s">
        <v>767</v>
      </c>
      <c r="C300" s="47">
        <v>4</v>
      </c>
      <c r="D300" s="69">
        <v>13.022600000000001</v>
      </c>
      <c r="E300" s="98">
        <v>1501</v>
      </c>
      <c r="F300" s="147">
        <v>435172.1</v>
      </c>
      <c r="G300" s="55">
        <v>100</v>
      </c>
      <c r="H300" s="15">
        <f t="shared" si="51"/>
        <v>435172.1</v>
      </c>
      <c r="I300" s="15">
        <f t="shared" si="50"/>
        <v>0</v>
      </c>
      <c r="J300" s="15">
        <f t="shared" si="52"/>
        <v>289.92145236508992</v>
      </c>
      <c r="K300" s="15">
        <f t="shared" si="53"/>
        <v>429.72301351770813</v>
      </c>
      <c r="L300" s="15">
        <f t="shared" si="54"/>
        <v>678201.24629229377</v>
      </c>
      <c r="M300" s="15"/>
      <c r="N300" s="119">
        <f t="shared" si="44"/>
        <v>678201.24629229377</v>
      </c>
    </row>
    <row r="301" spans="1:14" x14ac:dyDescent="0.25">
      <c r="A301" s="5"/>
      <c r="B301" s="65" t="s">
        <v>204</v>
      </c>
      <c r="C301" s="47">
        <v>4</v>
      </c>
      <c r="D301" s="69">
        <v>32.696100000000001</v>
      </c>
      <c r="E301" s="98">
        <v>2754</v>
      </c>
      <c r="F301" s="147">
        <v>354806.5</v>
      </c>
      <c r="G301" s="55">
        <v>100</v>
      </c>
      <c r="H301" s="15">
        <f t="shared" si="51"/>
        <v>354806.5</v>
      </c>
      <c r="I301" s="15">
        <f t="shared" si="50"/>
        <v>0</v>
      </c>
      <c r="J301" s="15">
        <f t="shared" si="52"/>
        <v>128.83315177923021</v>
      </c>
      <c r="K301" s="15">
        <f t="shared" si="53"/>
        <v>590.81131410356784</v>
      </c>
      <c r="L301" s="15">
        <f t="shared" si="54"/>
        <v>1036438.8141730389</v>
      </c>
      <c r="M301" s="15"/>
      <c r="N301" s="119">
        <f t="shared" si="44"/>
        <v>1036438.8141730389</v>
      </c>
    </row>
    <row r="302" spans="1:14" x14ac:dyDescent="0.25">
      <c r="A302" s="5"/>
      <c r="B302" s="65" t="s">
        <v>205</v>
      </c>
      <c r="C302" s="47">
        <v>4</v>
      </c>
      <c r="D302" s="69">
        <v>13.414200000000001</v>
      </c>
      <c r="E302" s="98">
        <v>1446</v>
      </c>
      <c r="F302" s="147">
        <v>329589.3</v>
      </c>
      <c r="G302" s="55">
        <v>100</v>
      </c>
      <c r="H302" s="15">
        <f t="shared" si="51"/>
        <v>329589.3</v>
      </c>
      <c r="I302" s="15">
        <f t="shared" si="50"/>
        <v>0</v>
      </c>
      <c r="J302" s="15">
        <f t="shared" si="52"/>
        <v>227.93174273858921</v>
      </c>
      <c r="K302" s="15">
        <f t="shared" si="53"/>
        <v>491.71272314420884</v>
      </c>
      <c r="L302" s="15">
        <f t="shared" si="54"/>
        <v>746449.98185310664</v>
      </c>
      <c r="M302" s="15"/>
      <c r="N302" s="119">
        <f t="shared" si="44"/>
        <v>746449.98185310664</v>
      </c>
    </row>
    <row r="303" spans="1:14" x14ac:dyDescent="0.25">
      <c r="A303" s="5"/>
      <c r="B303" s="65" t="s">
        <v>768</v>
      </c>
      <c r="C303" s="47">
        <v>4</v>
      </c>
      <c r="D303" s="69">
        <v>42.579099999999997</v>
      </c>
      <c r="E303" s="98">
        <v>4074</v>
      </c>
      <c r="F303" s="147">
        <v>481768.8</v>
      </c>
      <c r="G303" s="55">
        <v>100</v>
      </c>
      <c r="H303" s="15">
        <f t="shared" si="51"/>
        <v>481768.8</v>
      </c>
      <c r="I303" s="15">
        <f t="shared" si="50"/>
        <v>0</v>
      </c>
      <c r="J303" s="15">
        <f t="shared" si="52"/>
        <v>118.25449189985272</v>
      </c>
      <c r="K303" s="15">
        <f t="shared" si="53"/>
        <v>601.38997398294532</v>
      </c>
      <c r="L303" s="15">
        <f t="shared" si="54"/>
        <v>1199563.4534781105</v>
      </c>
      <c r="M303" s="15"/>
      <c r="N303" s="119">
        <f t="shared" si="44"/>
        <v>1199563.4534781105</v>
      </c>
    </row>
    <row r="304" spans="1:14" x14ac:dyDescent="0.25">
      <c r="A304" s="5"/>
      <c r="B304" s="65" t="s">
        <v>206</v>
      </c>
      <c r="C304" s="47">
        <v>4</v>
      </c>
      <c r="D304" s="69">
        <v>14.5875</v>
      </c>
      <c r="E304" s="98">
        <v>5304</v>
      </c>
      <c r="F304" s="147">
        <v>4911106.8</v>
      </c>
      <c r="G304" s="55">
        <v>100</v>
      </c>
      <c r="H304" s="15">
        <f t="shared" si="51"/>
        <v>4911106.8</v>
      </c>
      <c r="I304" s="15">
        <f t="shared" si="50"/>
        <v>0</v>
      </c>
      <c r="J304" s="15">
        <f t="shared" si="52"/>
        <v>925.92511312217187</v>
      </c>
      <c r="K304" s="15">
        <f t="shared" si="53"/>
        <v>-206.28064723937382</v>
      </c>
      <c r="L304" s="15">
        <f t="shared" si="54"/>
        <v>540117.50508387957</v>
      </c>
      <c r="M304" s="15"/>
      <c r="N304" s="119">
        <f t="shared" si="44"/>
        <v>540117.50508387957</v>
      </c>
    </row>
    <row r="305" spans="1:14" x14ac:dyDescent="0.25">
      <c r="A305" s="5"/>
      <c r="B305" s="65" t="s">
        <v>207</v>
      </c>
      <c r="C305" s="47">
        <v>4</v>
      </c>
      <c r="D305" s="69">
        <v>24.872399999999999</v>
      </c>
      <c r="E305" s="98">
        <v>2188</v>
      </c>
      <c r="F305" s="147">
        <v>421189.1</v>
      </c>
      <c r="G305" s="55">
        <v>100</v>
      </c>
      <c r="H305" s="15">
        <f t="shared" si="51"/>
        <v>421189.1</v>
      </c>
      <c r="I305" s="15">
        <f t="shared" si="50"/>
        <v>0</v>
      </c>
      <c r="J305" s="15">
        <f t="shared" si="52"/>
        <v>192.49958866544787</v>
      </c>
      <c r="K305" s="15">
        <f t="shared" si="53"/>
        <v>527.1448772173502</v>
      </c>
      <c r="L305" s="15">
        <f t="shared" si="54"/>
        <v>888028.82574531727</v>
      </c>
      <c r="M305" s="15"/>
      <c r="N305" s="119">
        <f t="shared" si="44"/>
        <v>888028.82574531727</v>
      </c>
    </row>
    <row r="306" spans="1:14" x14ac:dyDescent="0.25">
      <c r="A306" s="5"/>
      <c r="B306" s="65" t="s">
        <v>208</v>
      </c>
      <c r="C306" s="47">
        <v>4</v>
      </c>
      <c r="D306" s="69">
        <v>24.0137</v>
      </c>
      <c r="E306" s="98">
        <v>2154</v>
      </c>
      <c r="F306" s="147">
        <v>507238.2</v>
      </c>
      <c r="G306" s="55">
        <v>100</v>
      </c>
      <c r="H306" s="15">
        <f t="shared" si="51"/>
        <v>507238.2</v>
      </c>
      <c r="I306" s="15">
        <f t="shared" si="50"/>
        <v>0</v>
      </c>
      <c r="J306" s="15">
        <f t="shared" si="52"/>
        <v>235.48662952646239</v>
      </c>
      <c r="K306" s="15">
        <f t="shared" si="53"/>
        <v>484.15783635633568</v>
      </c>
      <c r="L306" s="15">
        <f t="shared" si="54"/>
        <v>832339.01230885205</v>
      </c>
      <c r="M306" s="15"/>
      <c r="N306" s="119">
        <f t="shared" si="44"/>
        <v>832339.01230885205</v>
      </c>
    </row>
    <row r="307" spans="1:14" x14ac:dyDescent="0.25">
      <c r="A307" s="5"/>
      <c r="B307" s="65" t="s">
        <v>209</v>
      </c>
      <c r="C307" s="47">
        <v>4</v>
      </c>
      <c r="D307" s="69">
        <v>25.411999999999999</v>
      </c>
      <c r="E307" s="98">
        <v>2458</v>
      </c>
      <c r="F307" s="147">
        <v>7505739.7000000002</v>
      </c>
      <c r="G307" s="55">
        <v>100</v>
      </c>
      <c r="H307" s="15">
        <f t="shared" si="51"/>
        <v>7505739.7000000002</v>
      </c>
      <c r="I307" s="15">
        <f t="shared" si="50"/>
        <v>0</v>
      </c>
      <c r="J307" s="15">
        <f t="shared" si="52"/>
        <v>3053.5962978030921</v>
      </c>
      <c r="K307" s="15">
        <f t="shared" si="53"/>
        <v>-2333.9518319202939</v>
      </c>
      <c r="L307" s="15">
        <f t="shared" si="54"/>
        <v>299063.67587733129</v>
      </c>
      <c r="M307" s="15"/>
      <c r="N307" s="119">
        <f t="shared" si="44"/>
        <v>299063.67587733129</v>
      </c>
    </row>
    <row r="308" spans="1:14" x14ac:dyDescent="0.25">
      <c r="A308" s="5"/>
      <c r="B308" s="65" t="s">
        <v>210</v>
      </c>
      <c r="C308" s="47">
        <v>4</v>
      </c>
      <c r="D308" s="69">
        <v>15.786300000000002</v>
      </c>
      <c r="E308" s="98">
        <v>1624</v>
      </c>
      <c r="F308" s="147">
        <v>294107.40000000002</v>
      </c>
      <c r="G308" s="55">
        <v>100</v>
      </c>
      <c r="H308" s="15">
        <f t="shared" si="51"/>
        <v>294107.40000000002</v>
      </c>
      <c r="I308" s="15">
        <f t="shared" si="50"/>
        <v>0</v>
      </c>
      <c r="J308" s="15">
        <f t="shared" si="52"/>
        <v>181.10061576354681</v>
      </c>
      <c r="K308" s="15">
        <f t="shared" si="53"/>
        <v>538.54385011925126</v>
      </c>
      <c r="L308" s="15">
        <f t="shared" si="54"/>
        <v>824216.1936059643</v>
      </c>
      <c r="M308" s="15"/>
      <c r="N308" s="119">
        <f t="shared" si="44"/>
        <v>824216.1936059643</v>
      </c>
    </row>
    <row r="309" spans="1:14" x14ac:dyDescent="0.25">
      <c r="A309" s="5"/>
      <c r="B309" s="65" t="s">
        <v>211</v>
      </c>
      <c r="C309" s="47">
        <v>4</v>
      </c>
      <c r="D309" s="69">
        <v>10.5017</v>
      </c>
      <c r="E309" s="98">
        <v>1147</v>
      </c>
      <c r="F309" s="147">
        <v>206053.1</v>
      </c>
      <c r="G309" s="55">
        <v>100</v>
      </c>
      <c r="H309" s="15">
        <f t="shared" si="51"/>
        <v>206053.1</v>
      </c>
      <c r="I309" s="15">
        <f t="shared" si="50"/>
        <v>0</v>
      </c>
      <c r="J309" s="15">
        <f t="shared" si="52"/>
        <v>179.64524847428075</v>
      </c>
      <c r="K309" s="15">
        <f t="shared" si="53"/>
        <v>539.99921740851732</v>
      </c>
      <c r="L309" s="15">
        <f t="shared" si="54"/>
        <v>766957.12195580197</v>
      </c>
      <c r="M309" s="15"/>
      <c r="N309" s="119">
        <f t="shared" si="44"/>
        <v>766957.12195580197</v>
      </c>
    </row>
    <row r="310" spans="1:14" x14ac:dyDescent="0.25">
      <c r="A310" s="5"/>
      <c r="B310" s="65" t="s">
        <v>212</v>
      </c>
      <c r="C310" s="47">
        <v>4</v>
      </c>
      <c r="D310" s="69">
        <v>24.389000000000003</v>
      </c>
      <c r="E310" s="98">
        <v>2863</v>
      </c>
      <c r="F310" s="147">
        <v>1003494.6</v>
      </c>
      <c r="G310" s="55">
        <v>100</v>
      </c>
      <c r="H310" s="15">
        <f t="shared" si="51"/>
        <v>1003494.6</v>
      </c>
      <c r="I310" s="15">
        <f t="shared" si="50"/>
        <v>0</v>
      </c>
      <c r="J310" s="15">
        <f t="shared" si="52"/>
        <v>350.50457561997905</v>
      </c>
      <c r="K310" s="15">
        <f t="shared" si="53"/>
        <v>369.13989026281899</v>
      </c>
      <c r="L310" s="15">
        <f t="shared" si="54"/>
        <v>766031.62838063063</v>
      </c>
      <c r="M310" s="15"/>
      <c r="N310" s="119">
        <f t="shared" si="44"/>
        <v>766031.62838063063</v>
      </c>
    </row>
    <row r="311" spans="1:14" x14ac:dyDescent="0.25">
      <c r="A311" s="5"/>
      <c r="B311" s="65" t="s">
        <v>769</v>
      </c>
      <c r="C311" s="47">
        <v>4</v>
      </c>
      <c r="D311" s="69">
        <v>23.262899999999998</v>
      </c>
      <c r="E311" s="98">
        <v>1803</v>
      </c>
      <c r="F311" s="147">
        <v>406847.6</v>
      </c>
      <c r="G311" s="55">
        <v>100</v>
      </c>
      <c r="H311" s="15">
        <f t="shared" si="51"/>
        <v>406847.6</v>
      </c>
      <c r="I311" s="15">
        <f t="shared" si="50"/>
        <v>0</v>
      </c>
      <c r="J311" s="15">
        <f t="shared" si="52"/>
        <v>225.65036051026067</v>
      </c>
      <c r="K311" s="15">
        <f t="shared" si="53"/>
        <v>493.99410537253738</v>
      </c>
      <c r="L311" s="15">
        <f t="shared" si="54"/>
        <v>808649.76749855955</v>
      </c>
      <c r="M311" s="15"/>
      <c r="N311" s="119">
        <f t="shared" si="44"/>
        <v>808649.76749855955</v>
      </c>
    </row>
    <row r="312" spans="1:14" x14ac:dyDescent="0.25">
      <c r="A312" s="5"/>
      <c r="B312" s="65"/>
      <c r="C312" s="47"/>
      <c r="D312" s="69">
        <v>0</v>
      </c>
      <c r="E312" s="100"/>
      <c r="F312" s="44"/>
      <c r="G312" s="55"/>
      <c r="H312" s="40"/>
      <c r="I312" s="13"/>
      <c r="K312" s="15"/>
      <c r="L312" s="15"/>
      <c r="M312" s="15"/>
      <c r="N312" s="119"/>
    </row>
    <row r="313" spans="1:14" x14ac:dyDescent="0.25">
      <c r="A313" s="32" t="s">
        <v>213</v>
      </c>
      <c r="B313" s="57" t="s">
        <v>2</v>
      </c>
      <c r="C313" s="58"/>
      <c r="D313" s="7">
        <v>644.12480000000005</v>
      </c>
      <c r="E313" s="101">
        <f>E314</f>
        <v>39926</v>
      </c>
      <c r="F313" s="49"/>
      <c r="G313" s="55"/>
      <c r="H313" s="12">
        <f>H315</f>
        <v>5347996.9000000004</v>
      </c>
      <c r="I313" s="12">
        <f>I315</f>
        <v>-5347996.9000000004</v>
      </c>
      <c r="J313" s="12"/>
      <c r="K313" s="15"/>
      <c r="L313" s="15"/>
      <c r="M313" s="14">
        <f>M315</f>
        <v>18211665.814048529</v>
      </c>
      <c r="N313" s="117">
        <f t="shared" si="44"/>
        <v>18211665.814048529</v>
      </c>
    </row>
    <row r="314" spans="1:14" x14ac:dyDescent="0.25">
      <c r="A314" s="32" t="s">
        <v>213</v>
      </c>
      <c r="B314" s="57" t="s">
        <v>3</v>
      </c>
      <c r="C314" s="58"/>
      <c r="D314" s="7">
        <v>644.12480000000005</v>
      </c>
      <c r="E314" s="101">
        <f>SUM(E316:E337)</f>
        <v>39926</v>
      </c>
      <c r="F314" s="49">
        <f>SUM(F316:F337)</f>
        <v>21391987.600000001</v>
      </c>
      <c r="G314" s="55"/>
      <c r="H314" s="12">
        <f>SUM(H316:H337)</f>
        <v>15138737.150000002</v>
      </c>
      <c r="I314" s="12">
        <f>SUM(I316:I337)</f>
        <v>6253250.4500000002</v>
      </c>
      <c r="J314" s="12"/>
      <c r="K314" s="15"/>
      <c r="L314" s="12">
        <f>SUM(L316:L337)</f>
        <v>16475185.43929111</v>
      </c>
      <c r="M314" s="15"/>
      <c r="N314" s="117">
        <f t="shared" si="44"/>
        <v>16475185.43929111</v>
      </c>
    </row>
    <row r="315" spans="1:14" x14ac:dyDescent="0.25">
      <c r="A315" s="5"/>
      <c r="B315" s="65" t="s">
        <v>26</v>
      </c>
      <c r="C315" s="47">
        <v>2</v>
      </c>
      <c r="D315" s="69">
        <v>0</v>
      </c>
      <c r="E315" s="102"/>
      <c r="F315" s="64"/>
      <c r="G315" s="55">
        <v>25</v>
      </c>
      <c r="H315" s="15">
        <f>F314*G315/100</f>
        <v>5347996.9000000004</v>
      </c>
      <c r="I315" s="15">
        <f t="shared" ref="I315:I337" si="55">F315-H315</f>
        <v>-5347996.9000000004</v>
      </c>
      <c r="J315" s="15"/>
      <c r="K315" s="15"/>
      <c r="L315" s="15"/>
      <c r="M315" s="15">
        <f>($L$7*$L$8*E313/$L$10)+($L$7*$L$9*D313/$L$11)</f>
        <v>18211665.814048529</v>
      </c>
      <c r="N315" s="119">
        <f t="shared" si="44"/>
        <v>18211665.814048529</v>
      </c>
    </row>
    <row r="316" spans="1:14" x14ac:dyDescent="0.25">
      <c r="A316" s="5"/>
      <c r="B316" s="65" t="s">
        <v>214</v>
      </c>
      <c r="C316" s="47">
        <v>4</v>
      </c>
      <c r="D316" s="69">
        <v>39.805700000000002</v>
      </c>
      <c r="E316" s="98">
        <v>1326</v>
      </c>
      <c r="F316" s="148">
        <v>222492.7</v>
      </c>
      <c r="G316" s="55">
        <v>100</v>
      </c>
      <c r="H316" s="15">
        <f t="shared" ref="H316:H337" si="56">F316*G316/100</f>
        <v>222492.7</v>
      </c>
      <c r="I316" s="15">
        <f t="shared" si="55"/>
        <v>0</v>
      </c>
      <c r="J316" s="15">
        <f t="shared" ref="J316:J337" si="57">F316/E316</f>
        <v>167.79238310708899</v>
      </c>
      <c r="K316" s="15">
        <f t="shared" ref="K316:K337" si="58">$J$11*$J$19-J316</f>
        <v>551.85208277570905</v>
      </c>
      <c r="L316" s="15">
        <f t="shared" ref="L316:L337" si="59">IF(K316&gt;0,$J$7*$J$8*(K316/$K$19),0)+$J$7*$J$9*(E316/$E$19)+$J$7*$J$10*(D316/$D$19)</f>
        <v>874355.03894197859</v>
      </c>
      <c r="M316" s="15"/>
      <c r="N316" s="119">
        <f t="shared" si="44"/>
        <v>874355.03894197859</v>
      </c>
    </row>
    <row r="317" spans="1:14" x14ac:dyDescent="0.25">
      <c r="A317" s="5"/>
      <c r="B317" s="65" t="s">
        <v>215</v>
      </c>
      <c r="C317" s="47">
        <v>4</v>
      </c>
      <c r="D317" s="69">
        <v>50.628500000000003</v>
      </c>
      <c r="E317" s="98">
        <v>3056</v>
      </c>
      <c r="F317" s="148">
        <v>628158.5</v>
      </c>
      <c r="G317" s="55">
        <v>100</v>
      </c>
      <c r="H317" s="15">
        <f t="shared" si="56"/>
        <v>628158.5</v>
      </c>
      <c r="I317" s="15">
        <f t="shared" si="55"/>
        <v>0</v>
      </c>
      <c r="J317" s="15">
        <f t="shared" si="57"/>
        <v>205.54924738219896</v>
      </c>
      <c r="K317" s="15">
        <f t="shared" si="58"/>
        <v>514.09521850059912</v>
      </c>
      <c r="L317" s="15">
        <f t="shared" si="59"/>
        <v>1022263.4173099411</v>
      </c>
      <c r="M317" s="15"/>
      <c r="N317" s="119">
        <f t="shared" si="44"/>
        <v>1022263.4173099411</v>
      </c>
    </row>
    <row r="318" spans="1:14" x14ac:dyDescent="0.25">
      <c r="A318" s="5"/>
      <c r="B318" s="65" t="s">
        <v>54</v>
      </c>
      <c r="C318" s="47">
        <v>4</v>
      </c>
      <c r="D318" s="69">
        <v>17.781400000000001</v>
      </c>
      <c r="E318" s="98">
        <v>691</v>
      </c>
      <c r="F318" s="148">
        <v>124811</v>
      </c>
      <c r="G318" s="55">
        <v>100</v>
      </c>
      <c r="H318" s="15">
        <f t="shared" si="56"/>
        <v>124811</v>
      </c>
      <c r="I318" s="15">
        <f t="shared" si="55"/>
        <v>0</v>
      </c>
      <c r="J318" s="15">
        <f t="shared" si="57"/>
        <v>180.62373371924747</v>
      </c>
      <c r="K318" s="15">
        <f t="shared" si="58"/>
        <v>539.02073216355052</v>
      </c>
      <c r="L318" s="15">
        <f t="shared" si="59"/>
        <v>741687.89743643184</v>
      </c>
      <c r="M318" s="15"/>
      <c r="N318" s="119">
        <f t="shared" si="44"/>
        <v>741687.89743643184</v>
      </c>
    </row>
    <row r="319" spans="1:14" x14ac:dyDescent="0.25">
      <c r="A319" s="5"/>
      <c r="B319" s="65" t="s">
        <v>216</v>
      </c>
      <c r="C319" s="47">
        <v>4</v>
      </c>
      <c r="D319" s="69">
        <v>43.372099999999996</v>
      </c>
      <c r="E319" s="98">
        <v>1636</v>
      </c>
      <c r="F319" s="148">
        <v>345365</v>
      </c>
      <c r="G319" s="55">
        <v>100</v>
      </c>
      <c r="H319" s="15">
        <f t="shared" si="56"/>
        <v>345365</v>
      </c>
      <c r="I319" s="15">
        <f t="shared" si="55"/>
        <v>0</v>
      </c>
      <c r="J319" s="15">
        <f t="shared" si="57"/>
        <v>211.10330073349633</v>
      </c>
      <c r="K319" s="15">
        <f t="shared" si="58"/>
        <v>508.54116514930172</v>
      </c>
      <c r="L319" s="15">
        <f t="shared" si="59"/>
        <v>862412.0041561618</v>
      </c>
      <c r="M319" s="15"/>
      <c r="N319" s="119">
        <f t="shared" si="44"/>
        <v>862412.0041561618</v>
      </c>
    </row>
    <row r="320" spans="1:14" x14ac:dyDescent="0.25">
      <c r="A320" s="5"/>
      <c r="B320" s="65" t="s">
        <v>217</v>
      </c>
      <c r="C320" s="47">
        <v>4</v>
      </c>
      <c r="D320" s="69">
        <v>24.393000000000001</v>
      </c>
      <c r="E320" s="98">
        <v>1016</v>
      </c>
      <c r="F320" s="148">
        <v>1084418</v>
      </c>
      <c r="G320" s="55">
        <v>100</v>
      </c>
      <c r="H320" s="15">
        <f t="shared" si="56"/>
        <v>1084418</v>
      </c>
      <c r="I320" s="15">
        <f t="shared" si="55"/>
        <v>0</v>
      </c>
      <c r="J320" s="15">
        <f t="shared" si="57"/>
        <v>1067.3405511811025</v>
      </c>
      <c r="K320" s="15">
        <f t="shared" si="58"/>
        <v>-347.69608529830441</v>
      </c>
      <c r="L320" s="15">
        <f t="shared" si="59"/>
        <v>159925.70842534173</v>
      </c>
      <c r="M320" s="15"/>
      <c r="N320" s="119">
        <f t="shared" si="44"/>
        <v>159925.70842534173</v>
      </c>
    </row>
    <row r="321" spans="1:14" x14ac:dyDescent="0.25">
      <c r="A321" s="5"/>
      <c r="B321" s="65" t="s">
        <v>218</v>
      </c>
      <c r="C321" s="47">
        <v>4</v>
      </c>
      <c r="D321" s="69">
        <v>23.819200000000002</v>
      </c>
      <c r="E321" s="98">
        <v>1321</v>
      </c>
      <c r="F321" s="148">
        <v>330425.90000000002</v>
      </c>
      <c r="G321" s="55">
        <v>100</v>
      </c>
      <c r="H321" s="15">
        <f t="shared" si="56"/>
        <v>330425.90000000002</v>
      </c>
      <c r="I321" s="15">
        <f t="shared" si="55"/>
        <v>0</v>
      </c>
      <c r="J321" s="15">
        <f t="shared" si="57"/>
        <v>250.13315669947011</v>
      </c>
      <c r="K321" s="15">
        <f t="shared" si="58"/>
        <v>469.51130918332797</v>
      </c>
      <c r="L321" s="15">
        <f t="shared" si="59"/>
        <v>735880.22191278671</v>
      </c>
      <c r="M321" s="15"/>
      <c r="N321" s="119">
        <f t="shared" ref="N321:N384" si="60">L321+M321</f>
        <v>735880.22191278671</v>
      </c>
    </row>
    <row r="322" spans="1:14" x14ac:dyDescent="0.25">
      <c r="A322" s="5"/>
      <c r="B322" s="65" t="s">
        <v>219</v>
      </c>
      <c r="C322" s="47">
        <v>4</v>
      </c>
      <c r="D322" s="69">
        <v>26.022399999999998</v>
      </c>
      <c r="E322" s="98">
        <v>1066</v>
      </c>
      <c r="F322" s="148">
        <v>702561.8</v>
      </c>
      <c r="G322" s="55">
        <v>100</v>
      </c>
      <c r="H322" s="15">
        <f t="shared" si="56"/>
        <v>702561.8</v>
      </c>
      <c r="I322" s="15">
        <f t="shared" si="55"/>
        <v>0</v>
      </c>
      <c r="J322" s="15">
        <f t="shared" si="57"/>
        <v>659.06360225140713</v>
      </c>
      <c r="K322" s="15">
        <f t="shared" si="58"/>
        <v>60.580863631390912</v>
      </c>
      <c r="L322" s="15">
        <f t="shared" si="59"/>
        <v>239701.65449727257</v>
      </c>
      <c r="M322" s="15"/>
      <c r="N322" s="119">
        <f t="shared" si="60"/>
        <v>239701.65449727257</v>
      </c>
    </row>
    <row r="323" spans="1:14" x14ac:dyDescent="0.25">
      <c r="A323" s="5"/>
      <c r="B323" s="65" t="s">
        <v>213</v>
      </c>
      <c r="C323" s="47">
        <v>4</v>
      </c>
      <c r="D323" s="69">
        <v>27.476400000000002</v>
      </c>
      <c r="E323" s="98">
        <v>1501</v>
      </c>
      <c r="F323" s="148">
        <v>310693.09999999998</v>
      </c>
      <c r="G323" s="55">
        <v>100</v>
      </c>
      <c r="H323" s="15">
        <f t="shared" si="56"/>
        <v>310693.09999999998</v>
      </c>
      <c r="I323" s="15">
        <f t="shared" si="55"/>
        <v>0</v>
      </c>
      <c r="J323" s="15">
        <f t="shared" si="57"/>
        <v>206.99073950699531</v>
      </c>
      <c r="K323" s="15">
        <f t="shared" si="58"/>
        <v>512.65372637580276</v>
      </c>
      <c r="L323" s="15">
        <f t="shared" si="59"/>
        <v>812885.30161054886</v>
      </c>
      <c r="M323" s="15"/>
      <c r="N323" s="119">
        <f t="shared" si="60"/>
        <v>812885.30161054886</v>
      </c>
    </row>
    <row r="324" spans="1:14" x14ac:dyDescent="0.25">
      <c r="A324" s="5"/>
      <c r="B324" s="65" t="s">
        <v>220</v>
      </c>
      <c r="C324" s="47">
        <v>4</v>
      </c>
      <c r="D324" s="69">
        <v>15</v>
      </c>
      <c r="E324" s="98">
        <v>514</v>
      </c>
      <c r="F324" s="148">
        <v>109925.1</v>
      </c>
      <c r="G324" s="55">
        <v>100</v>
      </c>
      <c r="H324" s="15">
        <f t="shared" si="56"/>
        <v>109925.1</v>
      </c>
      <c r="I324" s="15">
        <f t="shared" si="55"/>
        <v>0</v>
      </c>
      <c r="J324" s="15">
        <f t="shared" si="57"/>
        <v>213.86206225680934</v>
      </c>
      <c r="K324" s="15">
        <f t="shared" si="58"/>
        <v>505.78240362598871</v>
      </c>
      <c r="L324" s="15">
        <f t="shared" si="59"/>
        <v>678828.48205551633</v>
      </c>
      <c r="M324" s="15"/>
      <c r="N324" s="119">
        <f t="shared" si="60"/>
        <v>678828.48205551633</v>
      </c>
    </row>
    <row r="325" spans="1:14" x14ac:dyDescent="0.25">
      <c r="A325" s="5"/>
      <c r="B325" s="65" t="s">
        <v>221</v>
      </c>
      <c r="C325" s="47">
        <v>4</v>
      </c>
      <c r="D325" s="68">
        <v>39.362300000000005</v>
      </c>
      <c r="E325" s="98">
        <v>1692</v>
      </c>
      <c r="F325" s="148">
        <v>227074</v>
      </c>
      <c r="G325" s="55">
        <v>100</v>
      </c>
      <c r="H325" s="15">
        <f t="shared" si="56"/>
        <v>227074</v>
      </c>
      <c r="I325" s="15">
        <f t="shared" si="55"/>
        <v>0</v>
      </c>
      <c r="J325" s="15">
        <f t="shared" si="57"/>
        <v>134.20449172576832</v>
      </c>
      <c r="K325" s="15">
        <f t="shared" si="58"/>
        <v>585.43997415702972</v>
      </c>
      <c r="L325" s="15">
        <f t="shared" si="59"/>
        <v>947079.85702304135</v>
      </c>
      <c r="M325" s="15"/>
      <c r="N325" s="119">
        <f t="shared" si="60"/>
        <v>947079.85702304135</v>
      </c>
    </row>
    <row r="326" spans="1:14" x14ac:dyDescent="0.25">
      <c r="A326" s="5"/>
      <c r="B326" s="65" t="s">
        <v>132</v>
      </c>
      <c r="C326" s="47">
        <v>4</v>
      </c>
      <c r="D326" s="69">
        <v>32.915100000000002</v>
      </c>
      <c r="E326" s="98">
        <v>796</v>
      </c>
      <c r="F326" s="148">
        <v>219836.9</v>
      </c>
      <c r="G326" s="55">
        <v>100</v>
      </c>
      <c r="H326" s="15">
        <f t="shared" si="56"/>
        <v>219836.9</v>
      </c>
      <c r="I326" s="15">
        <f t="shared" si="55"/>
        <v>0</v>
      </c>
      <c r="J326" s="15">
        <f t="shared" si="57"/>
        <v>276.17701005025123</v>
      </c>
      <c r="K326" s="15">
        <f t="shared" si="58"/>
        <v>443.46745583254682</v>
      </c>
      <c r="L326" s="15">
        <f t="shared" si="59"/>
        <v>679541.67416383827</v>
      </c>
      <c r="M326" s="15"/>
      <c r="N326" s="119">
        <f t="shared" si="60"/>
        <v>679541.67416383827</v>
      </c>
    </row>
    <row r="327" spans="1:14" x14ac:dyDescent="0.25">
      <c r="A327" s="5"/>
      <c r="B327" s="65" t="s">
        <v>770</v>
      </c>
      <c r="C327" s="47">
        <v>4</v>
      </c>
      <c r="D327" s="69">
        <v>27.975200000000001</v>
      </c>
      <c r="E327" s="98">
        <v>1624</v>
      </c>
      <c r="F327" s="148">
        <v>269328.40000000002</v>
      </c>
      <c r="G327" s="55">
        <v>100</v>
      </c>
      <c r="H327" s="15">
        <f t="shared" si="56"/>
        <v>269328.40000000002</v>
      </c>
      <c r="I327" s="15">
        <f t="shared" si="55"/>
        <v>0</v>
      </c>
      <c r="J327" s="15">
        <f t="shared" si="57"/>
        <v>165.84261083743843</v>
      </c>
      <c r="K327" s="15">
        <f t="shared" si="58"/>
        <v>553.80185504535962</v>
      </c>
      <c r="L327" s="15">
        <f t="shared" si="59"/>
        <v>873908.77407547494</v>
      </c>
      <c r="M327" s="15"/>
      <c r="N327" s="119">
        <f t="shared" si="60"/>
        <v>873908.77407547494</v>
      </c>
    </row>
    <row r="328" spans="1:14" x14ac:dyDescent="0.25">
      <c r="A328" s="5"/>
      <c r="B328" s="65" t="s">
        <v>222</v>
      </c>
      <c r="C328" s="47">
        <v>3</v>
      </c>
      <c r="D328" s="69">
        <v>6.8707000000000011</v>
      </c>
      <c r="E328" s="98">
        <v>9046</v>
      </c>
      <c r="F328" s="148">
        <v>12506500.9</v>
      </c>
      <c r="G328" s="55">
        <v>50</v>
      </c>
      <c r="H328" s="15">
        <f t="shared" si="56"/>
        <v>6253250.4500000002</v>
      </c>
      <c r="I328" s="15">
        <f t="shared" si="55"/>
        <v>6253250.4500000002</v>
      </c>
      <c r="J328" s="15">
        <f t="shared" si="57"/>
        <v>1382.5448706610657</v>
      </c>
      <c r="K328" s="15">
        <f t="shared" si="58"/>
        <v>-662.90040477826767</v>
      </c>
      <c r="L328" s="15">
        <f t="shared" si="59"/>
        <v>874095.02963697549</v>
      </c>
      <c r="M328" s="15"/>
      <c r="N328" s="119">
        <f t="shared" si="60"/>
        <v>874095.02963697549</v>
      </c>
    </row>
    <row r="329" spans="1:14" x14ac:dyDescent="0.25">
      <c r="A329" s="5"/>
      <c r="B329" s="65" t="s">
        <v>223</v>
      </c>
      <c r="C329" s="47">
        <v>4</v>
      </c>
      <c r="D329" s="69">
        <v>14.065399999999999</v>
      </c>
      <c r="E329" s="98">
        <v>581</v>
      </c>
      <c r="F329" s="148">
        <v>114878.2</v>
      </c>
      <c r="G329" s="55">
        <v>100</v>
      </c>
      <c r="H329" s="15">
        <f t="shared" si="56"/>
        <v>114878.2</v>
      </c>
      <c r="I329" s="15">
        <f t="shared" si="55"/>
        <v>0</v>
      </c>
      <c r="J329" s="15">
        <f t="shared" si="57"/>
        <v>197.7249569707401</v>
      </c>
      <c r="K329" s="15">
        <f t="shared" si="58"/>
        <v>521.91950891205795</v>
      </c>
      <c r="L329" s="15">
        <f t="shared" si="59"/>
        <v>701581.23320289375</v>
      </c>
      <c r="M329" s="15"/>
      <c r="N329" s="119">
        <f t="shared" si="60"/>
        <v>701581.23320289375</v>
      </c>
    </row>
    <row r="330" spans="1:14" x14ac:dyDescent="0.25">
      <c r="A330" s="5"/>
      <c r="B330" s="65" t="s">
        <v>224</v>
      </c>
      <c r="C330" s="47">
        <v>4</v>
      </c>
      <c r="D330" s="69">
        <v>39.993099999999998</v>
      </c>
      <c r="E330" s="98">
        <v>1316</v>
      </c>
      <c r="F330" s="148">
        <v>231097.60000000001</v>
      </c>
      <c r="G330" s="55">
        <v>100</v>
      </c>
      <c r="H330" s="15">
        <f t="shared" si="56"/>
        <v>231097.60000000001</v>
      </c>
      <c r="I330" s="15">
        <f t="shared" si="55"/>
        <v>0</v>
      </c>
      <c r="J330" s="15">
        <f t="shared" si="57"/>
        <v>175.60607902735563</v>
      </c>
      <c r="K330" s="15">
        <f t="shared" si="58"/>
        <v>544.03838685544247</v>
      </c>
      <c r="L330" s="15">
        <f t="shared" si="59"/>
        <v>864768.8093775874</v>
      </c>
      <c r="M330" s="15"/>
      <c r="N330" s="119">
        <f t="shared" si="60"/>
        <v>864768.8093775874</v>
      </c>
    </row>
    <row r="331" spans="1:14" x14ac:dyDescent="0.25">
      <c r="A331" s="5"/>
      <c r="B331" s="65" t="s">
        <v>225</v>
      </c>
      <c r="C331" s="47">
        <v>4</v>
      </c>
      <c r="D331" s="69">
        <v>8.6809999999999992</v>
      </c>
      <c r="E331" s="98">
        <v>1048</v>
      </c>
      <c r="F331" s="148">
        <v>385428.3</v>
      </c>
      <c r="G331" s="55">
        <v>100</v>
      </c>
      <c r="H331" s="15">
        <f t="shared" si="56"/>
        <v>385428.3</v>
      </c>
      <c r="I331" s="15">
        <f t="shared" si="55"/>
        <v>0</v>
      </c>
      <c r="J331" s="15">
        <f t="shared" si="57"/>
        <v>367.77509541984733</v>
      </c>
      <c r="K331" s="15">
        <f t="shared" si="58"/>
        <v>351.86937046295071</v>
      </c>
      <c r="L331" s="15">
        <f t="shared" si="59"/>
        <v>533012.19785805326</v>
      </c>
      <c r="M331" s="15"/>
      <c r="N331" s="119">
        <f t="shared" si="60"/>
        <v>533012.19785805326</v>
      </c>
    </row>
    <row r="332" spans="1:14" x14ac:dyDescent="0.25">
      <c r="A332" s="5"/>
      <c r="B332" s="65" t="s">
        <v>226</v>
      </c>
      <c r="C332" s="47">
        <v>4</v>
      </c>
      <c r="D332" s="69">
        <v>23.636699999999998</v>
      </c>
      <c r="E332" s="98">
        <v>923</v>
      </c>
      <c r="F332" s="148">
        <v>179667.4</v>
      </c>
      <c r="G332" s="55">
        <v>100</v>
      </c>
      <c r="H332" s="15">
        <f t="shared" si="56"/>
        <v>179667.4</v>
      </c>
      <c r="I332" s="15">
        <f t="shared" si="55"/>
        <v>0</v>
      </c>
      <c r="J332" s="15">
        <f t="shared" si="57"/>
        <v>194.65590465872157</v>
      </c>
      <c r="K332" s="15">
        <f t="shared" si="58"/>
        <v>524.98856122407642</v>
      </c>
      <c r="L332" s="15">
        <f t="shared" si="59"/>
        <v>762556.52811732772</v>
      </c>
      <c r="M332" s="15"/>
      <c r="N332" s="119">
        <f t="shared" si="60"/>
        <v>762556.52811732772</v>
      </c>
    </row>
    <row r="333" spans="1:14" x14ac:dyDescent="0.25">
      <c r="A333" s="5"/>
      <c r="B333" s="65" t="s">
        <v>227</v>
      </c>
      <c r="C333" s="47">
        <v>4</v>
      </c>
      <c r="D333" s="69">
        <v>35.176200000000001</v>
      </c>
      <c r="E333" s="98">
        <v>1622</v>
      </c>
      <c r="F333" s="148">
        <v>304066.7</v>
      </c>
      <c r="G333" s="55">
        <v>100</v>
      </c>
      <c r="H333" s="15">
        <f t="shared" si="56"/>
        <v>304066.7</v>
      </c>
      <c r="I333" s="15">
        <f t="shared" si="55"/>
        <v>0</v>
      </c>
      <c r="J333" s="15">
        <f t="shared" si="57"/>
        <v>187.46405672009865</v>
      </c>
      <c r="K333" s="15">
        <f t="shared" si="58"/>
        <v>532.18040916269933</v>
      </c>
      <c r="L333" s="15">
        <f t="shared" si="59"/>
        <v>867281.6190400949</v>
      </c>
      <c r="M333" s="15"/>
      <c r="N333" s="119">
        <f t="shared" si="60"/>
        <v>867281.6190400949</v>
      </c>
    </row>
    <row r="334" spans="1:14" x14ac:dyDescent="0.25">
      <c r="A334" s="5"/>
      <c r="B334" s="65" t="s">
        <v>228</v>
      </c>
      <c r="C334" s="47">
        <v>4</v>
      </c>
      <c r="D334" s="69">
        <v>33.835300000000004</v>
      </c>
      <c r="E334" s="98">
        <v>1733</v>
      </c>
      <c r="F334" s="148">
        <v>427191.3</v>
      </c>
      <c r="G334" s="55">
        <v>100</v>
      </c>
      <c r="H334" s="15">
        <f t="shared" si="56"/>
        <v>427191.3</v>
      </c>
      <c r="I334" s="15">
        <f t="shared" si="55"/>
        <v>0</v>
      </c>
      <c r="J334" s="15">
        <f t="shared" si="57"/>
        <v>246.50392383150606</v>
      </c>
      <c r="K334" s="15">
        <f t="shared" si="58"/>
        <v>473.14054205129196</v>
      </c>
      <c r="L334" s="15">
        <f t="shared" si="59"/>
        <v>805297.81512726133</v>
      </c>
      <c r="M334" s="15"/>
      <c r="N334" s="119">
        <f t="shared" si="60"/>
        <v>805297.81512726133</v>
      </c>
    </row>
    <row r="335" spans="1:14" x14ac:dyDescent="0.25">
      <c r="A335" s="5"/>
      <c r="B335" s="65" t="s">
        <v>771</v>
      </c>
      <c r="C335" s="47">
        <v>4</v>
      </c>
      <c r="D335" s="69">
        <v>47.278100000000009</v>
      </c>
      <c r="E335" s="98">
        <v>3034</v>
      </c>
      <c r="F335" s="148">
        <v>876041</v>
      </c>
      <c r="G335" s="55">
        <v>100</v>
      </c>
      <c r="H335" s="15">
        <f t="shared" si="56"/>
        <v>876041</v>
      </c>
      <c r="I335" s="15">
        <f t="shared" si="55"/>
        <v>0</v>
      </c>
      <c r="J335" s="15">
        <f t="shared" si="57"/>
        <v>288.74126565589978</v>
      </c>
      <c r="K335" s="15">
        <f t="shared" si="58"/>
        <v>430.90320022689826</v>
      </c>
      <c r="L335" s="15">
        <f t="shared" si="59"/>
        <v>914218.9048224499</v>
      </c>
      <c r="M335" s="15"/>
      <c r="N335" s="119">
        <f t="shared" si="60"/>
        <v>914218.9048224499</v>
      </c>
    </row>
    <row r="336" spans="1:14" x14ac:dyDescent="0.25">
      <c r="A336" s="5"/>
      <c r="B336" s="65" t="s">
        <v>229</v>
      </c>
      <c r="C336" s="47">
        <v>4</v>
      </c>
      <c r="D336" s="69">
        <v>17.511099999999999</v>
      </c>
      <c r="E336" s="98">
        <v>607</v>
      </c>
      <c r="F336" s="148">
        <v>118211.3</v>
      </c>
      <c r="G336" s="55">
        <v>100</v>
      </c>
      <c r="H336" s="15">
        <f t="shared" si="56"/>
        <v>118211.3</v>
      </c>
      <c r="I336" s="15">
        <f t="shared" si="55"/>
        <v>0</v>
      </c>
      <c r="J336" s="15">
        <f t="shared" si="57"/>
        <v>194.74678747940692</v>
      </c>
      <c r="K336" s="15">
        <f t="shared" si="58"/>
        <v>524.89767840339118</v>
      </c>
      <c r="L336" s="15">
        <f t="shared" si="59"/>
        <v>716529.59525631403</v>
      </c>
      <c r="M336" s="15"/>
      <c r="N336" s="119">
        <f t="shared" si="60"/>
        <v>716529.59525631403</v>
      </c>
    </row>
    <row r="337" spans="1:14" x14ac:dyDescent="0.25">
      <c r="A337" s="5"/>
      <c r="B337" s="65" t="s">
        <v>230</v>
      </c>
      <c r="C337" s="47">
        <v>4</v>
      </c>
      <c r="D337" s="69">
        <v>48.5259</v>
      </c>
      <c r="E337" s="98">
        <v>3777</v>
      </c>
      <c r="F337" s="148">
        <v>1673814.5</v>
      </c>
      <c r="G337" s="55">
        <v>100</v>
      </c>
      <c r="H337" s="15">
        <f t="shared" si="56"/>
        <v>1673814.5</v>
      </c>
      <c r="I337" s="15">
        <f t="shared" si="55"/>
        <v>0</v>
      </c>
      <c r="J337" s="15">
        <f t="shared" si="57"/>
        <v>443.1597828964787</v>
      </c>
      <c r="K337" s="15">
        <f t="shared" si="58"/>
        <v>276.48468298631934</v>
      </c>
      <c r="L337" s="15">
        <f t="shared" si="59"/>
        <v>807373.6752438203</v>
      </c>
      <c r="M337" s="15"/>
      <c r="N337" s="119">
        <f t="shared" si="60"/>
        <v>807373.6752438203</v>
      </c>
    </row>
    <row r="338" spans="1:14" x14ac:dyDescent="0.25">
      <c r="A338" s="5"/>
      <c r="B338" s="65"/>
      <c r="C338" s="47"/>
      <c r="D338" s="69">
        <v>0</v>
      </c>
      <c r="E338" s="100"/>
      <c r="F338" s="44"/>
      <c r="G338" s="55"/>
      <c r="H338" s="40"/>
      <c r="I338" s="13"/>
      <c r="K338" s="15"/>
      <c r="L338" s="15"/>
      <c r="M338" s="15"/>
      <c r="N338" s="119"/>
    </row>
    <row r="339" spans="1:14" x14ac:dyDescent="0.25">
      <c r="A339" s="32" t="s">
        <v>231</v>
      </c>
      <c r="B339" s="57" t="s">
        <v>2</v>
      </c>
      <c r="C339" s="58"/>
      <c r="D339" s="7">
        <v>999.91469999999981</v>
      </c>
      <c r="E339" s="101">
        <f>E340</f>
        <v>78745</v>
      </c>
      <c r="F339" s="49"/>
      <c r="G339" s="55"/>
      <c r="H339" s="12">
        <f>H341</f>
        <v>10327735.524999999</v>
      </c>
      <c r="I339" s="12">
        <f>I341</f>
        <v>-10327735.524999999</v>
      </c>
      <c r="J339" s="12"/>
      <c r="K339" s="15"/>
      <c r="L339" s="15"/>
      <c r="M339" s="14">
        <f>M341</f>
        <v>32401261.498936303</v>
      </c>
      <c r="N339" s="117">
        <f t="shared" si="60"/>
        <v>32401261.498936303</v>
      </c>
    </row>
    <row r="340" spans="1:14" x14ac:dyDescent="0.25">
      <c r="A340" s="32" t="s">
        <v>231</v>
      </c>
      <c r="B340" s="57" t="s">
        <v>3</v>
      </c>
      <c r="C340" s="58"/>
      <c r="D340" s="7">
        <v>999.91469999999981</v>
      </c>
      <c r="E340" s="101">
        <f>SUM(E342:E369)</f>
        <v>78745</v>
      </c>
      <c r="F340" s="49">
        <f>SUM(F342:F369)</f>
        <v>41310942.099999994</v>
      </c>
      <c r="G340" s="55"/>
      <c r="H340" s="12">
        <f>SUM(H342:H369)</f>
        <v>29666226.999999996</v>
      </c>
      <c r="I340" s="12">
        <f>SUM(I342:I369)</f>
        <v>11644715.1</v>
      </c>
      <c r="J340" s="12"/>
      <c r="K340" s="15"/>
      <c r="L340" s="12">
        <f>SUM(L342:L369)</f>
        <v>24826663.85452117</v>
      </c>
      <c r="M340" s="15"/>
      <c r="N340" s="117">
        <f t="shared" si="60"/>
        <v>24826663.85452117</v>
      </c>
    </row>
    <row r="341" spans="1:14" x14ac:dyDescent="0.25">
      <c r="A341" s="5"/>
      <c r="B341" s="65" t="s">
        <v>26</v>
      </c>
      <c r="C341" s="47">
        <v>2</v>
      </c>
      <c r="D341" s="69">
        <v>0</v>
      </c>
      <c r="E341" s="102"/>
      <c r="F341" s="64"/>
      <c r="G341" s="55">
        <v>25</v>
      </c>
      <c r="H341" s="15">
        <f>F340*G341/100</f>
        <v>10327735.524999999</v>
      </c>
      <c r="I341" s="15">
        <f t="shared" ref="I341:I369" si="61">F341-H341</f>
        <v>-10327735.524999999</v>
      </c>
      <c r="J341" s="15"/>
      <c r="K341" s="15"/>
      <c r="L341" s="15"/>
      <c r="M341" s="15">
        <f>($L$7*$L$8*E339/$L$10)+($L$7*$L$9*D339/$L$11)</f>
        <v>32401261.498936303</v>
      </c>
      <c r="N341" s="119">
        <f t="shared" si="60"/>
        <v>32401261.498936303</v>
      </c>
    </row>
    <row r="342" spans="1:14" x14ac:dyDescent="0.25">
      <c r="A342" s="5"/>
      <c r="B342" s="65" t="s">
        <v>232</v>
      </c>
      <c r="C342" s="47">
        <v>4</v>
      </c>
      <c r="D342" s="69">
        <v>11.5388</v>
      </c>
      <c r="E342" s="98">
        <v>468</v>
      </c>
      <c r="F342" s="149">
        <v>167636.4</v>
      </c>
      <c r="G342" s="55">
        <v>100</v>
      </c>
      <c r="H342" s="15">
        <f t="shared" ref="H342:H369" si="62">F342*G342/100</f>
        <v>167636.4</v>
      </c>
      <c r="I342" s="15">
        <f t="shared" si="61"/>
        <v>0</v>
      </c>
      <c r="J342" s="15">
        <f t="shared" ref="J342:J369" si="63">F342/E342</f>
        <v>358.19743589743587</v>
      </c>
      <c r="K342" s="15">
        <f t="shared" ref="K342:K369" si="64">$J$11*$J$19-J342</f>
        <v>361.44702998536218</v>
      </c>
      <c r="L342" s="15">
        <f t="shared" ref="L342:L369" si="65">IF(K342&gt;0,$J$7*$J$8*(K342/$K$19),0)+$J$7*$J$9*(E342/$E$19)+$J$7*$J$10*(D342/$D$19)</f>
        <v>496781.48097545473</v>
      </c>
      <c r="M342" s="15"/>
      <c r="N342" s="119">
        <f t="shared" si="60"/>
        <v>496781.48097545473</v>
      </c>
    </row>
    <row r="343" spans="1:14" x14ac:dyDescent="0.25">
      <c r="A343" s="5"/>
      <c r="B343" s="65" t="s">
        <v>233</v>
      </c>
      <c r="C343" s="47">
        <v>4</v>
      </c>
      <c r="D343" s="69">
        <v>28.083100000000002</v>
      </c>
      <c r="E343" s="98">
        <v>1468</v>
      </c>
      <c r="F343" s="149">
        <v>337875.5</v>
      </c>
      <c r="G343" s="55">
        <v>100</v>
      </c>
      <c r="H343" s="15">
        <f t="shared" si="62"/>
        <v>337875.5</v>
      </c>
      <c r="I343" s="15">
        <f t="shared" si="61"/>
        <v>0</v>
      </c>
      <c r="J343" s="15">
        <f t="shared" si="63"/>
        <v>230.16042234332426</v>
      </c>
      <c r="K343" s="15">
        <f t="shared" si="64"/>
        <v>489.48404353947376</v>
      </c>
      <c r="L343" s="15">
        <f t="shared" si="65"/>
        <v>784276.13639943663</v>
      </c>
      <c r="M343" s="15"/>
      <c r="N343" s="119">
        <f t="shared" si="60"/>
        <v>784276.13639943663</v>
      </c>
    </row>
    <row r="344" spans="1:14" x14ac:dyDescent="0.25">
      <c r="A344" s="5"/>
      <c r="B344" s="65" t="s">
        <v>30</v>
      </c>
      <c r="C344" s="47">
        <v>4</v>
      </c>
      <c r="D344" s="69">
        <v>59.606300000000005</v>
      </c>
      <c r="E344" s="98">
        <v>4749</v>
      </c>
      <c r="F344" s="149">
        <v>1125716.2</v>
      </c>
      <c r="G344" s="55">
        <v>100</v>
      </c>
      <c r="H344" s="15">
        <f t="shared" si="62"/>
        <v>1125716.2</v>
      </c>
      <c r="I344" s="15">
        <f t="shared" si="61"/>
        <v>0</v>
      </c>
      <c r="J344" s="15">
        <f t="shared" si="63"/>
        <v>237.04278795535902</v>
      </c>
      <c r="K344" s="15">
        <f t="shared" si="64"/>
        <v>482.60167792743903</v>
      </c>
      <c r="L344" s="15">
        <f t="shared" si="65"/>
        <v>1169164.9789398867</v>
      </c>
      <c r="M344" s="15"/>
      <c r="N344" s="119">
        <f t="shared" si="60"/>
        <v>1169164.9789398867</v>
      </c>
    </row>
    <row r="345" spans="1:14" x14ac:dyDescent="0.25">
      <c r="A345" s="5"/>
      <c r="B345" s="65" t="s">
        <v>234</v>
      </c>
      <c r="C345" s="47">
        <v>4</v>
      </c>
      <c r="D345" s="69">
        <v>51.997199999999999</v>
      </c>
      <c r="E345" s="98">
        <v>2985</v>
      </c>
      <c r="F345" s="149">
        <v>402678</v>
      </c>
      <c r="G345" s="55">
        <v>100</v>
      </c>
      <c r="H345" s="15">
        <f t="shared" si="62"/>
        <v>402678</v>
      </c>
      <c r="I345" s="15">
        <f t="shared" si="61"/>
        <v>0</v>
      </c>
      <c r="J345" s="15">
        <f t="shared" si="63"/>
        <v>134.90050251256281</v>
      </c>
      <c r="K345" s="15">
        <f t="shared" si="64"/>
        <v>584.74396337023518</v>
      </c>
      <c r="L345" s="15">
        <f t="shared" si="65"/>
        <v>1101669.6868149871</v>
      </c>
      <c r="M345" s="15"/>
      <c r="N345" s="119">
        <f t="shared" si="60"/>
        <v>1101669.6868149871</v>
      </c>
    </row>
    <row r="346" spans="1:14" x14ac:dyDescent="0.25">
      <c r="A346" s="5"/>
      <c r="B346" s="65" t="s">
        <v>235</v>
      </c>
      <c r="C346" s="47">
        <v>4</v>
      </c>
      <c r="D346" s="69">
        <v>25.761199999999999</v>
      </c>
      <c r="E346" s="98">
        <v>1173</v>
      </c>
      <c r="F346" s="149">
        <v>273259</v>
      </c>
      <c r="G346" s="55">
        <v>100</v>
      </c>
      <c r="H346" s="15">
        <f t="shared" si="62"/>
        <v>273259</v>
      </c>
      <c r="I346" s="15">
        <f t="shared" si="61"/>
        <v>0</v>
      </c>
      <c r="J346" s="15">
        <f t="shared" si="63"/>
        <v>232.95737425404945</v>
      </c>
      <c r="K346" s="15">
        <f t="shared" si="64"/>
        <v>486.68709162874859</v>
      </c>
      <c r="L346" s="15">
        <f t="shared" si="65"/>
        <v>747018.64784221887</v>
      </c>
      <c r="M346" s="15"/>
      <c r="N346" s="119">
        <f t="shared" si="60"/>
        <v>747018.64784221887</v>
      </c>
    </row>
    <row r="347" spans="1:14" x14ac:dyDescent="0.25">
      <c r="A347" s="5"/>
      <c r="B347" s="65" t="s">
        <v>231</v>
      </c>
      <c r="C347" s="47">
        <v>4</v>
      </c>
      <c r="D347" s="69">
        <v>32.075200000000002</v>
      </c>
      <c r="E347" s="98">
        <v>2601</v>
      </c>
      <c r="F347" s="149">
        <v>424508.9</v>
      </c>
      <c r="G347" s="55">
        <v>100</v>
      </c>
      <c r="H347" s="15">
        <f t="shared" si="62"/>
        <v>424508.9</v>
      </c>
      <c r="I347" s="15">
        <f t="shared" si="61"/>
        <v>0</v>
      </c>
      <c r="J347" s="15">
        <f t="shared" si="63"/>
        <v>163.20988081507113</v>
      </c>
      <c r="K347" s="15">
        <f t="shared" si="64"/>
        <v>556.43458506772686</v>
      </c>
      <c r="L347" s="15">
        <f t="shared" si="65"/>
        <v>980168.74839819921</v>
      </c>
      <c r="M347" s="15"/>
      <c r="N347" s="119">
        <f t="shared" si="60"/>
        <v>980168.74839819921</v>
      </c>
    </row>
    <row r="348" spans="1:14" x14ac:dyDescent="0.25">
      <c r="A348" s="5"/>
      <c r="B348" s="65" t="s">
        <v>236</v>
      </c>
      <c r="C348" s="47">
        <v>4</v>
      </c>
      <c r="D348" s="69">
        <v>30.424000000000003</v>
      </c>
      <c r="E348" s="98">
        <v>1152</v>
      </c>
      <c r="F348" s="149">
        <v>258306.7</v>
      </c>
      <c r="G348" s="55">
        <v>100</v>
      </c>
      <c r="H348" s="15">
        <f t="shared" si="62"/>
        <v>258306.7</v>
      </c>
      <c r="I348" s="15">
        <f t="shared" si="61"/>
        <v>0</v>
      </c>
      <c r="J348" s="15">
        <f t="shared" si="63"/>
        <v>224.22456597222222</v>
      </c>
      <c r="K348" s="15">
        <f t="shared" si="64"/>
        <v>495.41989991057585</v>
      </c>
      <c r="L348" s="15">
        <f t="shared" si="65"/>
        <v>767424.48488354508</v>
      </c>
      <c r="M348" s="15"/>
      <c r="N348" s="119">
        <f t="shared" si="60"/>
        <v>767424.48488354508</v>
      </c>
    </row>
    <row r="349" spans="1:14" x14ac:dyDescent="0.25">
      <c r="A349" s="5"/>
      <c r="B349" s="65" t="s">
        <v>237</v>
      </c>
      <c r="C349" s="47">
        <v>4</v>
      </c>
      <c r="D349" s="69">
        <v>44.851599999999998</v>
      </c>
      <c r="E349" s="98">
        <v>2010</v>
      </c>
      <c r="F349" s="149">
        <v>586382.19999999995</v>
      </c>
      <c r="G349" s="55">
        <v>100</v>
      </c>
      <c r="H349" s="15">
        <f t="shared" si="62"/>
        <v>586382.19999999995</v>
      </c>
      <c r="I349" s="15">
        <f t="shared" si="61"/>
        <v>0</v>
      </c>
      <c r="J349" s="15">
        <f t="shared" si="63"/>
        <v>291.73243781094527</v>
      </c>
      <c r="K349" s="15">
        <f t="shared" si="64"/>
        <v>427.91202807185277</v>
      </c>
      <c r="L349" s="15">
        <f t="shared" si="65"/>
        <v>807466.87020347477</v>
      </c>
      <c r="M349" s="15"/>
      <c r="N349" s="119">
        <f t="shared" si="60"/>
        <v>807466.87020347477</v>
      </c>
    </row>
    <row r="350" spans="1:14" x14ac:dyDescent="0.25">
      <c r="A350" s="5"/>
      <c r="B350" s="65" t="s">
        <v>772</v>
      </c>
      <c r="C350" s="47">
        <v>4</v>
      </c>
      <c r="D350" s="69">
        <v>31.656999999999996</v>
      </c>
      <c r="E350" s="98">
        <v>1528</v>
      </c>
      <c r="F350" s="149">
        <v>379519.1</v>
      </c>
      <c r="G350" s="55">
        <v>100</v>
      </c>
      <c r="H350" s="15">
        <f t="shared" si="62"/>
        <v>379519.1</v>
      </c>
      <c r="I350" s="15">
        <f t="shared" si="61"/>
        <v>0</v>
      </c>
      <c r="J350" s="15">
        <f t="shared" si="63"/>
        <v>248.37637434554972</v>
      </c>
      <c r="K350" s="15">
        <f t="shared" si="64"/>
        <v>471.26809153724832</v>
      </c>
      <c r="L350" s="15">
        <f t="shared" si="65"/>
        <v>778013.74039669754</v>
      </c>
      <c r="M350" s="15"/>
      <c r="N350" s="119">
        <f t="shared" si="60"/>
        <v>778013.74039669754</v>
      </c>
    </row>
    <row r="351" spans="1:14" x14ac:dyDescent="0.25">
      <c r="A351" s="5"/>
      <c r="B351" s="65" t="s">
        <v>773</v>
      </c>
      <c r="C351" s="47">
        <v>4</v>
      </c>
      <c r="D351" s="69">
        <v>21.204299999999996</v>
      </c>
      <c r="E351" s="98">
        <v>1589</v>
      </c>
      <c r="F351" s="149">
        <v>349269.1</v>
      </c>
      <c r="G351" s="55">
        <v>100</v>
      </c>
      <c r="H351" s="15">
        <f t="shared" si="62"/>
        <v>349269.1</v>
      </c>
      <c r="I351" s="15">
        <f t="shared" si="61"/>
        <v>0</v>
      </c>
      <c r="J351" s="15">
        <f t="shared" si="63"/>
        <v>219.80434235368153</v>
      </c>
      <c r="K351" s="15">
        <f t="shared" si="64"/>
        <v>499.84012352911651</v>
      </c>
      <c r="L351" s="15">
        <f t="shared" si="65"/>
        <v>789845.2886878401</v>
      </c>
      <c r="M351" s="15"/>
      <c r="N351" s="119">
        <f t="shared" si="60"/>
        <v>789845.2886878401</v>
      </c>
    </row>
    <row r="352" spans="1:14" x14ac:dyDescent="0.25">
      <c r="A352" s="5"/>
      <c r="B352" s="65" t="s">
        <v>238</v>
      </c>
      <c r="C352" s="47">
        <v>4</v>
      </c>
      <c r="D352" s="69">
        <v>60.041400000000003</v>
      </c>
      <c r="E352" s="98">
        <v>2113</v>
      </c>
      <c r="F352" s="149">
        <v>413912.1</v>
      </c>
      <c r="G352" s="55">
        <v>100</v>
      </c>
      <c r="H352" s="15">
        <f t="shared" si="62"/>
        <v>413912.1</v>
      </c>
      <c r="I352" s="15">
        <f t="shared" si="61"/>
        <v>0</v>
      </c>
      <c r="J352" s="15">
        <f t="shared" si="63"/>
        <v>195.88835778513959</v>
      </c>
      <c r="K352" s="15">
        <f t="shared" si="64"/>
        <v>523.7561080976584</v>
      </c>
      <c r="L352" s="15">
        <f t="shared" si="65"/>
        <v>968911.45462657942</v>
      </c>
      <c r="M352" s="15"/>
      <c r="N352" s="119">
        <f t="shared" si="60"/>
        <v>968911.45462657942</v>
      </c>
    </row>
    <row r="353" spans="1:14" x14ac:dyDescent="0.25">
      <c r="A353" s="5"/>
      <c r="B353" s="65" t="s">
        <v>239</v>
      </c>
      <c r="C353" s="47">
        <v>4</v>
      </c>
      <c r="D353" s="69">
        <v>21.527699999999999</v>
      </c>
      <c r="E353" s="98">
        <v>1502</v>
      </c>
      <c r="F353" s="149">
        <v>341925.7</v>
      </c>
      <c r="G353" s="55">
        <v>100</v>
      </c>
      <c r="H353" s="15">
        <f t="shared" si="62"/>
        <v>341925.7</v>
      </c>
      <c r="I353" s="15">
        <f t="shared" si="61"/>
        <v>0</v>
      </c>
      <c r="J353" s="15">
        <f t="shared" si="63"/>
        <v>227.64693741677763</v>
      </c>
      <c r="K353" s="15">
        <f t="shared" si="64"/>
        <v>491.99752846602041</v>
      </c>
      <c r="L353" s="15">
        <f t="shared" si="65"/>
        <v>773293.38023918006</v>
      </c>
      <c r="M353" s="15"/>
      <c r="N353" s="119">
        <f t="shared" si="60"/>
        <v>773293.38023918006</v>
      </c>
    </row>
    <row r="354" spans="1:14" x14ac:dyDescent="0.25">
      <c r="A354" s="5"/>
      <c r="B354" s="65" t="s">
        <v>774</v>
      </c>
      <c r="C354" s="47">
        <v>4</v>
      </c>
      <c r="D354" s="69">
        <v>46.965600000000009</v>
      </c>
      <c r="E354" s="98">
        <v>2933</v>
      </c>
      <c r="F354" s="149">
        <v>532428.9</v>
      </c>
      <c r="G354" s="55">
        <v>100</v>
      </c>
      <c r="H354" s="15">
        <f t="shared" si="62"/>
        <v>532428.9</v>
      </c>
      <c r="I354" s="15">
        <f t="shared" si="61"/>
        <v>0</v>
      </c>
      <c r="J354" s="15">
        <f t="shared" si="63"/>
        <v>181.53048073644734</v>
      </c>
      <c r="K354" s="15">
        <f t="shared" si="64"/>
        <v>538.11398514635073</v>
      </c>
      <c r="L354" s="15">
        <f t="shared" si="65"/>
        <v>1029110.8400191437</v>
      </c>
      <c r="M354" s="15"/>
      <c r="N354" s="119">
        <f t="shared" si="60"/>
        <v>1029110.8400191437</v>
      </c>
    </row>
    <row r="355" spans="1:14" x14ac:dyDescent="0.25">
      <c r="A355" s="5"/>
      <c r="B355" s="65" t="s">
        <v>240</v>
      </c>
      <c r="C355" s="47">
        <v>4</v>
      </c>
      <c r="D355" s="69">
        <v>29.545500000000004</v>
      </c>
      <c r="E355" s="98">
        <v>1312</v>
      </c>
      <c r="F355" s="149">
        <v>199586.1</v>
      </c>
      <c r="G355" s="55">
        <v>100</v>
      </c>
      <c r="H355" s="15">
        <f t="shared" si="62"/>
        <v>199586.1</v>
      </c>
      <c r="I355" s="15">
        <f t="shared" si="61"/>
        <v>0</v>
      </c>
      <c r="J355" s="15">
        <f t="shared" si="63"/>
        <v>152.12355182926831</v>
      </c>
      <c r="K355" s="15">
        <f t="shared" si="64"/>
        <v>567.52091405352974</v>
      </c>
      <c r="L355" s="15">
        <f t="shared" si="65"/>
        <v>864515.24322325282</v>
      </c>
      <c r="M355" s="15"/>
      <c r="N355" s="119">
        <f t="shared" si="60"/>
        <v>864515.24322325282</v>
      </c>
    </row>
    <row r="356" spans="1:14" x14ac:dyDescent="0.25">
      <c r="A356" s="5"/>
      <c r="B356" s="65" t="s">
        <v>241</v>
      </c>
      <c r="C356" s="47">
        <v>4</v>
      </c>
      <c r="D356" s="69">
        <v>52.421900000000001</v>
      </c>
      <c r="E356" s="98">
        <v>3001</v>
      </c>
      <c r="F356" s="149">
        <v>395268.2</v>
      </c>
      <c r="G356" s="55">
        <v>100</v>
      </c>
      <c r="H356" s="15">
        <f t="shared" si="62"/>
        <v>395268.2</v>
      </c>
      <c r="I356" s="15">
        <f t="shared" si="61"/>
        <v>0</v>
      </c>
      <c r="J356" s="15">
        <f t="shared" si="63"/>
        <v>131.71216261246252</v>
      </c>
      <c r="K356" s="15">
        <f t="shared" si="64"/>
        <v>587.93230327033552</v>
      </c>
      <c r="L356" s="15">
        <f t="shared" si="65"/>
        <v>1108019.5667443504</v>
      </c>
      <c r="M356" s="15"/>
      <c r="N356" s="119">
        <f t="shared" si="60"/>
        <v>1108019.5667443504</v>
      </c>
    </row>
    <row r="357" spans="1:14" x14ac:dyDescent="0.25">
      <c r="A357" s="5"/>
      <c r="B357" s="65" t="s">
        <v>242</v>
      </c>
      <c r="C357" s="47">
        <v>4</v>
      </c>
      <c r="D357" s="69">
        <v>38.638800000000003</v>
      </c>
      <c r="E357" s="98">
        <v>2698</v>
      </c>
      <c r="F357" s="149">
        <v>683838.1</v>
      </c>
      <c r="G357" s="55">
        <v>100</v>
      </c>
      <c r="H357" s="15">
        <f t="shared" si="62"/>
        <v>683838.1</v>
      </c>
      <c r="I357" s="15">
        <f t="shared" si="61"/>
        <v>0</v>
      </c>
      <c r="J357" s="15">
        <f t="shared" si="63"/>
        <v>253.46111934766492</v>
      </c>
      <c r="K357" s="15">
        <f t="shared" si="64"/>
        <v>466.18334653513313</v>
      </c>
      <c r="L357" s="15">
        <f t="shared" si="65"/>
        <v>901056.09547738382</v>
      </c>
      <c r="M357" s="15"/>
      <c r="N357" s="119">
        <f t="shared" si="60"/>
        <v>901056.09547738382</v>
      </c>
    </row>
    <row r="358" spans="1:14" x14ac:dyDescent="0.25">
      <c r="A358" s="5"/>
      <c r="B358" s="65" t="s">
        <v>243</v>
      </c>
      <c r="C358" s="47">
        <v>3</v>
      </c>
      <c r="D358" s="69">
        <v>11.920599999999999</v>
      </c>
      <c r="E358" s="98">
        <v>16966</v>
      </c>
      <c r="F358" s="149">
        <v>23289430.199999999</v>
      </c>
      <c r="G358" s="55">
        <v>50</v>
      </c>
      <c r="H358" s="15">
        <f t="shared" si="62"/>
        <v>11644715.1</v>
      </c>
      <c r="I358" s="15">
        <f t="shared" si="61"/>
        <v>11644715.1</v>
      </c>
      <c r="J358" s="15">
        <f t="shared" si="63"/>
        <v>1372.7119061652718</v>
      </c>
      <c r="K358" s="15">
        <f t="shared" si="64"/>
        <v>-653.06744028247374</v>
      </c>
      <c r="L358" s="15">
        <f t="shared" si="65"/>
        <v>1636862.9271814562</v>
      </c>
      <c r="M358" s="15"/>
      <c r="N358" s="119">
        <f t="shared" si="60"/>
        <v>1636862.9271814562</v>
      </c>
    </row>
    <row r="359" spans="1:14" x14ac:dyDescent="0.25">
      <c r="A359" s="5"/>
      <c r="B359" s="65" t="s">
        <v>244</v>
      </c>
      <c r="C359" s="47">
        <v>4</v>
      </c>
      <c r="D359" s="69">
        <v>15.653800000000002</v>
      </c>
      <c r="E359" s="98">
        <v>701</v>
      </c>
      <c r="F359" s="149">
        <v>92237.2</v>
      </c>
      <c r="G359" s="55">
        <v>100</v>
      </c>
      <c r="H359" s="15">
        <f t="shared" si="62"/>
        <v>92237.2</v>
      </c>
      <c r="I359" s="15">
        <f t="shared" si="61"/>
        <v>0</v>
      </c>
      <c r="J359" s="15">
        <f t="shared" si="63"/>
        <v>131.57945791726104</v>
      </c>
      <c r="K359" s="15">
        <f t="shared" si="64"/>
        <v>588.06500796553701</v>
      </c>
      <c r="L359" s="15">
        <f t="shared" si="65"/>
        <v>794376.80784423323</v>
      </c>
      <c r="M359" s="15"/>
      <c r="N359" s="119">
        <f t="shared" si="60"/>
        <v>794376.80784423323</v>
      </c>
    </row>
    <row r="360" spans="1:14" x14ac:dyDescent="0.25">
      <c r="A360" s="5"/>
      <c r="B360" s="65" t="s">
        <v>245</v>
      </c>
      <c r="C360" s="47">
        <v>4</v>
      </c>
      <c r="D360" s="69">
        <v>83.219699999999989</v>
      </c>
      <c r="E360" s="98">
        <v>7367</v>
      </c>
      <c r="F360" s="149">
        <v>1697000</v>
      </c>
      <c r="G360" s="55">
        <v>100</v>
      </c>
      <c r="H360" s="15">
        <f t="shared" si="62"/>
        <v>1697000</v>
      </c>
      <c r="I360" s="15">
        <f t="shared" si="61"/>
        <v>0</v>
      </c>
      <c r="J360" s="15">
        <f t="shared" si="63"/>
        <v>230.35156780236187</v>
      </c>
      <c r="K360" s="15">
        <f t="shared" si="64"/>
        <v>489.2928980804362</v>
      </c>
      <c r="L360" s="15">
        <f t="shared" si="65"/>
        <v>1486487.6173990984</v>
      </c>
      <c r="M360" s="15"/>
      <c r="N360" s="119">
        <f t="shared" si="60"/>
        <v>1486487.6173990984</v>
      </c>
    </row>
    <row r="361" spans="1:14" x14ac:dyDescent="0.25">
      <c r="A361" s="5"/>
      <c r="B361" s="65" t="s">
        <v>246</v>
      </c>
      <c r="C361" s="47">
        <v>4</v>
      </c>
      <c r="D361" s="69">
        <v>17.054500000000001</v>
      </c>
      <c r="E361" s="98">
        <v>836</v>
      </c>
      <c r="F361" s="149">
        <v>145858.6</v>
      </c>
      <c r="G361" s="55">
        <v>100</v>
      </c>
      <c r="H361" s="15">
        <f t="shared" si="62"/>
        <v>145858.6</v>
      </c>
      <c r="I361" s="15">
        <f t="shared" si="61"/>
        <v>0</v>
      </c>
      <c r="J361" s="15">
        <f t="shared" si="63"/>
        <v>174.472009569378</v>
      </c>
      <c r="K361" s="15">
        <f t="shared" si="64"/>
        <v>545.17245631342007</v>
      </c>
      <c r="L361" s="15">
        <f t="shared" si="65"/>
        <v>760698.55079810985</v>
      </c>
      <c r="M361" s="15"/>
      <c r="N361" s="119">
        <f t="shared" si="60"/>
        <v>760698.55079810985</v>
      </c>
    </row>
    <row r="362" spans="1:14" x14ac:dyDescent="0.25">
      <c r="A362" s="5"/>
      <c r="B362" s="65" t="s">
        <v>247</v>
      </c>
      <c r="C362" s="47">
        <v>4</v>
      </c>
      <c r="D362" s="69">
        <v>28.305500000000002</v>
      </c>
      <c r="E362" s="98">
        <v>979</v>
      </c>
      <c r="F362" s="149">
        <v>517662.4</v>
      </c>
      <c r="G362" s="55">
        <v>100</v>
      </c>
      <c r="H362" s="15">
        <f t="shared" si="62"/>
        <v>517662.4</v>
      </c>
      <c r="I362" s="15">
        <f t="shared" si="61"/>
        <v>0</v>
      </c>
      <c r="J362" s="15">
        <f t="shared" si="63"/>
        <v>528.76649642492339</v>
      </c>
      <c r="K362" s="15">
        <f t="shared" si="64"/>
        <v>190.87796945787466</v>
      </c>
      <c r="L362" s="15">
        <f t="shared" si="65"/>
        <v>389678.74166167749</v>
      </c>
      <c r="M362" s="15"/>
      <c r="N362" s="119">
        <f t="shared" si="60"/>
        <v>389678.74166167749</v>
      </c>
    </row>
    <row r="363" spans="1:14" x14ac:dyDescent="0.25">
      <c r="A363" s="5"/>
      <c r="B363" s="65" t="s">
        <v>248</v>
      </c>
      <c r="C363" s="47">
        <v>4</v>
      </c>
      <c r="D363" s="69">
        <v>24.119200000000003</v>
      </c>
      <c r="E363" s="98">
        <v>1714</v>
      </c>
      <c r="F363" s="149">
        <v>287640.40000000002</v>
      </c>
      <c r="G363" s="55">
        <v>100</v>
      </c>
      <c r="H363" s="15">
        <f t="shared" si="62"/>
        <v>287640.40000000002</v>
      </c>
      <c r="I363" s="15">
        <f t="shared" si="61"/>
        <v>0</v>
      </c>
      <c r="J363" s="15">
        <f t="shared" si="63"/>
        <v>167.81820303383898</v>
      </c>
      <c r="K363" s="15">
        <f t="shared" si="64"/>
        <v>551.826262848959</v>
      </c>
      <c r="L363" s="15">
        <f t="shared" si="65"/>
        <v>870037.71963326295</v>
      </c>
      <c r="M363" s="15"/>
      <c r="N363" s="119">
        <f t="shared" si="60"/>
        <v>870037.71963326295</v>
      </c>
    </row>
    <row r="364" spans="1:14" x14ac:dyDescent="0.25">
      <c r="A364" s="5"/>
      <c r="B364" s="65" t="s">
        <v>249</v>
      </c>
      <c r="C364" s="47">
        <v>4</v>
      </c>
      <c r="D364" s="69">
        <v>35.9437</v>
      </c>
      <c r="E364" s="98">
        <v>1455</v>
      </c>
      <c r="F364" s="149">
        <v>356240.7</v>
      </c>
      <c r="G364" s="55">
        <v>100</v>
      </c>
      <c r="H364" s="15">
        <f t="shared" si="62"/>
        <v>356240.7</v>
      </c>
      <c r="I364" s="15">
        <f t="shared" si="61"/>
        <v>0</v>
      </c>
      <c r="J364" s="15">
        <f t="shared" si="63"/>
        <v>244.83896907216496</v>
      </c>
      <c r="K364" s="15">
        <f t="shared" si="64"/>
        <v>474.80549681063309</v>
      </c>
      <c r="L364" s="15">
        <f t="shared" si="65"/>
        <v>786444.5280203938</v>
      </c>
      <c r="M364" s="15"/>
      <c r="N364" s="119">
        <f t="shared" si="60"/>
        <v>786444.5280203938</v>
      </c>
    </row>
    <row r="365" spans="1:14" x14ac:dyDescent="0.25">
      <c r="A365" s="5"/>
      <c r="B365" s="65" t="s">
        <v>775</v>
      </c>
      <c r="C365" s="47">
        <v>4</v>
      </c>
      <c r="D365" s="69">
        <v>23.410100000000003</v>
      </c>
      <c r="E365" s="98">
        <v>771</v>
      </c>
      <c r="F365" s="149">
        <v>120362.5</v>
      </c>
      <c r="G365" s="55">
        <v>100</v>
      </c>
      <c r="H365" s="15">
        <f t="shared" si="62"/>
        <v>120362.5</v>
      </c>
      <c r="I365" s="15">
        <f t="shared" si="61"/>
        <v>0</v>
      </c>
      <c r="J365" s="15">
        <f t="shared" si="63"/>
        <v>156.11219195849546</v>
      </c>
      <c r="K365" s="15">
        <f t="shared" si="64"/>
        <v>563.53227392430256</v>
      </c>
      <c r="L365" s="15">
        <f t="shared" si="65"/>
        <v>792613.9589600641</v>
      </c>
      <c r="M365" s="15"/>
      <c r="N365" s="119">
        <f t="shared" si="60"/>
        <v>792613.9589600641</v>
      </c>
    </row>
    <row r="366" spans="1:14" x14ac:dyDescent="0.25">
      <c r="A366" s="5"/>
      <c r="B366" s="65" t="s">
        <v>250</v>
      </c>
      <c r="C366" s="47">
        <v>4</v>
      </c>
      <c r="D366" s="69">
        <v>56.730699999999999</v>
      </c>
      <c r="E366" s="98">
        <v>4224</v>
      </c>
      <c r="F366" s="149">
        <v>1678209.9</v>
      </c>
      <c r="G366" s="55">
        <v>100</v>
      </c>
      <c r="H366" s="15">
        <f t="shared" si="62"/>
        <v>1678209.9</v>
      </c>
      <c r="I366" s="15">
        <f t="shared" si="61"/>
        <v>0</v>
      </c>
      <c r="J366" s="15">
        <f t="shared" si="63"/>
        <v>397.30348011363634</v>
      </c>
      <c r="K366" s="15">
        <f t="shared" si="64"/>
        <v>322.3409857691617</v>
      </c>
      <c r="L366" s="15">
        <f t="shared" si="65"/>
        <v>924707.72601820691</v>
      </c>
      <c r="M366" s="15"/>
      <c r="N366" s="119">
        <f t="shared" si="60"/>
        <v>924707.72601820691</v>
      </c>
    </row>
    <row r="367" spans="1:14" x14ac:dyDescent="0.25">
      <c r="A367" s="5"/>
      <c r="B367" s="65" t="s">
        <v>776</v>
      </c>
      <c r="C367" s="47">
        <v>4</v>
      </c>
      <c r="D367" s="69">
        <v>43.787799999999997</v>
      </c>
      <c r="E367" s="98">
        <v>4105</v>
      </c>
      <c r="F367" s="149">
        <v>1389467.4</v>
      </c>
      <c r="G367" s="55">
        <v>100</v>
      </c>
      <c r="H367" s="15">
        <f t="shared" si="62"/>
        <v>1389467.4</v>
      </c>
      <c r="I367" s="15">
        <f t="shared" si="61"/>
        <v>0</v>
      </c>
      <c r="J367" s="15">
        <f t="shared" si="63"/>
        <v>338.4817052375152</v>
      </c>
      <c r="K367" s="15">
        <f t="shared" si="64"/>
        <v>381.16276064528284</v>
      </c>
      <c r="L367" s="15">
        <f t="shared" si="65"/>
        <v>948338.24212836591</v>
      </c>
      <c r="M367" s="15"/>
      <c r="N367" s="119">
        <f t="shared" si="60"/>
        <v>948338.24212836591</v>
      </c>
    </row>
    <row r="368" spans="1:14" x14ac:dyDescent="0.25">
      <c r="A368" s="5"/>
      <c r="B368" s="65" t="s">
        <v>251</v>
      </c>
      <c r="C368" s="47">
        <v>4</v>
      </c>
      <c r="D368" s="69">
        <v>40.653300000000002</v>
      </c>
      <c r="E368" s="98">
        <v>4076</v>
      </c>
      <c r="F368" s="149">
        <v>4352757</v>
      </c>
      <c r="G368" s="55">
        <v>100</v>
      </c>
      <c r="H368" s="15">
        <f t="shared" si="62"/>
        <v>4352757</v>
      </c>
      <c r="I368" s="15">
        <f t="shared" si="61"/>
        <v>0</v>
      </c>
      <c r="J368" s="15">
        <f t="shared" si="63"/>
        <v>1067.8991658488715</v>
      </c>
      <c r="K368" s="15">
        <f t="shared" si="64"/>
        <v>-348.25469996607342</v>
      </c>
      <c r="L368" s="15">
        <f t="shared" si="65"/>
        <v>492039.22054025147</v>
      </c>
      <c r="M368" s="15"/>
      <c r="N368" s="119">
        <f t="shared" si="60"/>
        <v>492039.22054025147</v>
      </c>
    </row>
    <row r="369" spans="1:14" x14ac:dyDescent="0.25">
      <c r="A369" s="5"/>
      <c r="B369" s="65" t="s">
        <v>252</v>
      </c>
      <c r="C369" s="47">
        <v>4</v>
      </c>
      <c r="D369" s="69">
        <v>32.776199999999996</v>
      </c>
      <c r="E369" s="98">
        <v>2269</v>
      </c>
      <c r="F369" s="149">
        <v>511965.6</v>
      </c>
      <c r="G369" s="55">
        <v>100</v>
      </c>
      <c r="H369" s="15">
        <f t="shared" si="62"/>
        <v>511965.6</v>
      </c>
      <c r="I369" s="15">
        <f t="shared" si="61"/>
        <v>0</v>
      </c>
      <c r="J369" s="15">
        <f t="shared" si="63"/>
        <v>225.63490524460113</v>
      </c>
      <c r="K369" s="15">
        <f t="shared" si="64"/>
        <v>494.00956063819694</v>
      </c>
      <c r="L369" s="15">
        <f t="shared" si="65"/>
        <v>877641.17046442104</v>
      </c>
      <c r="M369" s="15"/>
      <c r="N369" s="119">
        <f t="shared" si="60"/>
        <v>877641.17046442104</v>
      </c>
    </row>
    <row r="370" spans="1:14" x14ac:dyDescent="0.25">
      <c r="A370" s="5"/>
      <c r="B370" s="65"/>
      <c r="C370" s="47"/>
      <c r="D370" s="69">
        <v>0</v>
      </c>
      <c r="E370" s="100"/>
      <c r="F370" s="44"/>
      <c r="G370" s="55"/>
      <c r="H370" s="40"/>
      <c r="I370" s="13"/>
      <c r="K370" s="15"/>
      <c r="L370" s="15"/>
      <c r="M370" s="15"/>
      <c r="N370" s="119"/>
    </row>
    <row r="371" spans="1:14" x14ac:dyDescent="0.25">
      <c r="A371" s="32" t="s">
        <v>253</v>
      </c>
      <c r="B371" s="57" t="s">
        <v>2</v>
      </c>
      <c r="C371" s="58"/>
      <c r="D371" s="7">
        <v>327.73879300000004</v>
      </c>
      <c r="E371" s="101">
        <f>E372</f>
        <v>34140</v>
      </c>
      <c r="F371" s="49"/>
      <c r="G371" s="55"/>
      <c r="H371" s="12">
        <f>H373</f>
        <v>4154872.2749999994</v>
      </c>
      <c r="I371" s="12">
        <f>I373</f>
        <v>-4154872.2749999994</v>
      </c>
      <c r="J371" s="12"/>
      <c r="K371" s="15"/>
      <c r="L371" s="15"/>
      <c r="M371" s="14">
        <f>M373</f>
        <v>12672158.776364714</v>
      </c>
      <c r="N371" s="117">
        <f t="shared" si="60"/>
        <v>12672158.776364714</v>
      </c>
    </row>
    <row r="372" spans="1:14" x14ac:dyDescent="0.25">
      <c r="A372" s="32" t="s">
        <v>253</v>
      </c>
      <c r="B372" s="57" t="s">
        <v>3</v>
      </c>
      <c r="C372" s="58"/>
      <c r="D372" s="7">
        <v>327.73879300000004</v>
      </c>
      <c r="E372" s="101">
        <f>SUM(E374:E384)</f>
        <v>34140</v>
      </c>
      <c r="F372" s="49">
        <f>SUM(F374:F384)</f>
        <v>16619489.099999998</v>
      </c>
      <c r="G372" s="55"/>
      <c r="H372" s="12">
        <f>SUM(H374:H384)</f>
        <v>16619489.099999998</v>
      </c>
      <c r="I372" s="12">
        <f>SUM(I374:I384)</f>
        <v>0</v>
      </c>
      <c r="J372" s="12"/>
      <c r="K372" s="15"/>
      <c r="L372" s="12">
        <f>SUM(L374:L384)</f>
        <v>7711461.1571901236</v>
      </c>
      <c r="M372" s="15"/>
      <c r="N372" s="117">
        <f t="shared" si="60"/>
        <v>7711461.1571901236</v>
      </c>
    </row>
    <row r="373" spans="1:14" x14ac:dyDescent="0.25">
      <c r="A373" s="5"/>
      <c r="B373" s="65" t="s">
        <v>26</v>
      </c>
      <c r="C373" s="47">
        <v>2</v>
      </c>
      <c r="D373" s="69">
        <v>0</v>
      </c>
      <c r="E373" s="102"/>
      <c r="F373" s="64"/>
      <c r="G373" s="55">
        <v>25</v>
      </c>
      <c r="H373" s="15">
        <f>F372*G373/100</f>
        <v>4154872.2749999994</v>
      </c>
      <c r="I373" s="15">
        <f t="shared" ref="I373:I384" si="66">F373-H373</f>
        <v>-4154872.2749999994</v>
      </c>
      <c r="J373" s="15"/>
      <c r="K373" s="15"/>
      <c r="L373" s="15"/>
      <c r="M373" s="15">
        <f>($L$7*$L$8*E371/$L$10)+($L$7*$L$9*D371/$L$11)</f>
        <v>12672158.776364714</v>
      </c>
      <c r="N373" s="119">
        <f t="shared" si="60"/>
        <v>12672158.776364714</v>
      </c>
    </row>
    <row r="374" spans="1:14" x14ac:dyDescent="0.25">
      <c r="A374" s="5"/>
      <c r="B374" s="65" t="s">
        <v>254</v>
      </c>
      <c r="C374" s="47">
        <v>4</v>
      </c>
      <c r="D374" s="69">
        <v>30.5382</v>
      </c>
      <c r="E374" s="98">
        <v>3922</v>
      </c>
      <c r="F374" s="150">
        <v>2874953.2</v>
      </c>
      <c r="G374" s="55">
        <v>100</v>
      </c>
      <c r="H374" s="15">
        <f t="shared" ref="H374:H384" si="67">F374*G374/100</f>
        <v>2874953.2</v>
      </c>
      <c r="I374" s="15">
        <f t="shared" si="66"/>
        <v>0</v>
      </c>
      <c r="J374" s="15">
        <f t="shared" ref="J374:J384" si="68">F374/E374</f>
        <v>733.03243243243253</v>
      </c>
      <c r="K374" s="15">
        <f t="shared" ref="K374:K384" si="69">$J$11*$J$19-J374</f>
        <v>-13.387966549634484</v>
      </c>
      <c r="L374" s="15">
        <f t="shared" ref="L374:L384" si="70">IF(K374&gt;0,$J$7*$J$8*(K374/$K$19),0)+$J$7*$J$9*(E374/$E$19)+$J$7*$J$10*(D374/$D$19)</f>
        <v>451020.99107008416</v>
      </c>
      <c r="M374" s="15"/>
      <c r="N374" s="119">
        <f t="shared" si="60"/>
        <v>451020.99107008416</v>
      </c>
    </row>
    <row r="375" spans="1:14" x14ac:dyDescent="0.25">
      <c r="A375" s="5"/>
      <c r="B375" s="65" t="s">
        <v>196</v>
      </c>
      <c r="C375" s="47">
        <v>4</v>
      </c>
      <c r="D375" s="69">
        <v>18.514592999999998</v>
      </c>
      <c r="E375" s="98">
        <v>3744</v>
      </c>
      <c r="F375" s="150">
        <v>873451.6</v>
      </c>
      <c r="G375" s="55">
        <v>100</v>
      </c>
      <c r="H375" s="15">
        <f t="shared" si="67"/>
        <v>873451.6</v>
      </c>
      <c r="I375" s="15">
        <f t="shared" si="66"/>
        <v>0</v>
      </c>
      <c r="J375" s="15">
        <f t="shared" si="68"/>
        <v>233.29369658119657</v>
      </c>
      <c r="K375" s="15">
        <f t="shared" si="69"/>
        <v>486.35076930160147</v>
      </c>
      <c r="L375" s="15">
        <f t="shared" si="70"/>
        <v>971006.38656313124</v>
      </c>
      <c r="M375" s="15"/>
      <c r="N375" s="119">
        <f t="shared" si="60"/>
        <v>971006.38656313124</v>
      </c>
    </row>
    <row r="376" spans="1:14" x14ac:dyDescent="0.25">
      <c r="A376" s="5"/>
      <c r="B376" s="65" t="s">
        <v>255</v>
      </c>
      <c r="C376" s="47">
        <v>4</v>
      </c>
      <c r="D376" s="69">
        <v>44.072099999999999</v>
      </c>
      <c r="E376" s="98">
        <v>5743</v>
      </c>
      <c r="F376" s="150">
        <v>3589097.7</v>
      </c>
      <c r="G376" s="55">
        <v>100</v>
      </c>
      <c r="H376" s="15">
        <f t="shared" si="67"/>
        <v>3589097.7</v>
      </c>
      <c r="I376" s="15">
        <f t="shared" si="66"/>
        <v>0</v>
      </c>
      <c r="J376" s="15">
        <f t="shared" si="68"/>
        <v>624.95171513146443</v>
      </c>
      <c r="K376" s="15">
        <f t="shared" si="69"/>
        <v>94.69275075133362</v>
      </c>
      <c r="L376" s="15">
        <f t="shared" si="70"/>
        <v>769386.70972106885</v>
      </c>
      <c r="M376" s="15"/>
      <c r="N376" s="119">
        <f t="shared" si="60"/>
        <v>769386.70972106885</v>
      </c>
    </row>
    <row r="377" spans="1:14" x14ac:dyDescent="0.25">
      <c r="A377" s="5"/>
      <c r="B377" s="65" t="s">
        <v>777</v>
      </c>
      <c r="C377" s="47">
        <v>4</v>
      </c>
      <c r="D377" s="69">
        <v>50.002099999999999</v>
      </c>
      <c r="E377" s="98">
        <v>3190</v>
      </c>
      <c r="F377" s="150">
        <v>1374674.3</v>
      </c>
      <c r="G377" s="55">
        <v>100</v>
      </c>
      <c r="H377" s="15">
        <f t="shared" si="67"/>
        <v>1374674.3</v>
      </c>
      <c r="I377" s="15">
        <f t="shared" si="66"/>
        <v>0</v>
      </c>
      <c r="J377" s="15">
        <f t="shared" si="68"/>
        <v>430.93238244514106</v>
      </c>
      <c r="K377" s="15">
        <f t="shared" si="69"/>
        <v>288.71208343765699</v>
      </c>
      <c r="L377" s="15">
        <f t="shared" si="70"/>
        <v>769964.6478934451</v>
      </c>
      <c r="M377" s="15"/>
      <c r="N377" s="119">
        <f t="shared" si="60"/>
        <v>769964.6478934451</v>
      </c>
    </row>
    <row r="378" spans="1:14" x14ac:dyDescent="0.25">
      <c r="A378" s="5"/>
      <c r="B378" s="65" t="s">
        <v>256</v>
      </c>
      <c r="C378" s="47">
        <v>4</v>
      </c>
      <c r="D378" s="69">
        <v>19.601399999999998</v>
      </c>
      <c r="E378" s="98">
        <v>2305</v>
      </c>
      <c r="F378" s="150">
        <v>616632.19999999995</v>
      </c>
      <c r="G378" s="55">
        <v>100</v>
      </c>
      <c r="H378" s="15">
        <f t="shared" si="67"/>
        <v>616632.19999999995</v>
      </c>
      <c r="I378" s="15">
        <f t="shared" si="66"/>
        <v>0</v>
      </c>
      <c r="J378" s="15">
        <f t="shared" si="68"/>
        <v>267.51939262472882</v>
      </c>
      <c r="K378" s="15">
        <f t="shared" si="69"/>
        <v>452.12507325806922</v>
      </c>
      <c r="L378" s="15">
        <f t="shared" si="70"/>
        <v>797667.28238528152</v>
      </c>
      <c r="M378" s="15"/>
      <c r="N378" s="119">
        <f t="shared" si="60"/>
        <v>797667.28238528152</v>
      </c>
    </row>
    <row r="379" spans="1:14" x14ac:dyDescent="0.25">
      <c r="A379" s="5"/>
      <c r="B379" s="65" t="s">
        <v>778</v>
      </c>
      <c r="C379" s="47">
        <v>4</v>
      </c>
      <c r="D379" s="69">
        <v>9.5202999999999989</v>
      </c>
      <c r="E379" s="98">
        <v>694</v>
      </c>
      <c r="F379" s="150">
        <v>166428</v>
      </c>
      <c r="G379" s="55">
        <v>100</v>
      </c>
      <c r="H379" s="15">
        <f t="shared" si="67"/>
        <v>166428</v>
      </c>
      <c r="I379" s="15">
        <f t="shared" si="66"/>
        <v>0</v>
      </c>
      <c r="J379" s="15">
        <f t="shared" si="68"/>
        <v>239.80979827089337</v>
      </c>
      <c r="K379" s="15">
        <f t="shared" si="69"/>
        <v>479.83466761190471</v>
      </c>
      <c r="L379" s="15">
        <f t="shared" si="70"/>
        <v>651220.82989609148</v>
      </c>
      <c r="M379" s="15"/>
      <c r="N379" s="119">
        <f t="shared" si="60"/>
        <v>651220.82989609148</v>
      </c>
    </row>
    <row r="380" spans="1:14" x14ac:dyDescent="0.25">
      <c r="A380" s="5"/>
      <c r="B380" s="65" t="s">
        <v>257</v>
      </c>
      <c r="C380" s="47">
        <v>4</v>
      </c>
      <c r="D380" s="69">
        <v>34.553199999999997</v>
      </c>
      <c r="E380" s="98">
        <v>2572</v>
      </c>
      <c r="F380" s="150">
        <v>839124.9</v>
      </c>
      <c r="G380" s="55">
        <v>100</v>
      </c>
      <c r="H380" s="15">
        <f t="shared" si="67"/>
        <v>839124.9</v>
      </c>
      <c r="I380" s="15">
        <f t="shared" si="66"/>
        <v>0</v>
      </c>
      <c r="J380" s="15">
        <f t="shared" si="68"/>
        <v>326.25384914463456</v>
      </c>
      <c r="K380" s="15">
        <f t="shared" si="69"/>
        <v>393.39061673816349</v>
      </c>
      <c r="L380" s="15">
        <f t="shared" si="70"/>
        <v>793397.58994335693</v>
      </c>
      <c r="M380" s="15"/>
      <c r="N380" s="119">
        <f t="shared" si="60"/>
        <v>793397.58994335693</v>
      </c>
    </row>
    <row r="381" spans="1:14" x14ac:dyDescent="0.25">
      <c r="A381" s="5"/>
      <c r="B381" s="65" t="s">
        <v>258</v>
      </c>
      <c r="C381" s="47">
        <v>4</v>
      </c>
      <c r="D381" s="69">
        <v>30.720999999999997</v>
      </c>
      <c r="E381" s="98">
        <v>2571</v>
      </c>
      <c r="F381" s="150">
        <v>1086516.1000000001</v>
      </c>
      <c r="G381" s="55">
        <v>100</v>
      </c>
      <c r="H381" s="15">
        <f t="shared" si="67"/>
        <v>1086516.1000000001</v>
      </c>
      <c r="I381" s="15">
        <f t="shared" si="66"/>
        <v>0</v>
      </c>
      <c r="J381" s="15">
        <f t="shared" si="68"/>
        <v>422.6044729677169</v>
      </c>
      <c r="K381" s="15">
        <f t="shared" si="69"/>
        <v>297.03999291508114</v>
      </c>
      <c r="L381" s="15">
        <f t="shared" si="70"/>
        <v>670706.17923753848</v>
      </c>
      <c r="M381" s="15"/>
      <c r="N381" s="119">
        <f t="shared" si="60"/>
        <v>670706.17923753848</v>
      </c>
    </row>
    <row r="382" spans="1:14" x14ac:dyDescent="0.25">
      <c r="A382" s="5"/>
      <c r="B382" s="65" t="s">
        <v>259</v>
      </c>
      <c r="C382" s="47">
        <v>4</v>
      </c>
      <c r="D382" s="69">
        <v>18.347899999999999</v>
      </c>
      <c r="E382" s="98">
        <v>2553</v>
      </c>
      <c r="F382" s="150">
        <v>1149021.2</v>
      </c>
      <c r="G382" s="55">
        <v>100</v>
      </c>
      <c r="H382" s="15">
        <f t="shared" si="67"/>
        <v>1149021.2</v>
      </c>
      <c r="I382" s="15">
        <f t="shared" si="66"/>
        <v>0</v>
      </c>
      <c r="J382" s="15">
        <f t="shared" si="68"/>
        <v>450.0670583627105</v>
      </c>
      <c r="K382" s="15">
        <f t="shared" si="69"/>
        <v>269.57740752008755</v>
      </c>
      <c r="L382" s="15">
        <f t="shared" si="70"/>
        <v>604568.36010480602</v>
      </c>
      <c r="M382" s="15"/>
      <c r="N382" s="119">
        <f t="shared" si="60"/>
        <v>604568.36010480602</v>
      </c>
    </row>
    <row r="383" spans="1:14" x14ac:dyDescent="0.25">
      <c r="A383" s="5"/>
      <c r="B383" s="65" t="s">
        <v>779</v>
      </c>
      <c r="C383" s="47">
        <v>4</v>
      </c>
      <c r="D383" s="69">
        <v>41.204600000000006</v>
      </c>
      <c r="E383" s="98">
        <v>3435</v>
      </c>
      <c r="F383" s="150">
        <v>1305675.7</v>
      </c>
      <c r="G383" s="55">
        <v>100</v>
      </c>
      <c r="H383" s="15">
        <f t="shared" si="67"/>
        <v>1305675.7</v>
      </c>
      <c r="I383" s="15">
        <f t="shared" si="66"/>
        <v>0</v>
      </c>
      <c r="J383" s="15">
        <f t="shared" si="68"/>
        <v>380.10937409024746</v>
      </c>
      <c r="K383" s="15">
        <f t="shared" si="69"/>
        <v>339.53509179255059</v>
      </c>
      <c r="L383" s="15">
        <f t="shared" si="70"/>
        <v>829536.0507343777</v>
      </c>
      <c r="M383" s="15"/>
      <c r="N383" s="119">
        <f t="shared" si="60"/>
        <v>829536.0507343777</v>
      </c>
    </row>
    <row r="384" spans="1:14" x14ac:dyDescent="0.25">
      <c r="A384" s="5"/>
      <c r="B384" s="65" t="s">
        <v>260</v>
      </c>
      <c r="C384" s="47">
        <v>4</v>
      </c>
      <c r="D384" s="69">
        <v>30.663400000000003</v>
      </c>
      <c r="E384" s="98">
        <v>3411</v>
      </c>
      <c r="F384" s="150">
        <v>2743914.2</v>
      </c>
      <c r="G384" s="55">
        <v>100</v>
      </c>
      <c r="H384" s="15">
        <f t="shared" si="67"/>
        <v>2743914.2</v>
      </c>
      <c r="I384" s="15">
        <f t="shared" si="66"/>
        <v>0</v>
      </c>
      <c r="J384" s="15">
        <f t="shared" si="68"/>
        <v>804.43101729698037</v>
      </c>
      <c r="K384" s="15">
        <f t="shared" si="69"/>
        <v>-84.786551414182327</v>
      </c>
      <c r="L384" s="15">
        <f t="shared" si="70"/>
        <v>402986.12964094221</v>
      </c>
      <c r="M384" s="15"/>
      <c r="N384" s="119">
        <f t="shared" si="60"/>
        <v>402986.12964094221</v>
      </c>
    </row>
    <row r="385" spans="1:14" x14ac:dyDescent="0.25">
      <c r="A385" s="5"/>
      <c r="B385" s="65"/>
      <c r="C385" s="47"/>
      <c r="D385" s="69">
        <v>0</v>
      </c>
      <c r="E385" s="100"/>
      <c r="F385" s="44"/>
      <c r="G385" s="55"/>
      <c r="H385" s="40"/>
      <c r="I385" s="13"/>
      <c r="K385" s="15"/>
      <c r="L385" s="15"/>
      <c r="M385" s="15"/>
      <c r="N385" s="119"/>
    </row>
    <row r="386" spans="1:14" x14ac:dyDescent="0.25">
      <c r="A386" s="32" t="s">
        <v>261</v>
      </c>
      <c r="B386" s="57" t="s">
        <v>2</v>
      </c>
      <c r="C386" s="58"/>
      <c r="D386" s="7">
        <v>932.91639999999973</v>
      </c>
      <c r="E386" s="101">
        <f>E387</f>
        <v>76486</v>
      </c>
      <c r="F386" s="49"/>
      <c r="G386" s="55"/>
      <c r="H386" s="12">
        <f>H388</f>
        <v>12046835.850000001</v>
      </c>
      <c r="I386" s="12">
        <f>I388</f>
        <v>-12046835.850000001</v>
      </c>
      <c r="J386" s="12"/>
      <c r="K386" s="15"/>
      <c r="L386" s="15"/>
      <c r="M386" s="14">
        <f>M388</f>
        <v>30973543.693670645</v>
      </c>
      <c r="N386" s="117">
        <f t="shared" ref="N386:N449" si="71">L386+M386</f>
        <v>30973543.693670645</v>
      </c>
    </row>
    <row r="387" spans="1:14" x14ac:dyDescent="0.25">
      <c r="A387" s="32" t="s">
        <v>261</v>
      </c>
      <c r="B387" s="57" t="s">
        <v>3</v>
      </c>
      <c r="C387" s="58"/>
      <c r="D387" s="7">
        <v>932.91639999999973</v>
      </c>
      <c r="E387" s="101">
        <f>SUM(E389:E420)</f>
        <v>76486</v>
      </c>
      <c r="F387" s="49">
        <f>SUM(F389:F420)</f>
        <v>48187343.400000006</v>
      </c>
      <c r="G387" s="55"/>
      <c r="H387" s="12">
        <f>SUM(H389:H420)</f>
        <v>34457417.100000001</v>
      </c>
      <c r="I387" s="12">
        <f>SUM(I389:I420)</f>
        <v>13729926.300000001</v>
      </c>
      <c r="J387" s="12"/>
      <c r="K387" s="15"/>
      <c r="L387" s="12">
        <f>SUM(L389:L420)</f>
        <v>26081101.156737816</v>
      </c>
      <c r="M387" s="15"/>
      <c r="N387" s="117">
        <f t="shared" si="71"/>
        <v>26081101.156737816</v>
      </c>
    </row>
    <row r="388" spans="1:14" x14ac:dyDescent="0.25">
      <c r="A388" s="5"/>
      <c r="B388" s="65" t="s">
        <v>26</v>
      </c>
      <c r="C388" s="47">
        <v>2</v>
      </c>
      <c r="D388" s="69">
        <v>0</v>
      </c>
      <c r="E388" s="102"/>
      <c r="F388" s="64"/>
      <c r="G388" s="55">
        <v>25</v>
      </c>
      <c r="H388" s="15">
        <f>F387*G388/100</f>
        <v>12046835.850000001</v>
      </c>
      <c r="I388" s="15">
        <f t="shared" ref="I388:I451" si="72">F388-H388</f>
        <v>-12046835.850000001</v>
      </c>
      <c r="J388" s="15"/>
      <c r="K388" s="15"/>
      <c r="L388" s="15"/>
      <c r="M388" s="15">
        <f>($L$7*$L$8*E386/$L$10)+($L$7*$L$9*D386/$L$11)</f>
        <v>30973543.693670645</v>
      </c>
      <c r="N388" s="119">
        <f t="shared" si="71"/>
        <v>30973543.693670645</v>
      </c>
    </row>
    <row r="389" spans="1:14" x14ac:dyDescent="0.25">
      <c r="A389" s="5"/>
      <c r="B389" s="65" t="s">
        <v>262</v>
      </c>
      <c r="C389" s="47">
        <v>4</v>
      </c>
      <c r="D389" s="69">
        <v>17.2576</v>
      </c>
      <c r="E389" s="98">
        <v>617</v>
      </c>
      <c r="F389" s="151">
        <v>71787.3</v>
      </c>
      <c r="G389" s="55">
        <v>100</v>
      </c>
      <c r="H389" s="15">
        <f>F389*G389/100</f>
        <v>71787.3</v>
      </c>
      <c r="I389" s="15">
        <f t="shared" si="72"/>
        <v>0</v>
      </c>
      <c r="J389" s="15">
        <f t="shared" ref="J389:J420" si="73">F389/E389</f>
        <v>116.34894651539709</v>
      </c>
      <c r="K389" s="15">
        <f>$J$11*$J$19-J389</f>
        <v>603.29551936740097</v>
      </c>
      <c r="L389" s="15">
        <f t="shared" ref="L389:L420" si="74">IF(K389&gt;0,$J$7*$J$8*(K389/$K$19),0)+$J$7*$J$9*(E389/$E$19)+$J$7*$J$10*(D389/$D$19)</f>
        <v>808415.29452590353</v>
      </c>
      <c r="M389" s="15"/>
      <c r="N389" s="119">
        <f t="shared" si="71"/>
        <v>808415.29452590353</v>
      </c>
    </row>
    <row r="390" spans="1:14" x14ac:dyDescent="0.25">
      <c r="A390" s="5"/>
      <c r="B390" s="65" t="s">
        <v>263</v>
      </c>
      <c r="C390" s="47">
        <v>4</v>
      </c>
      <c r="D390" s="69">
        <v>17.919</v>
      </c>
      <c r="E390" s="98">
        <v>1065</v>
      </c>
      <c r="F390" s="151">
        <v>238215.3</v>
      </c>
      <c r="G390" s="55">
        <v>100</v>
      </c>
      <c r="H390" s="15">
        <f t="shared" ref="H390:H420" si="75">F390*G390/100</f>
        <v>238215.3</v>
      </c>
      <c r="I390" s="15">
        <f t="shared" si="72"/>
        <v>0</v>
      </c>
      <c r="J390" s="15">
        <f t="shared" si="73"/>
        <v>223.676338028169</v>
      </c>
      <c r="K390" s="15">
        <f t="shared" ref="K390:K420" si="76">$J$11*$J$19-J390</f>
        <v>495.96812785462907</v>
      </c>
      <c r="L390" s="15">
        <f t="shared" si="74"/>
        <v>727140.06642435421</v>
      </c>
      <c r="M390" s="15"/>
      <c r="N390" s="119">
        <f t="shared" si="71"/>
        <v>727140.06642435421</v>
      </c>
    </row>
    <row r="391" spans="1:14" x14ac:dyDescent="0.25">
      <c r="A391" s="5"/>
      <c r="B391" s="65" t="s">
        <v>264</v>
      </c>
      <c r="C391" s="47">
        <v>4</v>
      </c>
      <c r="D391" s="69">
        <v>14.108099999999999</v>
      </c>
      <c r="E391" s="98">
        <v>649</v>
      </c>
      <c r="F391" s="151">
        <v>323042.7</v>
      </c>
      <c r="G391" s="55">
        <v>100</v>
      </c>
      <c r="H391" s="15">
        <f t="shared" si="75"/>
        <v>323042.7</v>
      </c>
      <c r="I391" s="15">
        <f t="shared" si="72"/>
        <v>0</v>
      </c>
      <c r="J391" s="15">
        <f t="shared" si="73"/>
        <v>497.75454545454545</v>
      </c>
      <c r="K391" s="15">
        <f t="shared" si="76"/>
        <v>221.88992042825259</v>
      </c>
      <c r="L391" s="15">
        <f t="shared" si="74"/>
        <v>357566.49524255388</v>
      </c>
      <c r="M391" s="15"/>
      <c r="N391" s="119">
        <f t="shared" si="71"/>
        <v>357566.49524255388</v>
      </c>
    </row>
    <row r="392" spans="1:14" x14ac:dyDescent="0.25">
      <c r="A392" s="5"/>
      <c r="B392" s="65" t="s">
        <v>265</v>
      </c>
      <c r="C392" s="47">
        <v>4</v>
      </c>
      <c r="D392" s="69">
        <v>33.1967</v>
      </c>
      <c r="E392" s="98">
        <v>1509</v>
      </c>
      <c r="F392" s="151">
        <v>534792.6</v>
      </c>
      <c r="G392" s="55">
        <v>100</v>
      </c>
      <c r="H392" s="15">
        <f t="shared" si="75"/>
        <v>534792.6</v>
      </c>
      <c r="I392" s="15">
        <f t="shared" si="72"/>
        <v>0</v>
      </c>
      <c r="J392" s="15">
        <f t="shared" si="73"/>
        <v>354.40198807157054</v>
      </c>
      <c r="K392" s="15">
        <f t="shared" si="76"/>
        <v>365.2424778112275</v>
      </c>
      <c r="L392" s="15">
        <f t="shared" si="74"/>
        <v>656357.72374966228</v>
      </c>
      <c r="M392" s="15"/>
      <c r="N392" s="119">
        <f t="shared" si="71"/>
        <v>656357.72374966228</v>
      </c>
    </row>
    <row r="393" spans="1:14" x14ac:dyDescent="0.25">
      <c r="A393" s="5"/>
      <c r="B393" s="65" t="s">
        <v>266</v>
      </c>
      <c r="C393" s="47">
        <v>4</v>
      </c>
      <c r="D393" s="69">
        <v>56.851199999999992</v>
      </c>
      <c r="E393" s="98">
        <v>4774</v>
      </c>
      <c r="F393" s="151">
        <v>1536693.7</v>
      </c>
      <c r="G393" s="55">
        <v>100</v>
      </c>
      <c r="H393" s="15">
        <f t="shared" si="75"/>
        <v>1536693.7</v>
      </c>
      <c r="I393" s="15">
        <f t="shared" si="72"/>
        <v>0</v>
      </c>
      <c r="J393" s="15">
        <f t="shared" si="73"/>
        <v>321.88808127356515</v>
      </c>
      <c r="K393" s="15">
        <f t="shared" si="76"/>
        <v>397.7563846092329</v>
      </c>
      <c r="L393" s="15">
        <f t="shared" si="74"/>
        <v>1065193.1811266947</v>
      </c>
      <c r="M393" s="15"/>
      <c r="N393" s="119">
        <f t="shared" si="71"/>
        <v>1065193.1811266947</v>
      </c>
    </row>
    <row r="394" spans="1:14" x14ac:dyDescent="0.25">
      <c r="A394" s="5"/>
      <c r="B394" s="65" t="s">
        <v>267</v>
      </c>
      <c r="C394" s="47">
        <v>4</v>
      </c>
      <c r="D394" s="69">
        <v>25.022300000000001</v>
      </c>
      <c r="E394" s="98">
        <v>1501</v>
      </c>
      <c r="F394" s="151">
        <v>1136166.8999999999</v>
      </c>
      <c r="G394" s="55">
        <v>100</v>
      </c>
      <c r="H394" s="15">
        <f t="shared" si="75"/>
        <v>1136166.8999999999</v>
      </c>
      <c r="I394" s="15">
        <f t="shared" si="72"/>
        <v>0</v>
      </c>
      <c r="J394" s="15">
        <f t="shared" si="73"/>
        <v>756.93997335109918</v>
      </c>
      <c r="K394" s="15">
        <f t="shared" si="76"/>
        <v>-37.295507468301139</v>
      </c>
      <c r="L394" s="15">
        <f t="shared" si="74"/>
        <v>207472.3190607506</v>
      </c>
      <c r="M394" s="15"/>
      <c r="N394" s="119">
        <f t="shared" si="71"/>
        <v>207472.3190607506</v>
      </c>
    </row>
    <row r="395" spans="1:14" x14ac:dyDescent="0.25">
      <c r="A395" s="5"/>
      <c r="B395" s="65" t="s">
        <v>268</v>
      </c>
      <c r="C395" s="47">
        <v>4</v>
      </c>
      <c r="D395" s="69">
        <v>28.352600000000002</v>
      </c>
      <c r="E395" s="98">
        <v>1606</v>
      </c>
      <c r="F395" s="151">
        <v>277402.09999999998</v>
      </c>
      <c r="G395" s="55">
        <v>100</v>
      </c>
      <c r="H395" s="15">
        <f t="shared" si="75"/>
        <v>277402.09999999998</v>
      </c>
      <c r="I395" s="15">
        <f t="shared" si="72"/>
        <v>0</v>
      </c>
      <c r="J395" s="15">
        <f t="shared" si="73"/>
        <v>172.72858032378579</v>
      </c>
      <c r="K395" s="15">
        <f t="shared" si="76"/>
        <v>546.91588555901228</v>
      </c>
      <c r="L395" s="15">
        <f t="shared" si="74"/>
        <v>865146.09174242476</v>
      </c>
      <c r="M395" s="15"/>
      <c r="N395" s="119">
        <f t="shared" si="71"/>
        <v>865146.09174242476</v>
      </c>
    </row>
    <row r="396" spans="1:14" x14ac:dyDescent="0.25">
      <c r="A396" s="5"/>
      <c r="B396" s="65" t="s">
        <v>269</v>
      </c>
      <c r="C396" s="47">
        <v>4</v>
      </c>
      <c r="D396" s="69">
        <v>36.885599999999997</v>
      </c>
      <c r="E396" s="98">
        <v>1200</v>
      </c>
      <c r="F396" s="151">
        <v>288463.7</v>
      </c>
      <c r="G396" s="55">
        <v>100</v>
      </c>
      <c r="H396" s="15">
        <f t="shared" si="75"/>
        <v>288463.7</v>
      </c>
      <c r="I396" s="15">
        <f t="shared" si="72"/>
        <v>0</v>
      </c>
      <c r="J396" s="15">
        <f t="shared" si="73"/>
        <v>240.38641666666669</v>
      </c>
      <c r="K396" s="15">
        <f t="shared" si="76"/>
        <v>479.25804921613133</v>
      </c>
      <c r="L396" s="15">
        <f t="shared" si="74"/>
        <v>769975.59538537601</v>
      </c>
      <c r="M396" s="15"/>
      <c r="N396" s="119">
        <f t="shared" si="71"/>
        <v>769975.59538537601</v>
      </c>
    </row>
    <row r="397" spans="1:14" x14ac:dyDescent="0.25">
      <c r="A397" s="5"/>
      <c r="B397" s="65" t="s">
        <v>270</v>
      </c>
      <c r="C397" s="47">
        <v>4</v>
      </c>
      <c r="D397" s="69">
        <v>19.1204</v>
      </c>
      <c r="E397" s="98">
        <v>1044</v>
      </c>
      <c r="F397" s="151">
        <v>268770.7</v>
      </c>
      <c r="G397" s="55">
        <v>100</v>
      </c>
      <c r="H397" s="15">
        <f t="shared" si="75"/>
        <v>268770.7</v>
      </c>
      <c r="I397" s="15">
        <f t="shared" si="72"/>
        <v>0</v>
      </c>
      <c r="J397" s="15">
        <f t="shared" si="73"/>
        <v>257.44319923371648</v>
      </c>
      <c r="K397" s="15">
        <f t="shared" si="76"/>
        <v>462.20126664908156</v>
      </c>
      <c r="L397" s="15">
        <f t="shared" si="74"/>
        <v>688839.29114426195</v>
      </c>
      <c r="M397" s="15"/>
      <c r="N397" s="119">
        <f t="shared" si="71"/>
        <v>688839.29114426195</v>
      </c>
    </row>
    <row r="398" spans="1:14" x14ac:dyDescent="0.25">
      <c r="A398" s="5"/>
      <c r="B398" s="65" t="s">
        <v>271</v>
      </c>
      <c r="C398" s="47">
        <v>4</v>
      </c>
      <c r="D398" s="69">
        <v>7.6936999999999998</v>
      </c>
      <c r="E398" s="98">
        <v>528</v>
      </c>
      <c r="F398" s="151">
        <v>105171.1</v>
      </c>
      <c r="G398" s="55">
        <v>100</v>
      </c>
      <c r="H398" s="15">
        <f t="shared" si="75"/>
        <v>105171.1</v>
      </c>
      <c r="I398" s="15">
        <f t="shared" si="72"/>
        <v>0</v>
      </c>
      <c r="J398" s="15">
        <f t="shared" si="73"/>
        <v>199.18768939393939</v>
      </c>
      <c r="K398" s="15">
        <f t="shared" si="76"/>
        <v>520.45677648885862</v>
      </c>
      <c r="L398" s="15">
        <f t="shared" si="74"/>
        <v>678198.9307451013</v>
      </c>
      <c r="M398" s="15"/>
      <c r="N398" s="119">
        <f t="shared" si="71"/>
        <v>678198.9307451013</v>
      </c>
    </row>
    <row r="399" spans="1:14" x14ac:dyDescent="0.25">
      <c r="A399" s="5"/>
      <c r="B399" s="65" t="s">
        <v>272</v>
      </c>
      <c r="C399" s="47">
        <v>4</v>
      </c>
      <c r="D399" s="69">
        <v>27.951700000000002</v>
      </c>
      <c r="E399" s="98">
        <v>1127</v>
      </c>
      <c r="F399" s="151">
        <v>226662.39999999999</v>
      </c>
      <c r="G399" s="55">
        <v>100</v>
      </c>
      <c r="H399" s="15">
        <f t="shared" si="75"/>
        <v>226662.39999999999</v>
      </c>
      <c r="I399" s="15">
        <f t="shared" si="72"/>
        <v>0</v>
      </c>
      <c r="J399" s="15">
        <f t="shared" si="73"/>
        <v>201.12014196983139</v>
      </c>
      <c r="K399" s="15">
        <f t="shared" si="76"/>
        <v>518.52432391296668</v>
      </c>
      <c r="L399" s="15">
        <f t="shared" si="74"/>
        <v>785591.02044168732</v>
      </c>
      <c r="M399" s="15"/>
      <c r="N399" s="119">
        <f t="shared" si="71"/>
        <v>785591.02044168732</v>
      </c>
    </row>
    <row r="400" spans="1:14" x14ac:dyDescent="0.25">
      <c r="A400" s="5"/>
      <c r="B400" s="65" t="s">
        <v>273</v>
      </c>
      <c r="C400" s="47">
        <v>4</v>
      </c>
      <c r="D400" s="69">
        <v>31.550799999999999</v>
      </c>
      <c r="E400" s="98">
        <v>1861</v>
      </c>
      <c r="F400" s="151">
        <v>306164.90000000002</v>
      </c>
      <c r="G400" s="55">
        <v>100</v>
      </c>
      <c r="H400" s="15">
        <f t="shared" si="75"/>
        <v>306164.90000000002</v>
      </c>
      <c r="I400" s="15">
        <f t="shared" si="72"/>
        <v>0</v>
      </c>
      <c r="J400" s="15">
        <f t="shared" si="73"/>
        <v>164.51633530360021</v>
      </c>
      <c r="K400" s="15">
        <f t="shared" si="76"/>
        <v>555.12813057919789</v>
      </c>
      <c r="L400" s="15">
        <f t="shared" si="74"/>
        <v>907236.11670395301</v>
      </c>
      <c r="M400" s="15"/>
      <c r="N400" s="119">
        <f t="shared" si="71"/>
        <v>907236.11670395301</v>
      </c>
    </row>
    <row r="401" spans="1:14" x14ac:dyDescent="0.25">
      <c r="A401" s="5"/>
      <c r="B401" s="65" t="s">
        <v>274</v>
      </c>
      <c r="C401" s="47">
        <v>4</v>
      </c>
      <c r="D401" s="69">
        <v>44.9495</v>
      </c>
      <c r="E401" s="98">
        <v>8625</v>
      </c>
      <c r="F401" s="151">
        <v>8653220.5</v>
      </c>
      <c r="G401" s="55">
        <v>100</v>
      </c>
      <c r="H401" s="15">
        <f t="shared" si="75"/>
        <v>8653220.5</v>
      </c>
      <c r="I401" s="15">
        <f t="shared" si="72"/>
        <v>0</v>
      </c>
      <c r="J401" s="15">
        <f t="shared" si="73"/>
        <v>1003.2719420289856</v>
      </c>
      <c r="K401" s="15">
        <f t="shared" si="76"/>
        <v>-283.62747614618752</v>
      </c>
      <c r="L401" s="15">
        <f t="shared" si="74"/>
        <v>933797.90376778611</v>
      </c>
      <c r="M401" s="15"/>
      <c r="N401" s="119">
        <f t="shared" si="71"/>
        <v>933797.90376778611</v>
      </c>
    </row>
    <row r="402" spans="1:14" x14ac:dyDescent="0.25">
      <c r="A402" s="5"/>
      <c r="B402" s="65" t="s">
        <v>881</v>
      </c>
      <c r="C402" s="47">
        <v>3</v>
      </c>
      <c r="D402" s="69">
        <v>63.640900000000002</v>
      </c>
      <c r="E402" s="98">
        <v>19262</v>
      </c>
      <c r="F402" s="151">
        <v>27459852.600000001</v>
      </c>
      <c r="G402" s="55">
        <v>50</v>
      </c>
      <c r="H402" s="15">
        <f t="shared" si="75"/>
        <v>13729926.300000001</v>
      </c>
      <c r="I402" s="15">
        <f t="shared" si="72"/>
        <v>13729926.300000001</v>
      </c>
      <c r="J402" s="15">
        <f t="shared" si="73"/>
        <v>1425.5971654033849</v>
      </c>
      <c r="K402" s="15">
        <f t="shared" si="76"/>
        <v>-705.95269952058686</v>
      </c>
      <c r="L402" s="15">
        <f t="shared" si="74"/>
        <v>1989370.8586448939</v>
      </c>
      <c r="M402" s="15"/>
      <c r="N402" s="119">
        <f t="shared" si="71"/>
        <v>1989370.8586448939</v>
      </c>
    </row>
    <row r="403" spans="1:14" x14ac:dyDescent="0.25">
      <c r="A403" s="5"/>
      <c r="B403" s="65" t="s">
        <v>275</v>
      </c>
      <c r="C403" s="47">
        <v>4</v>
      </c>
      <c r="D403" s="69">
        <v>31.273899999999998</v>
      </c>
      <c r="E403" s="98">
        <v>2575</v>
      </c>
      <c r="F403" s="151">
        <v>519455.1</v>
      </c>
      <c r="G403" s="55">
        <v>100</v>
      </c>
      <c r="H403" s="15">
        <f t="shared" si="75"/>
        <v>519455.1</v>
      </c>
      <c r="I403" s="15">
        <f t="shared" si="72"/>
        <v>0</v>
      </c>
      <c r="J403" s="15">
        <f t="shared" si="73"/>
        <v>201.73013592233008</v>
      </c>
      <c r="K403" s="15">
        <f t="shared" si="76"/>
        <v>517.91432996046797</v>
      </c>
      <c r="L403" s="15">
        <f t="shared" si="74"/>
        <v>930605.23373040359</v>
      </c>
      <c r="M403" s="15"/>
      <c r="N403" s="119">
        <f t="shared" si="71"/>
        <v>930605.23373040359</v>
      </c>
    </row>
    <row r="404" spans="1:14" x14ac:dyDescent="0.25">
      <c r="A404" s="5"/>
      <c r="B404" s="65" t="s">
        <v>780</v>
      </c>
      <c r="C404" s="47">
        <v>4</v>
      </c>
      <c r="D404" s="69">
        <v>21.880900000000004</v>
      </c>
      <c r="E404" s="98">
        <v>1251</v>
      </c>
      <c r="F404" s="151">
        <v>242863</v>
      </c>
      <c r="G404" s="55">
        <v>100</v>
      </c>
      <c r="H404" s="15">
        <f t="shared" si="75"/>
        <v>242863</v>
      </c>
      <c r="I404" s="15">
        <f t="shared" si="72"/>
        <v>0</v>
      </c>
      <c r="J404" s="15">
        <f t="shared" si="73"/>
        <v>194.13509192645884</v>
      </c>
      <c r="K404" s="15">
        <f t="shared" si="76"/>
        <v>525.50937395633923</v>
      </c>
      <c r="L404" s="15">
        <f t="shared" si="74"/>
        <v>789617.61251037125</v>
      </c>
      <c r="M404" s="15"/>
      <c r="N404" s="119">
        <f t="shared" si="71"/>
        <v>789617.61251037125</v>
      </c>
    </row>
    <row r="405" spans="1:14" x14ac:dyDescent="0.25">
      <c r="A405" s="5"/>
      <c r="B405" s="65" t="s">
        <v>276</v>
      </c>
      <c r="C405" s="47">
        <v>4</v>
      </c>
      <c r="D405" s="69">
        <v>30.774899999999995</v>
      </c>
      <c r="E405" s="98">
        <v>958</v>
      </c>
      <c r="F405" s="151">
        <v>592105.5</v>
      </c>
      <c r="G405" s="55">
        <v>100</v>
      </c>
      <c r="H405" s="15">
        <f t="shared" si="75"/>
        <v>592105.5</v>
      </c>
      <c r="I405" s="15">
        <f t="shared" si="72"/>
        <v>0</v>
      </c>
      <c r="J405" s="15">
        <f t="shared" si="73"/>
        <v>618.06419624217119</v>
      </c>
      <c r="K405" s="15">
        <f t="shared" si="76"/>
        <v>101.58026964062685</v>
      </c>
      <c r="L405" s="15">
        <f t="shared" si="74"/>
        <v>289809.21323151793</v>
      </c>
      <c r="M405" s="15"/>
      <c r="N405" s="119">
        <f t="shared" si="71"/>
        <v>289809.21323151793</v>
      </c>
    </row>
    <row r="406" spans="1:14" x14ac:dyDescent="0.25">
      <c r="A406" s="5"/>
      <c r="B406" s="65" t="s">
        <v>277</v>
      </c>
      <c r="C406" s="47">
        <v>4</v>
      </c>
      <c r="D406" s="69">
        <v>29.421599999999998</v>
      </c>
      <c r="E406" s="98">
        <v>3049</v>
      </c>
      <c r="F406" s="151">
        <v>493547.4</v>
      </c>
      <c r="G406" s="55">
        <v>100</v>
      </c>
      <c r="H406" s="15">
        <f t="shared" si="75"/>
        <v>493547.4</v>
      </c>
      <c r="I406" s="15">
        <f t="shared" si="72"/>
        <v>0</v>
      </c>
      <c r="J406" s="15">
        <f t="shared" si="73"/>
        <v>161.87189242374549</v>
      </c>
      <c r="K406" s="15">
        <f t="shared" si="76"/>
        <v>557.77257345905252</v>
      </c>
      <c r="L406" s="15">
        <f t="shared" si="74"/>
        <v>1017194.6378036258</v>
      </c>
      <c r="M406" s="15"/>
      <c r="N406" s="119">
        <f t="shared" si="71"/>
        <v>1017194.6378036258</v>
      </c>
    </row>
    <row r="407" spans="1:14" x14ac:dyDescent="0.25">
      <c r="A407" s="5"/>
      <c r="B407" s="65" t="s">
        <v>781</v>
      </c>
      <c r="C407" s="47">
        <v>4</v>
      </c>
      <c r="D407" s="69">
        <v>13.160600000000001</v>
      </c>
      <c r="E407" s="98">
        <v>990</v>
      </c>
      <c r="F407" s="151">
        <v>161049.9</v>
      </c>
      <c r="G407" s="55">
        <v>100</v>
      </c>
      <c r="H407" s="15">
        <f t="shared" si="75"/>
        <v>161049.9</v>
      </c>
      <c r="I407" s="15">
        <f t="shared" si="72"/>
        <v>0</v>
      </c>
      <c r="J407" s="15">
        <f t="shared" si="73"/>
        <v>162.67666666666665</v>
      </c>
      <c r="K407" s="15">
        <f t="shared" si="76"/>
        <v>556.96779921613143</v>
      </c>
      <c r="L407" s="15">
        <f t="shared" si="74"/>
        <v>778875.82058564411</v>
      </c>
      <c r="M407" s="15"/>
      <c r="N407" s="119">
        <f t="shared" si="71"/>
        <v>778875.82058564411</v>
      </c>
    </row>
    <row r="408" spans="1:14" x14ac:dyDescent="0.25">
      <c r="A408" s="5"/>
      <c r="B408" s="65" t="s">
        <v>782</v>
      </c>
      <c r="C408" s="47">
        <v>4</v>
      </c>
      <c r="D408" s="69">
        <v>31.3569</v>
      </c>
      <c r="E408" s="98">
        <v>1461</v>
      </c>
      <c r="F408" s="151">
        <v>294638.5</v>
      </c>
      <c r="G408" s="55">
        <v>100</v>
      </c>
      <c r="H408" s="15">
        <f t="shared" si="75"/>
        <v>294638.5</v>
      </c>
      <c r="I408" s="15">
        <f t="shared" si="72"/>
        <v>0</v>
      </c>
      <c r="J408" s="15">
        <f t="shared" si="73"/>
        <v>201.6690622861054</v>
      </c>
      <c r="K408" s="15">
        <f t="shared" si="76"/>
        <v>517.97540359669267</v>
      </c>
      <c r="L408" s="15">
        <f t="shared" si="74"/>
        <v>825462.16404667741</v>
      </c>
      <c r="M408" s="15"/>
      <c r="N408" s="119">
        <f t="shared" si="71"/>
        <v>825462.16404667741</v>
      </c>
    </row>
    <row r="409" spans="1:14" x14ac:dyDescent="0.25">
      <c r="A409" s="5"/>
      <c r="B409" s="65" t="s">
        <v>278</v>
      </c>
      <c r="C409" s="47">
        <v>4</v>
      </c>
      <c r="D409" s="69">
        <v>29.774799999999999</v>
      </c>
      <c r="E409" s="98">
        <v>1703</v>
      </c>
      <c r="F409" s="151">
        <v>323600.40000000002</v>
      </c>
      <c r="G409" s="55">
        <v>100</v>
      </c>
      <c r="H409" s="15">
        <f t="shared" si="75"/>
        <v>323600.40000000002</v>
      </c>
      <c r="I409" s="15">
        <f t="shared" si="72"/>
        <v>0</v>
      </c>
      <c r="J409" s="15">
        <f t="shared" si="73"/>
        <v>190.01785085143865</v>
      </c>
      <c r="K409" s="15">
        <f t="shared" si="76"/>
        <v>529.62661503135939</v>
      </c>
      <c r="L409" s="15">
        <f t="shared" si="74"/>
        <v>857843.14795399318</v>
      </c>
      <c r="M409" s="15"/>
      <c r="N409" s="119">
        <f t="shared" si="71"/>
        <v>857843.14795399318</v>
      </c>
    </row>
    <row r="410" spans="1:14" x14ac:dyDescent="0.25">
      <c r="A410" s="5"/>
      <c r="B410" s="65" t="s">
        <v>279</v>
      </c>
      <c r="C410" s="47">
        <v>4</v>
      </c>
      <c r="D410" s="69">
        <v>17.8398</v>
      </c>
      <c r="E410" s="98">
        <v>1239</v>
      </c>
      <c r="F410" s="151">
        <v>227153.7</v>
      </c>
      <c r="G410" s="55">
        <v>100</v>
      </c>
      <c r="H410" s="15">
        <f t="shared" si="75"/>
        <v>227153.7</v>
      </c>
      <c r="I410" s="15">
        <f t="shared" si="72"/>
        <v>0</v>
      </c>
      <c r="J410" s="15">
        <f t="shared" si="73"/>
        <v>183.33631961259081</v>
      </c>
      <c r="K410" s="15">
        <f t="shared" si="76"/>
        <v>536.3081462702072</v>
      </c>
      <c r="L410" s="15">
        <f t="shared" si="74"/>
        <v>790535.04248939198</v>
      </c>
      <c r="M410" s="15"/>
      <c r="N410" s="119">
        <f t="shared" si="71"/>
        <v>790535.04248939198</v>
      </c>
    </row>
    <row r="411" spans="1:14" x14ac:dyDescent="0.25">
      <c r="A411" s="5"/>
      <c r="B411" s="65" t="s">
        <v>280</v>
      </c>
      <c r="C411" s="47">
        <v>4</v>
      </c>
      <c r="D411" s="69">
        <v>43.423200000000001</v>
      </c>
      <c r="E411" s="98">
        <v>2145</v>
      </c>
      <c r="F411" s="151">
        <v>1089557</v>
      </c>
      <c r="G411" s="55">
        <v>100</v>
      </c>
      <c r="H411" s="15">
        <f t="shared" si="75"/>
        <v>1089557</v>
      </c>
      <c r="I411" s="15">
        <f t="shared" si="72"/>
        <v>0</v>
      </c>
      <c r="J411" s="15">
        <f t="shared" si="73"/>
        <v>507.95198135198137</v>
      </c>
      <c r="K411" s="15">
        <f t="shared" si="76"/>
        <v>211.69248453081667</v>
      </c>
      <c r="L411" s="15">
        <f t="shared" si="74"/>
        <v>563873.08833068598</v>
      </c>
      <c r="M411" s="15"/>
      <c r="N411" s="119">
        <f t="shared" si="71"/>
        <v>563873.08833068598</v>
      </c>
    </row>
    <row r="412" spans="1:14" x14ac:dyDescent="0.25">
      <c r="A412" s="5"/>
      <c r="B412" s="65" t="s">
        <v>281</v>
      </c>
      <c r="C412" s="47">
        <v>4</v>
      </c>
      <c r="D412" s="69">
        <v>23.677600000000002</v>
      </c>
      <c r="E412" s="98">
        <v>1186</v>
      </c>
      <c r="F412" s="151">
        <v>196611.6</v>
      </c>
      <c r="G412" s="55">
        <v>100</v>
      </c>
      <c r="H412" s="15">
        <f t="shared" si="75"/>
        <v>196611.6</v>
      </c>
      <c r="I412" s="15">
        <f t="shared" si="72"/>
        <v>0</v>
      </c>
      <c r="J412" s="15">
        <f t="shared" si="73"/>
        <v>165.77706576728499</v>
      </c>
      <c r="K412" s="15">
        <f t="shared" si="76"/>
        <v>553.86740011551308</v>
      </c>
      <c r="L412" s="15">
        <f t="shared" si="74"/>
        <v>821297.10335611529</v>
      </c>
      <c r="M412" s="15"/>
      <c r="N412" s="119">
        <f t="shared" si="71"/>
        <v>821297.10335611529</v>
      </c>
    </row>
    <row r="413" spans="1:14" x14ac:dyDescent="0.25">
      <c r="A413" s="5"/>
      <c r="B413" s="65" t="s">
        <v>783</v>
      </c>
      <c r="C413" s="47">
        <v>4</v>
      </c>
      <c r="D413" s="69">
        <v>35.131500000000003</v>
      </c>
      <c r="E413" s="98">
        <v>2036</v>
      </c>
      <c r="F413" s="151">
        <v>331010.2</v>
      </c>
      <c r="G413" s="55">
        <v>100</v>
      </c>
      <c r="H413" s="15">
        <f t="shared" si="75"/>
        <v>331010.2</v>
      </c>
      <c r="I413" s="15">
        <f t="shared" si="72"/>
        <v>0</v>
      </c>
      <c r="J413" s="15">
        <f t="shared" si="73"/>
        <v>162.57868369351669</v>
      </c>
      <c r="K413" s="15">
        <f t="shared" si="76"/>
        <v>557.06578218928132</v>
      </c>
      <c r="L413" s="15">
        <f t="shared" si="74"/>
        <v>935423.3225339253</v>
      </c>
      <c r="M413" s="15"/>
      <c r="N413" s="119">
        <f t="shared" si="71"/>
        <v>935423.3225339253</v>
      </c>
    </row>
    <row r="414" spans="1:14" x14ac:dyDescent="0.25">
      <c r="A414" s="5"/>
      <c r="B414" s="65" t="s">
        <v>282</v>
      </c>
      <c r="C414" s="47">
        <v>4</v>
      </c>
      <c r="D414" s="69">
        <v>21.135199999999998</v>
      </c>
      <c r="E414" s="98">
        <v>1216</v>
      </c>
      <c r="F414" s="151">
        <v>284134.7</v>
      </c>
      <c r="G414" s="55">
        <v>100</v>
      </c>
      <c r="H414" s="15">
        <f t="shared" si="75"/>
        <v>284134.7</v>
      </c>
      <c r="I414" s="15">
        <f t="shared" si="72"/>
        <v>0</v>
      </c>
      <c r="J414" s="15">
        <f t="shared" si="73"/>
        <v>233.66340460526317</v>
      </c>
      <c r="K414" s="15">
        <f t="shared" si="76"/>
        <v>485.98106127753488</v>
      </c>
      <c r="L414" s="15">
        <f t="shared" si="74"/>
        <v>738169.83040485287</v>
      </c>
      <c r="M414" s="15"/>
      <c r="N414" s="119">
        <f t="shared" si="71"/>
        <v>738169.83040485287</v>
      </c>
    </row>
    <row r="415" spans="1:14" x14ac:dyDescent="0.25">
      <c r="A415" s="5"/>
      <c r="B415" s="65" t="s">
        <v>784</v>
      </c>
      <c r="C415" s="47">
        <v>4</v>
      </c>
      <c r="D415" s="69">
        <v>33.507600000000004</v>
      </c>
      <c r="E415" s="98">
        <v>1839</v>
      </c>
      <c r="F415" s="151">
        <v>372361.6</v>
      </c>
      <c r="G415" s="55">
        <v>100</v>
      </c>
      <c r="H415" s="15">
        <f t="shared" si="75"/>
        <v>372361.6</v>
      </c>
      <c r="I415" s="15">
        <f t="shared" si="72"/>
        <v>0</v>
      </c>
      <c r="J415" s="15">
        <f t="shared" si="73"/>
        <v>202.48047852093526</v>
      </c>
      <c r="K415" s="15">
        <f t="shared" si="76"/>
        <v>517.16398736186284</v>
      </c>
      <c r="L415" s="15">
        <f t="shared" si="74"/>
        <v>865911.28974247293</v>
      </c>
      <c r="M415" s="15"/>
      <c r="N415" s="119">
        <f t="shared" si="71"/>
        <v>865911.28974247293</v>
      </c>
    </row>
    <row r="416" spans="1:14" x14ac:dyDescent="0.25">
      <c r="A416" s="5"/>
      <c r="B416" s="65" t="s">
        <v>283</v>
      </c>
      <c r="C416" s="47">
        <v>4</v>
      </c>
      <c r="D416" s="69">
        <v>26.096699999999998</v>
      </c>
      <c r="E416" s="98">
        <v>1288</v>
      </c>
      <c r="F416" s="151">
        <v>289114.40000000002</v>
      </c>
      <c r="G416" s="55">
        <v>100</v>
      </c>
      <c r="H416" s="15">
        <f t="shared" si="75"/>
        <v>289114.40000000002</v>
      </c>
      <c r="I416" s="15">
        <f t="shared" si="72"/>
        <v>0</v>
      </c>
      <c r="J416" s="15">
        <f t="shared" si="73"/>
        <v>224.46770186335405</v>
      </c>
      <c r="K416" s="15">
        <f t="shared" si="76"/>
        <v>495.17676401944402</v>
      </c>
      <c r="L416" s="15">
        <f t="shared" si="74"/>
        <v>768699.12395334058</v>
      </c>
      <c r="M416" s="15"/>
      <c r="N416" s="119">
        <f t="shared" si="71"/>
        <v>768699.12395334058</v>
      </c>
    </row>
    <row r="417" spans="1:14" x14ac:dyDescent="0.25">
      <c r="A417" s="5"/>
      <c r="B417" s="65" t="s">
        <v>230</v>
      </c>
      <c r="C417" s="47">
        <v>4</v>
      </c>
      <c r="D417" s="68">
        <v>24.5121</v>
      </c>
      <c r="E417" s="98">
        <v>1954</v>
      </c>
      <c r="F417" s="151">
        <v>250989.8</v>
      </c>
      <c r="G417" s="55">
        <v>100</v>
      </c>
      <c r="H417" s="15">
        <f t="shared" si="75"/>
        <v>250989.8</v>
      </c>
      <c r="I417" s="15">
        <f t="shared" si="72"/>
        <v>0</v>
      </c>
      <c r="J417" s="15">
        <f t="shared" si="73"/>
        <v>128.44923234390993</v>
      </c>
      <c r="K417" s="15">
        <f t="shared" si="76"/>
        <v>591.19523353888815</v>
      </c>
      <c r="L417" s="15">
        <f t="shared" si="74"/>
        <v>939778.6688111393</v>
      </c>
      <c r="M417" s="15"/>
      <c r="N417" s="119">
        <f t="shared" si="71"/>
        <v>939778.6688111393</v>
      </c>
    </row>
    <row r="418" spans="1:14" x14ac:dyDescent="0.25">
      <c r="A418" s="5"/>
      <c r="B418" s="65" t="s">
        <v>284</v>
      </c>
      <c r="C418" s="47">
        <v>4</v>
      </c>
      <c r="D418" s="69">
        <v>32.277900000000002</v>
      </c>
      <c r="E418" s="98">
        <v>2816</v>
      </c>
      <c r="F418" s="151">
        <v>400500.2</v>
      </c>
      <c r="G418" s="55">
        <v>100</v>
      </c>
      <c r="H418" s="15">
        <f t="shared" si="75"/>
        <v>400500.2</v>
      </c>
      <c r="I418" s="15">
        <f t="shared" si="72"/>
        <v>0</v>
      </c>
      <c r="J418" s="15">
        <f t="shared" si="73"/>
        <v>142.22308238636364</v>
      </c>
      <c r="K418" s="15">
        <f t="shared" si="76"/>
        <v>577.42138349643437</v>
      </c>
      <c r="L418" s="15">
        <f t="shared" si="74"/>
        <v>1025568.2261015294</v>
      </c>
      <c r="M418" s="15"/>
      <c r="N418" s="119">
        <f t="shared" si="71"/>
        <v>1025568.2261015294</v>
      </c>
    </row>
    <row r="419" spans="1:14" x14ac:dyDescent="0.25">
      <c r="A419" s="5"/>
      <c r="B419" s="65" t="s">
        <v>285</v>
      </c>
      <c r="C419" s="47">
        <v>4</v>
      </c>
      <c r="D419" s="69">
        <v>17.488699999999998</v>
      </c>
      <c r="E419" s="98">
        <v>1311</v>
      </c>
      <c r="F419" s="151">
        <v>246634.3</v>
      </c>
      <c r="G419" s="55">
        <v>100</v>
      </c>
      <c r="H419" s="15">
        <f t="shared" si="75"/>
        <v>246634.3</v>
      </c>
      <c r="I419" s="15">
        <f t="shared" si="72"/>
        <v>0</v>
      </c>
      <c r="J419" s="15">
        <f t="shared" si="73"/>
        <v>188.12684973302822</v>
      </c>
      <c r="K419" s="15">
        <f t="shared" si="76"/>
        <v>531.51761614976976</v>
      </c>
      <c r="L419" s="15">
        <f t="shared" si="74"/>
        <v>790834.04561840103</v>
      </c>
      <c r="M419" s="15"/>
      <c r="N419" s="119">
        <f t="shared" si="71"/>
        <v>790834.04561840103</v>
      </c>
    </row>
    <row r="420" spans="1:14" x14ac:dyDescent="0.25">
      <c r="A420" s="5"/>
      <c r="B420" s="65" t="s">
        <v>286</v>
      </c>
      <c r="C420" s="47">
        <v>4</v>
      </c>
      <c r="D420" s="69">
        <v>45.682399999999994</v>
      </c>
      <c r="E420" s="98">
        <v>2101</v>
      </c>
      <c r="F420" s="151">
        <v>445609.6</v>
      </c>
      <c r="G420" s="55">
        <v>100</v>
      </c>
      <c r="H420" s="15">
        <f t="shared" si="75"/>
        <v>445609.6</v>
      </c>
      <c r="I420" s="15">
        <f t="shared" si="72"/>
        <v>0</v>
      </c>
      <c r="J420" s="15">
        <f t="shared" si="73"/>
        <v>212.09405045216562</v>
      </c>
      <c r="K420" s="15">
        <f t="shared" si="76"/>
        <v>507.55041543063243</v>
      </c>
      <c r="L420" s="15">
        <f t="shared" si="74"/>
        <v>911302.69682832272</v>
      </c>
      <c r="M420" s="15"/>
      <c r="N420" s="119">
        <f t="shared" si="71"/>
        <v>911302.69682832272</v>
      </c>
    </row>
    <row r="421" spans="1:14" x14ac:dyDescent="0.25">
      <c r="A421" s="5"/>
      <c r="B421" s="65"/>
      <c r="C421" s="47"/>
      <c r="D421" s="69">
        <v>0</v>
      </c>
      <c r="E421" s="100"/>
      <c r="F421" s="44"/>
      <c r="G421" s="55"/>
      <c r="H421" s="40"/>
      <c r="I421" s="15"/>
      <c r="K421" s="15"/>
      <c r="L421" s="15"/>
      <c r="M421" s="15"/>
      <c r="N421" s="119"/>
    </row>
    <row r="422" spans="1:14" x14ac:dyDescent="0.25">
      <c r="A422" s="32" t="s">
        <v>287</v>
      </c>
      <c r="B422" s="57" t="s">
        <v>2</v>
      </c>
      <c r="C422" s="58"/>
      <c r="D422" s="7">
        <v>1072.5956999999999</v>
      </c>
      <c r="E422" s="101">
        <f>E423</f>
        <v>82881</v>
      </c>
      <c r="F422" s="49"/>
      <c r="G422" s="55"/>
      <c r="H422" s="12">
        <f>H424</f>
        <v>9570762.2249999996</v>
      </c>
      <c r="I422" s="12">
        <f>I424</f>
        <v>-9570762.2249999996</v>
      </c>
      <c r="J422" s="12"/>
      <c r="K422" s="15"/>
      <c r="L422" s="15"/>
      <c r="M422" s="14">
        <f>M424</f>
        <v>34365274.378154978</v>
      </c>
      <c r="N422" s="117">
        <f t="shared" si="71"/>
        <v>34365274.378154978</v>
      </c>
    </row>
    <row r="423" spans="1:14" x14ac:dyDescent="0.25">
      <c r="A423" s="32" t="s">
        <v>287</v>
      </c>
      <c r="B423" s="57" t="s">
        <v>3</v>
      </c>
      <c r="C423" s="58"/>
      <c r="D423" s="7">
        <v>1072.5956999999999</v>
      </c>
      <c r="E423" s="101">
        <f>SUM(E425:E457)</f>
        <v>82881</v>
      </c>
      <c r="F423" s="49">
        <f>SUM(F425:F457)</f>
        <v>38283048.899999999</v>
      </c>
      <c r="G423" s="55"/>
      <c r="H423" s="12">
        <f>SUM(H425:H457)</f>
        <v>27421938.400000006</v>
      </c>
      <c r="I423" s="12">
        <f>SUM(I425:I457)</f>
        <v>10861110.5</v>
      </c>
      <c r="J423" s="12"/>
      <c r="K423" s="15"/>
      <c r="L423" s="12">
        <f>SUM(L425:L457)</f>
        <v>28799286.301219124</v>
      </c>
      <c r="M423" s="15"/>
      <c r="N423" s="117">
        <f t="shared" si="71"/>
        <v>28799286.301219124</v>
      </c>
    </row>
    <row r="424" spans="1:14" x14ac:dyDescent="0.25">
      <c r="A424" s="5"/>
      <c r="B424" s="65" t="s">
        <v>26</v>
      </c>
      <c r="C424" s="47">
        <v>2</v>
      </c>
      <c r="D424" s="69">
        <v>0</v>
      </c>
      <c r="E424" s="103"/>
      <c r="F424" s="64"/>
      <c r="G424" s="55">
        <v>25</v>
      </c>
      <c r="H424" s="15">
        <f>F423*G424/100</f>
        <v>9570762.2249999996</v>
      </c>
      <c r="I424" s="15">
        <f t="shared" si="72"/>
        <v>-9570762.2249999996</v>
      </c>
      <c r="J424" s="15"/>
      <c r="K424" s="15"/>
      <c r="L424" s="15"/>
      <c r="M424" s="15">
        <f>($L$7*$L$8*E422/$L$10)+($L$7*$L$9*D422/$L$11)</f>
        <v>34365274.378154978</v>
      </c>
      <c r="N424" s="119">
        <f t="shared" si="71"/>
        <v>34365274.378154978</v>
      </c>
    </row>
    <row r="425" spans="1:14" x14ac:dyDescent="0.25">
      <c r="A425" s="5"/>
      <c r="B425" s="65" t="s">
        <v>288</v>
      </c>
      <c r="C425" s="47">
        <v>4</v>
      </c>
      <c r="D425" s="69">
        <v>34.587399999999995</v>
      </c>
      <c r="E425" s="98">
        <v>2453</v>
      </c>
      <c r="F425" s="152">
        <v>2042604</v>
      </c>
      <c r="G425" s="55">
        <v>100</v>
      </c>
      <c r="H425" s="15">
        <f>F425*G425/100</f>
        <v>2042604</v>
      </c>
      <c r="I425" s="15">
        <f t="shared" si="72"/>
        <v>0</v>
      </c>
      <c r="J425" s="15">
        <f t="shared" ref="J425:J457" si="77">F425/E425</f>
        <v>832.69629025682832</v>
      </c>
      <c r="K425" s="15">
        <f t="shared" ref="K425:K457" si="78">$J$11*$J$19-J425</f>
        <v>-113.05182437403028</v>
      </c>
      <c r="L425" s="15">
        <f t="shared" ref="L425:L457" si="79">IF(K425&gt;0,$J$7*$J$8*(K425/$K$19),0)+$J$7*$J$9*(E425/$E$19)+$J$7*$J$10*(D425/$D$19)</f>
        <v>322577.19114728406</v>
      </c>
      <c r="M425" s="15"/>
      <c r="N425" s="119">
        <f t="shared" si="71"/>
        <v>322577.19114728406</v>
      </c>
    </row>
    <row r="426" spans="1:14" x14ac:dyDescent="0.25">
      <c r="A426" s="5"/>
      <c r="B426" s="65" t="s">
        <v>289</v>
      </c>
      <c r="C426" s="47">
        <v>4</v>
      </c>
      <c r="D426" s="69">
        <v>23.7818</v>
      </c>
      <c r="E426" s="98">
        <v>1179</v>
      </c>
      <c r="F426" s="152">
        <v>189839.2</v>
      </c>
      <c r="G426" s="55">
        <v>100</v>
      </c>
      <c r="H426" s="15">
        <f t="shared" ref="H426:H457" si="80">F426*G426/100</f>
        <v>189839.2</v>
      </c>
      <c r="I426" s="15">
        <f t="shared" si="72"/>
        <v>0</v>
      </c>
      <c r="J426" s="15">
        <f t="shared" si="77"/>
        <v>161.01713316369805</v>
      </c>
      <c r="K426" s="15">
        <f t="shared" si="78"/>
        <v>558.62733271909997</v>
      </c>
      <c r="L426" s="15">
        <f t="shared" si="79"/>
        <v>826468.63576156297</v>
      </c>
      <c r="M426" s="15"/>
      <c r="N426" s="119">
        <f t="shared" si="71"/>
        <v>826468.63576156297</v>
      </c>
    </row>
    <row r="427" spans="1:14" x14ac:dyDescent="0.25">
      <c r="A427" s="5"/>
      <c r="B427" s="65" t="s">
        <v>785</v>
      </c>
      <c r="C427" s="47">
        <v>4</v>
      </c>
      <c r="D427" s="69">
        <v>19.7803</v>
      </c>
      <c r="E427" s="98">
        <v>1222</v>
      </c>
      <c r="F427" s="152">
        <v>292925.5</v>
      </c>
      <c r="G427" s="55">
        <v>100</v>
      </c>
      <c r="H427" s="15">
        <f t="shared" si="80"/>
        <v>292925.5</v>
      </c>
      <c r="I427" s="15">
        <f t="shared" si="72"/>
        <v>0</v>
      </c>
      <c r="J427" s="15">
        <f t="shared" si="77"/>
        <v>239.70990180032734</v>
      </c>
      <c r="K427" s="15">
        <f t="shared" si="78"/>
        <v>479.93456408247073</v>
      </c>
      <c r="L427" s="15">
        <f t="shared" si="79"/>
        <v>728130.76785704226</v>
      </c>
      <c r="M427" s="15"/>
      <c r="N427" s="119">
        <f t="shared" si="71"/>
        <v>728130.76785704226</v>
      </c>
    </row>
    <row r="428" spans="1:14" x14ac:dyDescent="0.25">
      <c r="A428" s="5"/>
      <c r="B428" s="65" t="s">
        <v>290</v>
      </c>
      <c r="C428" s="47">
        <v>4</v>
      </c>
      <c r="D428" s="69">
        <v>46.573199999999993</v>
      </c>
      <c r="E428" s="98">
        <v>2524</v>
      </c>
      <c r="F428" s="152">
        <v>408706.7</v>
      </c>
      <c r="G428" s="55">
        <v>100</v>
      </c>
      <c r="H428" s="15">
        <f t="shared" si="80"/>
        <v>408706.7</v>
      </c>
      <c r="I428" s="15">
        <f t="shared" si="72"/>
        <v>0</v>
      </c>
      <c r="J428" s="15">
        <f t="shared" si="77"/>
        <v>161.92816957210778</v>
      </c>
      <c r="K428" s="15">
        <f t="shared" si="78"/>
        <v>557.71629631069027</v>
      </c>
      <c r="L428" s="15">
        <f t="shared" si="79"/>
        <v>1012280.1789093381</v>
      </c>
      <c r="M428" s="15"/>
      <c r="N428" s="119">
        <f t="shared" si="71"/>
        <v>1012280.1789093381</v>
      </c>
    </row>
    <row r="429" spans="1:14" x14ac:dyDescent="0.25">
      <c r="A429" s="5"/>
      <c r="B429" s="65" t="s">
        <v>291</v>
      </c>
      <c r="C429" s="47">
        <v>4</v>
      </c>
      <c r="D429" s="69">
        <v>31.337299999999999</v>
      </c>
      <c r="E429" s="98">
        <v>2651</v>
      </c>
      <c r="F429" s="152">
        <v>825327.8</v>
      </c>
      <c r="G429" s="55">
        <v>100</v>
      </c>
      <c r="H429" s="15">
        <f t="shared" si="80"/>
        <v>825327.8</v>
      </c>
      <c r="I429" s="15">
        <f t="shared" si="72"/>
        <v>0</v>
      </c>
      <c r="J429" s="15">
        <f t="shared" si="77"/>
        <v>311.32697095435685</v>
      </c>
      <c r="K429" s="15">
        <f t="shared" si="78"/>
        <v>408.31749492844119</v>
      </c>
      <c r="L429" s="15">
        <f t="shared" si="79"/>
        <v>809908.11523546162</v>
      </c>
      <c r="M429" s="15"/>
      <c r="N429" s="119">
        <f t="shared" si="71"/>
        <v>809908.11523546162</v>
      </c>
    </row>
    <row r="430" spans="1:14" x14ac:dyDescent="0.25">
      <c r="A430" s="5"/>
      <c r="B430" s="65" t="s">
        <v>292</v>
      </c>
      <c r="C430" s="47">
        <v>4</v>
      </c>
      <c r="D430" s="69">
        <v>18.4437</v>
      </c>
      <c r="E430" s="98">
        <v>1502</v>
      </c>
      <c r="F430" s="152">
        <v>290243.09999999998</v>
      </c>
      <c r="G430" s="55">
        <v>100</v>
      </c>
      <c r="H430" s="15">
        <f t="shared" si="80"/>
        <v>290243.09999999998</v>
      </c>
      <c r="I430" s="15">
        <f t="shared" si="72"/>
        <v>0</v>
      </c>
      <c r="J430" s="15">
        <f t="shared" si="77"/>
        <v>193.23774966711051</v>
      </c>
      <c r="K430" s="15">
        <f t="shared" si="78"/>
        <v>526.40671621568754</v>
      </c>
      <c r="L430" s="15">
        <f t="shared" si="79"/>
        <v>805435.60552734474</v>
      </c>
      <c r="M430" s="15"/>
      <c r="N430" s="119">
        <f t="shared" si="71"/>
        <v>805435.60552734474</v>
      </c>
    </row>
    <row r="431" spans="1:14" x14ac:dyDescent="0.25">
      <c r="A431" s="5"/>
      <c r="B431" s="65" t="s">
        <v>293</v>
      </c>
      <c r="C431" s="47">
        <v>4</v>
      </c>
      <c r="D431" s="69">
        <v>52.673500000000004</v>
      </c>
      <c r="E431" s="98">
        <v>2919</v>
      </c>
      <c r="F431" s="152">
        <v>520636.9</v>
      </c>
      <c r="G431" s="55">
        <v>100</v>
      </c>
      <c r="H431" s="15">
        <f t="shared" si="80"/>
        <v>520636.9</v>
      </c>
      <c r="I431" s="15">
        <f t="shared" si="72"/>
        <v>0</v>
      </c>
      <c r="J431" s="15">
        <f t="shared" si="77"/>
        <v>178.36139088729018</v>
      </c>
      <c r="K431" s="15">
        <f t="shared" si="78"/>
        <v>541.28307499550783</v>
      </c>
      <c r="L431" s="15">
        <f t="shared" si="79"/>
        <v>1046410.5309061564</v>
      </c>
      <c r="M431" s="15"/>
      <c r="N431" s="119">
        <f t="shared" si="71"/>
        <v>1046410.5309061564</v>
      </c>
    </row>
    <row r="432" spans="1:14" x14ac:dyDescent="0.25">
      <c r="A432" s="5"/>
      <c r="B432" s="65" t="s">
        <v>294</v>
      </c>
      <c r="C432" s="47">
        <v>4</v>
      </c>
      <c r="D432" s="69">
        <v>25.634499999999999</v>
      </c>
      <c r="E432" s="98">
        <v>1662</v>
      </c>
      <c r="F432" s="152">
        <v>275277.5</v>
      </c>
      <c r="G432" s="55">
        <v>100</v>
      </c>
      <c r="H432" s="15">
        <f t="shared" si="80"/>
        <v>275277.5</v>
      </c>
      <c r="I432" s="15">
        <f t="shared" si="72"/>
        <v>0</v>
      </c>
      <c r="J432" s="15">
        <f t="shared" si="77"/>
        <v>165.63026474127557</v>
      </c>
      <c r="K432" s="15">
        <f t="shared" si="78"/>
        <v>554.01420114152245</v>
      </c>
      <c r="L432" s="15">
        <f t="shared" si="79"/>
        <v>871634.12931350106</v>
      </c>
      <c r="M432" s="15"/>
      <c r="N432" s="119">
        <f t="shared" si="71"/>
        <v>871634.12931350106</v>
      </c>
    </row>
    <row r="433" spans="1:14" x14ac:dyDescent="0.25">
      <c r="A433" s="5"/>
      <c r="B433" s="65" t="s">
        <v>287</v>
      </c>
      <c r="C433" s="47">
        <v>3</v>
      </c>
      <c r="D433" s="69">
        <v>21.541399999999999</v>
      </c>
      <c r="E433" s="98">
        <v>16228</v>
      </c>
      <c r="F433" s="152">
        <v>21722221</v>
      </c>
      <c r="G433" s="55">
        <v>50</v>
      </c>
      <c r="H433" s="15">
        <f t="shared" si="80"/>
        <v>10861110.5</v>
      </c>
      <c r="I433" s="15">
        <f t="shared" si="72"/>
        <v>10861110.5</v>
      </c>
      <c r="J433" s="15">
        <f t="shared" si="77"/>
        <v>1338.5642716292828</v>
      </c>
      <c r="K433" s="15">
        <f t="shared" si="78"/>
        <v>-618.91980574648471</v>
      </c>
      <c r="L433" s="15">
        <f t="shared" si="79"/>
        <v>1592168.0930646623</v>
      </c>
      <c r="M433" s="15"/>
      <c r="N433" s="119">
        <f t="shared" si="71"/>
        <v>1592168.0930646623</v>
      </c>
    </row>
    <row r="434" spans="1:14" x14ac:dyDescent="0.25">
      <c r="A434" s="5"/>
      <c r="B434" s="65" t="s">
        <v>295</v>
      </c>
      <c r="C434" s="47">
        <v>4</v>
      </c>
      <c r="D434" s="69">
        <v>22.109099999999998</v>
      </c>
      <c r="E434" s="98">
        <v>2108</v>
      </c>
      <c r="F434" s="152">
        <v>914125.7</v>
      </c>
      <c r="G434" s="55">
        <v>100</v>
      </c>
      <c r="H434" s="15">
        <f t="shared" si="80"/>
        <v>914125.7</v>
      </c>
      <c r="I434" s="15">
        <f t="shared" si="72"/>
        <v>0</v>
      </c>
      <c r="J434" s="15">
        <f t="shared" si="77"/>
        <v>433.64596774193546</v>
      </c>
      <c r="K434" s="15">
        <f t="shared" si="78"/>
        <v>285.99849814086258</v>
      </c>
      <c r="L434" s="15">
        <f t="shared" si="79"/>
        <v>591472.0827326423</v>
      </c>
      <c r="M434" s="15"/>
      <c r="N434" s="119">
        <f t="shared" si="71"/>
        <v>591472.0827326423</v>
      </c>
    </row>
    <row r="435" spans="1:14" x14ac:dyDescent="0.25">
      <c r="A435" s="5"/>
      <c r="B435" s="65" t="s">
        <v>296</v>
      </c>
      <c r="C435" s="47">
        <v>4</v>
      </c>
      <c r="D435" s="69">
        <v>62.467600000000004</v>
      </c>
      <c r="E435" s="98">
        <v>3198</v>
      </c>
      <c r="F435" s="152">
        <v>1057076.1000000001</v>
      </c>
      <c r="G435" s="55">
        <v>100</v>
      </c>
      <c r="H435" s="15">
        <f t="shared" si="80"/>
        <v>1057076.1000000001</v>
      </c>
      <c r="I435" s="15">
        <f t="shared" si="72"/>
        <v>0</v>
      </c>
      <c r="J435" s="15">
        <f t="shared" si="77"/>
        <v>330.54287054409008</v>
      </c>
      <c r="K435" s="15">
        <f t="shared" si="78"/>
        <v>389.10159533870797</v>
      </c>
      <c r="L435" s="15">
        <f t="shared" si="79"/>
        <v>920607.23640396912</v>
      </c>
      <c r="M435" s="15"/>
      <c r="N435" s="119">
        <f t="shared" si="71"/>
        <v>920607.23640396912</v>
      </c>
    </row>
    <row r="436" spans="1:14" x14ac:dyDescent="0.25">
      <c r="A436" s="5"/>
      <c r="B436" s="65" t="s">
        <v>297</v>
      </c>
      <c r="C436" s="47">
        <v>4</v>
      </c>
      <c r="D436" s="69">
        <v>27.094299999999997</v>
      </c>
      <c r="E436" s="98">
        <v>1975</v>
      </c>
      <c r="F436" s="152">
        <v>359932.3</v>
      </c>
      <c r="G436" s="55">
        <v>100</v>
      </c>
      <c r="H436" s="15">
        <f t="shared" si="80"/>
        <v>359932.3</v>
      </c>
      <c r="I436" s="15">
        <f t="shared" si="72"/>
        <v>0</v>
      </c>
      <c r="J436" s="15">
        <f t="shared" si="77"/>
        <v>182.24420253164556</v>
      </c>
      <c r="K436" s="15">
        <f t="shared" si="78"/>
        <v>537.40026335115249</v>
      </c>
      <c r="L436" s="15">
        <f t="shared" si="79"/>
        <v>885661.27203588188</v>
      </c>
      <c r="M436" s="15"/>
      <c r="N436" s="119">
        <f t="shared" si="71"/>
        <v>885661.27203588188</v>
      </c>
    </row>
    <row r="437" spans="1:14" x14ac:dyDescent="0.25">
      <c r="A437" s="5"/>
      <c r="B437" s="65" t="s">
        <v>298</v>
      </c>
      <c r="C437" s="47">
        <v>4</v>
      </c>
      <c r="D437" s="69">
        <v>30.487299999999998</v>
      </c>
      <c r="E437" s="98">
        <v>1010</v>
      </c>
      <c r="F437" s="152">
        <v>80100</v>
      </c>
      <c r="G437" s="55">
        <v>100</v>
      </c>
      <c r="H437" s="15">
        <f t="shared" si="80"/>
        <v>80100</v>
      </c>
      <c r="I437" s="15">
        <f t="shared" si="72"/>
        <v>0</v>
      </c>
      <c r="J437" s="15">
        <f t="shared" si="77"/>
        <v>79.306930693069305</v>
      </c>
      <c r="K437" s="15">
        <f t="shared" si="78"/>
        <v>640.33753518972878</v>
      </c>
      <c r="L437" s="15">
        <f t="shared" si="79"/>
        <v>923476.14449724997</v>
      </c>
      <c r="M437" s="15"/>
      <c r="N437" s="119">
        <f t="shared" si="71"/>
        <v>923476.14449724997</v>
      </c>
    </row>
    <row r="438" spans="1:14" x14ac:dyDescent="0.25">
      <c r="A438" s="5"/>
      <c r="B438" s="65" t="s">
        <v>299</v>
      </c>
      <c r="C438" s="47">
        <v>4</v>
      </c>
      <c r="D438" s="69">
        <v>25.811999999999998</v>
      </c>
      <c r="E438" s="98">
        <v>1074</v>
      </c>
      <c r="F438" s="152">
        <v>210807</v>
      </c>
      <c r="G438" s="55">
        <v>100</v>
      </c>
      <c r="H438" s="15">
        <f t="shared" si="80"/>
        <v>210807</v>
      </c>
      <c r="I438" s="15">
        <f t="shared" si="72"/>
        <v>0</v>
      </c>
      <c r="J438" s="15">
        <f t="shared" si="77"/>
        <v>196.28212290502793</v>
      </c>
      <c r="K438" s="15">
        <f t="shared" si="78"/>
        <v>523.36234297777014</v>
      </c>
      <c r="L438" s="15">
        <f t="shared" si="79"/>
        <v>780634.14964408067</v>
      </c>
      <c r="M438" s="15"/>
      <c r="N438" s="119">
        <f t="shared" si="71"/>
        <v>780634.14964408067</v>
      </c>
    </row>
    <row r="439" spans="1:14" x14ac:dyDescent="0.25">
      <c r="A439" s="5"/>
      <c r="B439" s="65" t="s">
        <v>300</v>
      </c>
      <c r="C439" s="47">
        <v>4</v>
      </c>
      <c r="D439" s="69">
        <v>18.983499999999999</v>
      </c>
      <c r="E439" s="98">
        <v>1431</v>
      </c>
      <c r="F439" s="152">
        <v>439673.8</v>
      </c>
      <c r="G439" s="55">
        <v>100</v>
      </c>
      <c r="H439" s="15">
        <f t="shared" si="80"/>
        <v>439673.8</v>
      </c>
      <c r="I439" s="15">
        <f t="shared" si="72"/>
        <v>0</v>
      </c>
      <c r="J439" s="15">
        <f t="shared" si="77"/>
        <v>307.24933612858138</v>
      </c>
      <c r="K439" s="15">
        <f t="shared" si="78"/>
        <v>412.39512975421667</v>
      </c>
      <c r="L439" s="15">
        <f t="shared" si="79"/>
        <v>666913.20351041481</v>
      </c>
      <c r="M439" s="15"/>
      <c r="N439" s="119">
        <f t="shared" si="71"/>
        <v>666913.20351041481</v>
      </c>
    </row>
    <row r="440" spans="1:14" x14ac:dyDescent="0.25">
      <c r="A440" s="5"/>
      <c r="B440" s="65" t="s">
        <v>786</v>
      </c>
      <c r="C440" s="47">
        <v>4</v>
      </c>
      <c r="D440" s="69">
        <v>35.002099999999999</v>
      </c>
      <c r="E440" s="98">
        <v>2397</v>
      </c>
      <c r="F440" s="152">
        <v>243287.9</v>
      </c>
      <c r="G440" s="55">
        <v>100</v>
      </c>
      <c r="H440" s="15">
        <f t="shared" si="80"/>
        <v>243287.9</v>
      </c>
      <c r="I440" s="15">
        <f t="shared" si="72"/>
        <v>0</v>
      </c>
      <c r="J440" s="15">
        <f t="shared" si="77"/>
        <v>101.49682937004589</v>
      </c>
      <c r="K440" s="15">
        <f t="shared" si="78"/>
        <v>618.14763651275211</v>
      </c>
      <c r="L440" s="15">
        <f t="shared" si="79"/>
        <v>1040620.4322891016</v>
      </c>
      <c r="M440" s="15"/>
      <c r="N440" s="119">
        <f t="shared" si="71"/>
        <v>1040620.4322891016</v>
      </c>
    </row>
    <row r="441" spans="1:14" x14ac:dyDescent="0.25">
      <c r="A441" s="5"/>
      <c r="B441" s="65" t="s">
        <v>301</v>
      </c>
      <c r="C441" s="47">
        <v>4</v>
      </c>
      <c r="D441" s="69">
        <v>22.695900000000002</v>
      </c>
      <c r="E441" s="98">
        <v>1893</v>
      </c>
      <c r="F441" s="152">
        <v>331700.7</v>
      </c>
      <c r="G441" s="55">
        <v>100</v>
      </c>
      <c r="H441" s="15">
        <f t="shared" si="80"/>
        <v>331700.7</v>
      </c>
      <c r="I441" s="15">
        <f t="shared" si="72"/>
        <v>0</v>
      </c>
      <c r="J441" s="15">
        <f t="shared" si="77"/>
        <v>175.22488114104596</v>
      </c>
      <c r="K441" s="15">
        <f t="shared" si="78"/>
        <v>544.41958474175203</v>
      </c>
      <c r="L441" s="15">
        <f t="shared" si="79"/>
        <v>874603.67439602769</v>
      </c>
      <c r="M441" s="15"/>
      <c r="N441" s="119">
        <f t="shared" si="71"/>
        <v>874603.67439602769</v>
      </c>
    </row>
    <row r="442" spans="1:14" x14ac:dyDescent="0.25">
      <c r="A442" s="5"/>
      <c r="B442" s="65" t="s">
        <v>302</v>
      </c>
      <c r="C442" s="47">
        <v>4</v>
      </c>
      <c r="D442" s="69">
        <v>29.061799999999998</v>
      </c>
      <c r="E442" s="98">
        <v>1179</v>
      </c>
      <c r="F442" s="152">
        <v>284479.90000000002</v>
      </c>
      <c r="G442" s="55">
        <v>100</v>
      </c>
      <c r="H442" s="15">
        <f t="shared" si="80"/>
        <v>284479.90000000002</v>
      </c>
      <c r="I442" s="15">
        <f t="shared" si="72"/>
        <v>0</v>
      </c>
      <c r="J442" s="15">
        <f t="shared" si="77"/>
        <v>241.28914334181511</v>
      </c>
      <c r="K442" s="15">
        <f t="shared" si="78"/>
        <v>478.35532254098291</v>
      </c>
      <c r="L442" s="15">
        <f t="shared" si="79"/>
        <v>746480.02557874063</v>
      </c>
      <c r="M442" s="15"/>
      <c r="N442" s="119">
        <f t="shared" si="71"/>
        <v>746480.02557874063</v>
      </c>
    </row>
    <row r="443" spans="1:14" x14ac:dyDescent="0.25">
      <c r="A443" s="5"/>
      <c r="B443" s="65" t="s">
        <v>303</v>
      </c>
      <c r="C443" s="47">
        <v>4</v>
      </c>
      <c r="D443" s="69">
        <v>43.259</v>
      </c>
      <c r="E443" s="98">
        <v>2451</v>
      </c>
      <c r="F443" s="152">
        <v>838540.6</v>
      </c>
      <c r="G443" s="55">
        <v>100</v>
      </c>
      <c r="H443" s="15">
        <f t="shared" si="80"/>
        <v>838540.6</v>
      </c>
      <c r="I443" s="15">
        <f t="shared" si="72"/>
        <v>0</v>
      </c>
      <c r="J443" s="15">
        <f t="shared" si="77"/>
        <v>342.12182782537741</v>
      </c>
      <c r="K443" s="15">
        <f t="shared" si="78"/>
        <v>377.52263805742064</v>
      </c>
      <c r="L443" s="15">
        <f t="shared" si="79"/>
        <v>786164.42026092275</v>
      </c>
      <c r="M443" s="15"/>
      <c r="N443" s="119">
        <f t="shared" si="71"/>
        <v>786164.42026092275</v>
      </c>
    </row>
    <row r="444" spans="1:14" x14ac:dyDescent="0.25">
      <c r="A444" s="5"/>
      <c r="B444" s="65" t="s">
        <v>304</v>
      </c>
      <c r="C444" s="47">
        <v>4</v>
      </c>
      <c r="D444" s="69">
        <v>19.787700000000001</v>
      </c>
      <c r="E444" s="98">
        <v>1445</v>
      </c>
      <c r="F444" s="152">
        <v>228840.2</v>
      </c>
      <c r="G444" s="55">
        <v>100</v>
      </c>
      <c r="H444" s="15">
        <f t="shared" si="80"/>
        <v>228840.2</v>
      </c>
      <c r="I444" s="15">
        <f t="shared" si="72"/>
        <v>0</v>
      </c>
      <c r="J444" s="15">
        <f t="shared" si="77"/>
        <v>158.36692041522491</v>
      </c>
      <c r="K444" s="15">
        <f t="shared" si="78"/>
        <v>561.27754546757319</v>
      </c>
      <c r="L444" s="15">
        <f t="shared" si="79"/>
        <v>844298.48729190417</v>
      </c>
      <c r="M444" s="15"/>
      <c r="N444" s="119">
        <f t="shared" si="71"/>
        <v>844298.48729190417</v>
      </c>
    </row>
    <row r="445" spans="1:14" x14ac:dyDescent="0.25">
      <c r="A445" s="5"/>
      <c r="B445" s="65" t="s">
        <v>305</v>
      </c>
      <c r="C445" s="47">
        <v>4</v>
      </c>
      <c r="D445" s="69">
        <v>50.122700000000002</v>
      </c>
      <c r="E445" s="98">
        <v>1936</v>
      </c>
      <c r="F445" s="152">
        <v>662631.30000000005</v>
      </c>
      <c r="G445" s="55">
        <v>100</v>
      </c>
      <c r="H445" s="15">
        <f t="shared" si="80"/>
        <v>662631.30000000005</v>
      </c>
      <c r="I445" s="15">
        <f t="shared" si="72"/>
        <v>0</v>
      </c>
      <c r="J445" s="15">
        <f t="shared" si="77"/>
        <v>342.26823347107438</v>
      </c>
      <c r="K445" s="15">
        <f t="shared" si="78"/>
        <v>377.37623241172366</v>
      </c>
      <c r="L445" s="15">
        <f t="shared" si="79"/>
        <v>755196.00325751293</v>
      </c>
      <c r="M445" s="15"/>
      <c r="N445" s="119">
        <f t="shared" si="71"/>
        <v>755196.00325751293</v>
      </c>
    </row>
    <row r="446" spans="1:14" x14ac:dyDescent="0.25">
      <c r="A446" s="5"/>
      <c r="B446" s="65" t="s">
        <v>787</v>
      </c>
      <c r="C446" s="47">
        <v>4</v>
      </c>
      <c r="D446" s="69">
        <v>36.563299999999998</v>
      </c>
      <c r="E446" s="98">
        <v>2461</v>
      </c>
      <c r="F446" s="152">
        <v>399159</v>
      </c>
      <c r="G446" s="55">
        <v>100</v>
      </c>
      <c r="H446" s="15">
        <f t="shared" si="80"/>
        <v>399159</v>
      </c>
      <c r="I446" s="15">
        <f t="shared" si="72"/>
        <v>0</v>
      </c>
      <c r="J446" s="15">
        <f t="shared" si="77"/>
        <v>162.1938236489232</v>
      </c>
      <c r="K446" s="15">
        <f t="shared" si="78"/>
        <v>557.45064223387487</v>
      </c>
      <c r="L446" s="15">
        <f t="shared" si="79"/>
        <v>979839.01126529777</v>
      </c>
      <c r="M446" s="15"/>
      <c r="N446" s="119">
        <f t="shared" si="71"/>
        <v>979839.01126529777</v>
      </c>
    </row>
    <row r="447" spans="1:14" x14ac:dyDescent="0.25">
      <c r="A447" s="5"/>
      <c r="B447" s="65" t="s">
        <v>306</v>
      </c>
      <c r="C447" s="47">
        <v>4</v>
      </c>
      <c r="D447" s="69">
        <v>44.360399999999998</v>
      </c>
      <c r="E447" s="98">
        <v>2424</v>
      </c>
      <c r="F447" s="152">
        <v>412863.1</v>
      </c>
      <c r="G447" s="55">
        <v>100</v>
      </c>
      <c r="H447" s="15">
        <f t="shared" si="80"/>
        <v>412863.1</v>
      </c>
      <c r="I447" s="15">
        <f t="shared" si="72"/>
        <v>0</v>
      </c>
      <c r="J447" s="15">
        <f t="shared" si="77"/>
        <v>170.32306105610559</v>
      </c>
      <c r="K447" s="15">
        <f t="shared" si="78"/>
        <v>549.32140482669251</v>
      </c>
      <c r="L447" s="15">
        <f t="shared" si="79"/>
        <v>987222.36158221832</v>
      </c>
      <c r="M447" s="15"/>
      <c r="N447" s="119">
        <f t="shared" si="71"/>
        <v>987222.36158221832</v>
      </c>
    </row>
    <row r="448" spans="1:14" x14ac:dyDescent="0.25">
      <c r="A448" s="5"/>
      <c r="B448" s="65" t="s">
        <v>307</v>
      </c>
      <c r="C448" s="47">
        <v>4</v>
      </c>
      <c r="D448" s="69">
        <v>21.852300000000003</v>
      </c>
      <c r="E448" s="98">
        <v>789</v>
      </c>
      <c r="F448" s="152">
        <v>56064.7</v>
      </c>
      <c r="G448" s="55">
        <v>100</v>
      </c>
      <c r="H448" s="15">
        <f t="shared" si="80"/>
        <v>56064.7</v>
      </c>
      <c r="I448" s="15">
        <f t="shared" si="72"/>
        <v>0</v>
      </c>
      <c r="J448" s="15">
        <f t="shared" si="77"/>
        <v>71.057921419518379</v>
      </c>
      <c r="K448" s="15">
        <f t="shared" si="78"/>
        <v>648.58654446327967</v>
      </c>
      <c r="L448" s="15">
        <f t="shared" si="79"/>
        <v>889624.57646723732</v>
      </c>
      <c r="M448" s="15"/>
      <c r="N448" s="119">
        <f t="shared" si="71"/>
        <v>889624.57646723732</v>
      </c>
    </row>
    <row r="449" spans="1:14" x14ac:dyDescent="0.25">
      <c r="A449" s="5"/>
      <c r="B449" s="65" t="s">
        <v>308</v>
      </c>
      <c r="C449" s="47">
        <v>4</v>
      </c>
      <c r="D449" s="69">
        <v>22.801199999999998</v>
      </c>
      <c r="E449" s="98">
        <v>1282</v>
      </c>
      <c r="F449" s="152">
        <v>199519.7</v>
      </c>
      <c r="G449" s="55">
        <v>100</v>
      </c>
      <c r="H449" s="15">
        <f t="shared" si="80"/>
        <v>199519.7</v>
      </c>
      <c r="I449" s="15">
        <f t="shared" si="72"/>
        <v>0</v>
      </c>
      <c r="J449" s="15">
        <f t="shared" si="77"/>
        <v>155.63159126365056</v>
      </c>
      <c r="K449" s="15">
        <f t="shared" si="78"/>
        <v>564.01287461914751</v>
      </c>
      <c r="L449" s="15">
        <f t="shared" si="79"/>
        <v>839945.85680364515</v>
      </c>
      <c r="M449" s="15"/>
      <c r="N449" s="119">
        <f t="shared" si="71"/>
        <v>839945.85680364515</v>
      </c>
    </row>
    <row r="450" spans="1:14" x14ac:dyDescent="0.25">
      <c r="A450" s="5"/>
      <c r="B450" s="65" t="s">
        <v>309</v>
      </c>
      <c r="C450" s="47">
        <v>4</v>
      </c>
      <c r="D450" s="69">
        <v>31.886900000000004</v>
      </c>
      <c r="E450" s="98">
        <v>3281</v>
      </c>
      <c r="F450" s="152">
        <v>383994.1</v>
      </c>
      <c r="G450" s="55">
        <v>100</v>
      </c>
      <c r="H450" s="15">
        <f t="shared" si="80"/>
        <v>383994.1</v>
      </c>
      <c r="I450" s="15">
        <f t="shared" si="72"/>
        <v>0</v>
      </c>
      <c r="J450" s="15">
        <f t="shared" si="77"/>
        <v>117.03569033831148</v>
      </c>
      <c r="K450" s="15">
        <f t="shared" si="78"/>
        <v>602.60877554448655</v>
      </c>
      <c r="L450" s="15">
        <f t="shared" si="79"/>
        <v>1097984.2559901627</v>
      </c>
      <c r="M450" s="15"/>
      <c r="N450" s="119">
        <f t="shared" ref="N450:N513" si="81">L450+M450</f>
        <v>1097984.2559901627</v>
      </c>
    </row>
    <row r="451" spans="1:14" x14ac:dyDescent="0.25">
      <c r="A451" s="5"/>
      <c r="B451" s="65" t="s">
        <v>310</v>
      </c>
      <c r="C451" s="47">
        <v>4</v>
      </c>
      <c r="D451" s="69">
        <v>28.262299999999996</v>
      </c>
      <c r="E451" s="98">
        <v>1016</v>
      </c>
      <c r="F451" s="152">
        <v>469299.6</v>
      </c>
      <c r="G451" s="55">
        <v>100</v>
      </c>
      <c r="H451" s="15">
        <f t="shared" si="80"/>
        <v>469299.6</v>
      </c>
      <c r="I451" s="15">
        <f t="shared" si="72"/>
        <v>0</v>
      </c>
      <c r="J451" s="15">
        <f t="shared" si="77"/>
        <v>461.90905511811019</v>
      </c>
      <c r="K451" s="15">
        <f t="shared" si="78"/>
        <v>257.73541076468786</v>
      </c>
      <c r="L451" s="15">
        <f t="shared" si="79"/>
        <v>471185.46560286055</v>
      </c>
      <c r="M451" s="15"/>
      <c r="N451" s="119">
        <f t="shared" si="81"/>
        <v>471185.46560286055</v>
      </c>
    </row>
    <row r="452" spans="1:14" x14ac:dyDescent="0.25">
      <c r="A452" s="5"/>
      <c r="B452" s="65" t="s">
        <v>311</v>
      </c>
      <c r="C452" s="47">
        <v>4</v>
      </c>
      <c r="D452" s="69">
        <v>58.896599999999999</v>
      </c>
      <c r="E452" s="98">
        <v>2263</v>
      </c>
      <c r="F452" s="152">
        <v>319138.59999999998</v>
      </c>
      <c r="G452" s="55">
        <v>100</v>
      </c>
      <c r="H452" s="15">
        <f t="shared" si="80"/>
        <v>319138.59999999998</v>
      </c>
      <c r="I452" s="15">
        <f t="shared" ref="I452:I515" si="82">F452-H452</f>
        <v>0</v>
      </c>
      <c r="J452" s="15">
        <f t="shared" si="77"/>
        <v>141.02456915598762</v>
      </c>
      <c r="K452" s="15">
        <f t="shared" si="78"/>
        <v>578.61989672681045</v>
      </c>
      <c r="L452" s="15">
        <f t="shared" si="79"/>
        <v>1044219.2148699379</v>
      </c>
      <c r="M452" s="15"/>
      <c r="N452" s="119">
        <f t="shared" si="81"/>
        <v>1044219.2148699379</v>
      </c>
    </row>
    <row r="453" spans="1:14" x14ac:dyDescent="0.25">
      <c r="A453" s="5"/>
      <c r="B453" s="65" t="s">
        <v>312</v>
      </c>
      <c r="C453" s="47">
        <v>4</v>
      </c>
      <c r="D453" s="69">
        <v>18.635300000000001</v>
      </c>
      <c r="E453" s="98">
        <v>3925</v>
      </c>
      <c r="F453" s="152">
        <v>2024863</v>
      </c>
      <c r="G453" s="55">
        <v>100</v>
      </c>
      <c r="H453" s="15">
        <f t="shared" si="80"/>
        <v>2024863</v>
      </c>
      <c r="I453" s="15">
        <f t="shared" si="82"/>
        <v>0</v>
      </c>
      <c r="J453" s="15">
        <f t="shared" si="77"/>
        <v>515.88866242038216</v>
      </c>
      <c r="K453" s="15">
        <f t="shared" si="78"/>
        <v>203.75580346241588</v>
      </c>
      <c r="L453" s="15">
        <f t="shared" si="79"/>
        <v>658261.19343330921</v>
      </c>
      <c r="M453" s="15"/>
      <c r="N453" s="119">
        <f t="shared" si="81"/>
        <v>658261.19343330921</v>
      </c>
    </row>
    <row r="454" spans="1:14" x14ac:dyDescent="0.25">
      <c r="A454" s="5"/>
      <c r="B454" s="65" t="s">
        <v>313</v>
      </c>
      <c r="C454" s="47">
        <v>4</v>
      </c>
      <c r="D454" s="69">
        <v>32.360300000000002</v>
      </c>
      <c r="E454" s="98">
        <v>1888</v>
      </c>
      <c r="F454" s="152">
        <v>417298.3</v>
      </c>
      <c r="G454" s="55">
        <v>100</v>
      </c>
      <c r="H454" s="15">
        <f t="shared" si="80"/>
        <v>417298.3</v>
      </c>
      <c r="I454" s="15">
        <f t="shared" si="82"/>
        <v>0</v>
      </c>
      <c r="J454" s="15">
        <f t="shared" si="77"/>
        <v>221.02664194915255</v>
      </c>
      <c r="K454" s="15">
        <f t="shared" si="78"/>
        <v>498.61782393364547</v>
      </c>
      <c r="L454" s="15">
        <f t="shared" si="79"/>
        <v>845879.63769094599</v>
      </c>
      <c r="M454" s="15"/>
      <c r="N454" s="119">
        <f t="shared" si="81"/>
        <v>845879.63769094599</v>
      </c>
    </row>
    <row r="455" spans="1:14" x14ac:dyDescent="0.25">
      <c r="A455" s="5"/>
      <c r="B455" s="65" t="s">
        <v>314</v>
      </c>
      <c r="C455" s="47">
        <v>4</v>
      </c>
      <c r="D455" s="69">
        <v>50.483599999999996</v>
      </c>
      <c r="E455" s="98">
        <v>4339</v>
      </c>
      <c r="F455" s="152">
        <v>713357.7</v>
      </c>
      <c r="G455" s="55">
        <v>100</v>
      </c>
      <c r="H455" s="15">
        <f t="shared" si="80"/>
        <v>713357.7</v>
      </c>
      <c r="I455" s="15">
        <f t="shared" si="82"/>
        <v>0</v>
      </c>
      <c r="J455" s="15">
        <f t="shared" si="77"/>
        <v>164.40601521087808</v>
      </c>
      <c r="K455" s="15">
        <f t="shared" si="78"/>
        <v>555.23845067191996</v>
      </c>
      <c r="L455" s="15">
        <f t="shared" si="79"/>
        <v>1191383.3333519266</v>
      </c>
      <c r="M455" s="15"/>
      <c r="N455" s="119">
        <f t="shared" si="81"/>
        <v>1191383.3333519266</v>
      </c>
    </row>
    <row r="456" spans="1:14" x14ac:dyDescent="0.25">
      <c r="A456" s="5"/>
      <c r="B456" s="65" t="s">
        <v>315</v>
      </c>
      <c r="C456" s="47">
        <v>4</v>
      </c>
      <c r="D456" s="69">
        <v>42.430799999999998</v>
      </c>
      <c r="E456" s="98">
        <v>3311</v>
      </c>
      <c r="F456" s="152">
        <v>430590.8</v>
      </c>
      <c r="G456" s="55">
        <v>100</v>
      </c>
      <c r="H456" s="15">
        <f t="shared" si="80"/>
        <v>430590.8</v>
      </c>
      <c r="I456" s="15">
        <f t="shared" si="82"/>
        <v>0</v>
      </c>
      <c r="J456" s="15">
        <f t="shared" si="77"/>
        <v>130.04856538810026</v>
      </c>
      <c r="K456" s="15">
        <f t="shared" si="78"/>
        <v>589.59590049469784</v>
      </c>
      <c r="L456" s="15">
        <f t="shared" si="79"/>
        <v>1113183.2730311377</v>
      </c>
      <c r="M456" s="15"/>
      <c r="N456" s="119">
        <f t="shared" si="81"/>
        <v>1113183.2730311377</v>
      </c>
    </row>
    <row r="457" spans="1:14" x14ac:dyDescent="0.25">
      <c r="A457" s="5"/>
      <c r="B457" s="65" t="s">
        <v>316</v>
      </c>
      <c r="C457" s="47">
        <v>4</v>
      </c>
      <c r="D457" s="69">
        <v>22.826599999999999</v>
      </c>
      <c r="E457" s="98">
        <v>1465</v>
      </c>
      <c r="F457" s="152">
        <v>237923.1</v>
      </c>
      <c r="G457" s="55">
        <v>100</v>
      </c>
      <c r="H457" s="15">
        <f t="shared" si="80"/>
        <v>237923.1</v>
      </c>
      <c r="I457" s="15">
        <f t="shared" si="82"/>
        <v>0</v>
      </c>
      <c r="J457" s="15">
        <f t="shared" si="77"/>
        <v>162.40484641638227</v>
      </c>
      <c r="K457" s="15">
        <f t="shared" si="78"/>
        <v>557.23961946641577</v>
      </c>
      <c r="L457" s="15">
        <f t="shared" si="79"/>
        <v>849417.74150964175</v>
      </c>
      <c r="M457" s="15"/>
      <c r="N457" s="119">
        <f t="shared" si="81"/>
        <v>849417.74150964175</v>
      </c>
    </row>
    <row r="458" spans="1:14" x14ac:dyDescent="0.25">
      <c r="A458" s="5"/>
      <c r="B458" s="65"/>
      <c r="C458" s="47"/>
      <c r="D458" s="69">
        <v>0</v>
      </c>
      <c r="E458" s="100"/>
      <c r="F458" s="44"/>
      <c r="G458" s="55"/>
      <c r="H458" s="40"/>
      <c r="I458" s="15"/>
      <c r="J458" s="15"/>
      <c r="K458" s="15"/>
      <c r="L458" s="15"/>
      <c r="M458" s="15"/>
      <c r="N458" s="119"/>
    </row>
    <row r="459" spans="1:14" x14ac:dyDescent="0.25">
      <c r="A459" s="42" t="s">
        <v>317</v>
      </c>
      <c r="B459" s="57" t="s">
        <v>2</v>
      </c>
      <c r="C459" s="58"/>
      <c r="D459" s="7">
        <v>1108.1904</v>
      </c>
      <c r="E459" s="101">
        <f>E460</f>
        <v>78766</v>
      </c>
      <c r="F459" s="49"/>
      <c r="G459" s="55"/>
      <c r="H459" s="12">
        <f>H461</f>
        <v>10528405.500000004</v>
      </c>
      <c r="I459" s="12">
        <f>I461</f>
        <v>-10528405.500000004</v>
      </c>
      <c r="J459" s="15"/>
      <c r="K459" s="15"/>
      <c r="L459" s="15"/>
      <c r="M459" s="14">
        <f>M461</f>
        <v>33814396.839805722</v>
      </c>
      <c r="N459" s="117">
        <f t="shared" si="81"/>
        <v>33814396.839805722</v>
      </c>
    </row>
    <row r="460" spans="1:14" x14ac:dyDescent="0.25">
      <c r="A460" s="32" t="s">
        <v>317</v>
      </c>
      <c r="B460" s="57" t="s">
        <v>3</v>
      </c>
      <c r="C460" s="58"/>
      <c r="D460" s="7">
        <v>1108.1904</v>
      </c>
      <c r="E460" s="101">
        <f>SUM(E462:E501)</f>
        <v>78766</v>
      </c>
      <c r="F460" s="49">
        <f>SUM(F462:F501)</f>
        <v>42113622.000000015</v>
      </c>
      <c r="G460" s="55"/>
      <c r="H460" s="12">
        <f>SUM(H462:H501)</f>
        <v>32646676.399999999</v>
      </c>
      <c r="I460" s="12">
        <f>SUM(I462:I501)</f>
        <v>9466945.5999999996</v>
      </c>
      <c r="J460" s="15"/>
      <c r="K460" s="15"/>
      <c r="L460" s="12">
        <f>SUM(L462:L501)</f>
        <v>29647542.091897275</v>
      </c>
      <c r="M460" s="14"/>
      <c r="N460" s="117">
        <f t="shared" si="81"/>
        <v>29647542.091897275</v>
      </c>
    </row>
    <row r="461" spans="1:14" x14ac:dyDescent="0.25">
      <c r="A461" s="5"/>
      <c r="B461" s="65" t="s">
        <v>26</v>
      </c>
      <c r="C461" s="47">
        <v>2</v>
      </c>
      <c r="D461" s="69">
        <v>0</v>
      </c>
      <c r="E461" s="102"/>
      <c r="F461" s="64"/>
      <c r="G461" s="55">
        <v>25</v>
      </c>
      <c r="H461" s="15">
        <f>F460*G461/100</f>
        <v>10528405.500000004</v>
      </c>
      <c r="I461" s="15">
        <f t="shared" si="82"/>
        <v>-10528405.500000004</v>
      </c>
      <c r="J461" s="15"/>
      <c r="K461" s="15"/>
      <c r="L461" s="15"/>
      <c r="M461" s="15">
        <f>($L$7*$L$8*E459/$L$10)+($L$7*$L$9*D459/$L$11)</f>
        <v>33814396.839805722</v>
      </c>
      <c r="N461" s="119">
        <f t="shared" si="81"/>
        <v>33814396.839805722</v>
      </c>
    </row>
    <row r="462" spans="1:14" x14ac:dyDescent="0.25">
      <c r="A462" s="5"/>
      <c r="B462" s="65" t="s">
        <v>262</v>
      </c>
      <c r="C462" s="47">
        <v>4</v>
      </c>
      <c r="D462" s="69">
        <v>45.602799999999995</v>
      </c>
      <c r="E462" s="98">
        <v>1214</v>
      </c>
      <c r="F462" s="153">
        <v>247417.7</v>
      </c>
      <c r="G462" s="55">
        <v>100</v>
      </c>
      <c r="H462" s="15">
        <f>F462*G462/100</f>
        <v>247417.7</v>
      </c>
      <c r="I462" s="15">
        <f t="shared" si="82"/>
        <v>0</v>
      </c>
      <c r="J462" s="15">
        <f t="shared" ref="J462:J501" si="83">F462/E462</f>
        <v>203.80370675453048</v>
      </c>
      <c r="K462" s="15">
        <f t="shared" ref="K462:K501" si="84">$J$11*$J$19-J462</f>
        <v>515.84075912826756</v>
      </c>
      <c r="L462" s="15">
        <f t="shared" ref="L462:L501" si="85">IF(K462&gt;0,$J$7*$J$8*(K462/$K$19),0)+$J$7*$J$9*(E462/$E$19)+$J$7*$J$10*(D462/$D$19)</f>
        <v>836833.61470242485</v>
      </c>
      <c r="M462" s="15"/>
      <c r="N462" s="119">
        <f t="shared" si="81"/>
        <v>836833.61470242485</v>
      </c>
    </row>
    <row r="463" spans="1:14" x14ac:dyDescent="0.25">
      <c r="A463" s="5"/>
      <c r="B463" s="65" t="s">
        <v>318</v>
      </c>
      <c r="C463" s="47">
        <v>4</v>
      </c>
      <c r="D463" s="69">
        <v>27.1677</v>
      </c>
      <c r="E463" s="98">
        <v>2046</v>
      </c>
      <c r="F463" s="153">
        <v>447628</v>
      </c>
      <c r="G463" s="55">
        <v>100</v>
      </c>
      <c r="H463" s="15">
        <f t="shared" ref="H463:H501" si="86">F463*G463/100</f>
        <v>447628</v>
      </c>
      <c r="I463" s="15">
        <f t="shared" si="82"/>
        <v>0</v>
      </c>
      <c r="J463" s="15">
        <f t="shared" si="83"/>
        <v>218.78201368523949</v>
      </c>
      <c r="K463" s="15">
        <f t="shared" si="84"/>
        <v>500.86245219755858</v>
      </c>
      <c r="L463" s="15">
        <f t="shared" si="85"/>
        <v>849881.06614706607</v>
      </c>
      <c r="M463" s="15"/>
      <c r="N463" s="119">
        <f t="shared" si="81"/>
        <v>849881.06614706607</v>
      </c>
    </row>
    <row r="464" spans="1:14" x14ac:dyDescent="0.25">
      <c r="A464" s="5"/>
      <c r="B464" s="65" t="s">
        <v>788</v>
      </c>
      <c r="C464" s="47">
        <v>4</v>
      </c>
      <c r="D464" s="69">
        <v>26.518599999999999</v>
      </c>
      <c r="E464" s="98">
        <v>1770</v>
      </c>
      <c r="F464" s="153">
        <v>434800.3</v>
      </c>
      <c r="G464" s="55">
        <v>100</v>
      </c>
      <c r="H464" s="15">
        <f t="shared" si="86"/>
        <v>434800.3</v>
      </c>
      <c r="I464" s="15">
        <f t="shared" si="82"/>
        <v>0</v>
      </c>
      <c r="J464" s="15">
        <f t="shared" si="83"/>
        <v>245.6498870056497</v>
      </c>
      <c r="K464" s="15">
        <f t="shared" si="84"/>
        <v>473.99457887714834</v>
      </c>
      <c r="L464" s="15">
        <f t="shared" si="85"/>
        <v>790669.82183926646</v>
      </c>
      <c r="M464" s="15"/>
      <c r="N464" s="119">
        <f t="shared" si="81"/>
        <v>790669.82183926646</v>
      </c>
    </row>
    <row r="465" spans="1:14" x14ac:dyDescent="0.25">
      <c r="A465" s="5"/>
      <c r="B465" s="65" t="s">
        <v>319</v>
      </c>
      <c r="C465" s="47">
        <v>4</v>
      </c>
      <c r="D465" s="69">
        <v>22.964099999999998</v>
      </c>
      <c r="E465" s="98">
        <v>922</v>
      </c>
      <c r="F465" s="153">
        <v>215561</v>
      </c>
      <c r="G465" s="55">
        <v>100</v>
      </c>
      <c r="H465" s="15">
        <f t="shared" si="86"/>
        <v>215561</v>
      </c>
      <c r="I465" s="15">
        <f t="shared" si="82"/>
        <v>0</v>
      </c>
      <c r="J465" s="15">
        <f t="shared" si="83"/>
        <v>233.79718004338395</v>
      </c>
      <c r="K465" s="15">
        <f t="shared" si="84"/>
        <v>485.8472858394141</v>
      </c>
      <c r="L465" s="15">
        <f t="shared" si="85"/>
        <v>714969.90601838485</v>
      </c>
      <c r="M465" s="15"/>
      <c r="N465" s="119">
        <f t="shared" si="81"/>
        <v>714969.90601838485</v>
      </c>
    </row>
    <row r="466" spans="1:14" x14ac:dyDescent="0.25">
      <c r="A466" s="5"/>
      <c r="B466" s="65" t="s">
        <v>320</v>
      </c>
      <c r="C466" s="47">
        <v>4</v>
      </c>
      <c r="D466" s="69">
        <v>23.157800000000002</v>
      </c>
      <c r="E466" s="98">
        <v>1087</v>
      </c>
      <c r="F466" s="153">
        <v>312459.2</v>
      </c>
      <c r="G466" s="55">
        <v>100</v>
      </c>
      <c r="H466" s="15">
        <f t="shared" si="86"/>
        <v>312459.2</v>
      </c>
      <c r="I466" s="15">
        <f t="shared" si="82"/>
        <v>0</v>
      </c>
      <c r="J466" s="15">
        <f t="shared" si="83"/>
        <v>287.45096596136153</v>
      </c>
      <c r="K466" s="15">
        <f t="shared" si="84"/>
        <v>432.19349992143651</v>
      </c>
      <c r="L466" s="15">
        <f t="shared" si="85"/>
        <v>668401.82970871532</v>
      </c>
      <c r="M466" s="15"/>
      <c r="N466" s="119">
        <f t="shared" si="81"/>
        <v>668401.82970871532</v>
      </c>
    </row>
    <row r="467" spans="1:14" x14ac:dyDescent="0.25">
      <c r="A467" s="5"/>
      <c r="B467" s="65" t="s">
        <v>321</v>
      </c>
      <c r="C467" s="47">
        <v>4</v>
      </c>
      <c r="D467" s="69">
        <v>52.364100000000001</v>
      </c>
      <c r="E467" s="98">
        <v>2938</v>
      </c>
      <c r="F467" s="153">
        <v>518923.9</v>
      </c>
      <c r="G467" s="55">
        <v>100</v>
      </c>
      <c r="H467" s="15">
        <f t="shared" si="86"/>
        <v>518923.9</v>
      </c>
      <c r="I467" s="15">
        <f t="shared" si="82"/>
        <v>0</v>
      </c>
      <c r="J467" s="15">
        <f t="shared" si="83"/>
        <v>176.62488087134105</v>
      </c>
      <c r="K467" s="15">
        <f t="shared" si="84"/>
        <v>543.01958501145702</v>
      </c>
      <c r="L467" s="15">
        <f t="shared" si="85"/>
        <v>1049428.8674101655</v>
      </c>
      <c r="M467" s="15"/>
      <c r="N467" s="119">
        <f t="shared" si="81"/>
        <v>1049428.8674101655</v>
      </c>
    </row>
    <row r="468" spans="1:14" x14ac:dyDescent="0.25">
      <c r="A468" s="5"/>
      <c r="B468" s="65" t="s">
        <v>197</v>
      </c>
      <c r="C468" s="47">
        <v>4</v>
      </c>
      <c r="D468" s="69">
        <v>28.741099999999999</v>
      </c>
      <c r="E468" s="98">
        <v>1532</v>
      </c>
      <c r="F468" s="153">
        <v>241574.9</v>
      </c>
      <c r="G468" s="55">
        <v>100</v>
      </c>
      <c r="H468" s="15">
        <f t="shared" si="86"/>
        <v>241574.9</v>
      </c>
      <c r="I468" s="15">
        <f t="shared" si="82"/>
        <v>0</v>
      </c>
      <c r="J468" s="15">
        <f t="shared" si="83"/>
        <v>157.68596605744125</v>
      </c>
      <c r="K468" s="15">
        <f t="shared" si="84"/>
        <v>561.95849982535674</v>
      </c>
      <c r="L468" s="15">
        <f t="shared" si="85"/>
        <v>876734.3670880053</v>
      </c>
      <c r="M468" s="15"/>
      <c r="N468" s="119">
        <f t="shared" si="81"/>
        <v>876734.3670880053</v>
      </c>
    </row>
    <row r="469" spans="1:14" x14ac:dyDescent="0.25">
      <c r="A469" s="5"/>
      <c r="B469" s="65" t="s">
        <v>322</v>
      </c>
      <c r="C469" s="47">
        <v>4</v>
      </c>
      <c r="D469" s="69">
        <v>30.527899999999999</v>
      </c>
      <c r="E469" s="98">
        <v>1956</v>
      </c>
      <c r="F469" s="153">
        <v>274998.59999999998</v>
      </c>
      <c r="G469" s="55">
        <v>100</v>
      </c>
      <c r="H469" s="15">
        <f t="shared" si="86"/>
        <v>274998.59999999998</v>
      </c>
      <c r="I469" s="15">
        <f t="shared" si="82"/>
        <v>0</v>
      </c>
      <c r="J469" s="15">
        <f t="shared" si="83"/>
        <v>140.59233128834356</v>
      </c>
      <c r="K469" s="15">
        <f t="shared" si="84"/>
        <v>579.05213459445451</v>
      </c>
      <c r="L469" s="15">
        <f t="shared" si="85"/>
        <v>941506.41802008066</v>
      </c>
      <c r="M469" s="15"/>
      <c r="N469" s="119">
        <f t="shared" si="81"/>
        <v>941506.41802008066</v>
      </c>
    </row>
    <row r="470" spans="1:14" x14ac:dyDescent="0.25">
      <c r="A470" s="5"/>
      <c r="B470" s="65" t="s">
        <v>323</v>
      </c>
      <c r="C470" s="47">
        <v>4</v>
      </c>
      <c r="D470" s="69">
        <v>35.814700000000002</v>
      </c>
      <c r="E470" s="98">
        <v>2168</v>
      </c>
      <c r="F470" s="153">
        <v>1086741.8</v>
      </c>
      <c r="G470" s="55">
        <v>100</v>
      </c>
      <c r="H470" s="15">
        <f t="shared" si="86"/>
        <v>1086741.8</v>
      </c>
      <c r="I470" s="15">
        <f t="shared" si="82"/>
        <v>0</v>
      </c>
      <c r="J470" s="15">
        <f t="shared" si="83"/>
        <v>501.26466789667899</v>
      </c>
      <c r="K470" s="15">
        <f t="shared" si="84"/>
        <v>218.37979798611906</v>
      </c>
      <c r="L470" s="15">
        <f t="shared" si="85"/>
        <v>553973.01363251708</v>
      </c>
      <c r="M470" s="15"/>
      <c r="N470" s="119">
        <f t="shared" si="81"/>
        <v>553973.01363251708</v>
      </c>
    </row>
    <row r="471" spans="1:14" x14ac:dyDescent="0.25">
      <c r="A471" s="5"/>
      <c r="B471" s="65" t="s">
        <v>324</v>
      </c>
      <c r="C471" s="47">
        <v>4</v>
      </c>
      <c r="D471" s="69">
        <v>50.043500000000009</v>
      </c>
      <c r="E471" s="98">
        <v>3091</v>
      </c>
      <c r="F471" s="153">
        <v>314915.8</v>
      </c>
      <c r="G471" s="55">
        <v>100</v>
      </c>
      <c r="H471" s="15">
        <f t="shared" si="86"/>
        <v>314915.8</v>
      </c>
      <c r="I471" s="15">
        <f t="shared" si="82"/>
        <v>0</v>
      </c>
      <c r="J471" s="15">
        <f t="shared" si="83"/>
        <v>101.88152701391135</v>
      </c>
      <c r="K471" s="15">
        <f t="shared" si="84"/>
        <v>617.76293886888675</v>
      </c>
      <c r="L471" s="15">
        <f t="shared" si="85"/>
        <v>1145174.5058105546</v>
      </c>
      <c r="M471" s="15"/>
      <c r="N471" s="119">
        <f t="shared" si="81"/>
        <v>1145174.5058105546</v>
      </c>
    </row>
    <row r="472" spans="1:14" x14ac:dyDescent="0.25">
      <c r="A472" s="5"/>
      <c r="B472" s="65" t="s">
        <v>325</v>
      </c>
      <c r="C472" s="47">
        <v>4</v>
      </c>
      <c r="D472" s="69">
        <v>22.613199999999999</v>
      </c>
      <c r="E472" s="98">
        <v>1345</v>
      </c>
      <c r="F472" s="153">
        <v>686879</v>
      </c>
      <c r="G472" s="55">
        <v>100</v>
      </c>
      <c r="H472" s="15">
        <f t="shared" si="86"/>
        <v>686879</v>
      </c>
      <c r="I472" s="15">
        <f t="shared" si="82"/>
        <v>0</v>
      </c>
      <c r="J472" s="15">
        <f t="shared" si="83"/>
        <v>510.6907063197026</v>
      </c>
      <c r="K472" s="15">
        <f t="shared" si="84"/>
        <v>208.95375956309545</v>
      </c>
      <c r="L472" s="15">
        <f t="shared" si="85"/>
        <v>430556.93399202765</v>
      </c>
      <c r="M472" s="15"/>
      <c r="N472" s="119">
        <f t="shared" si="81"/>
        <v>430556.93399202765</v>
      </c>
    </row>
    <row r="473" spans="1:14" x14ac:dyDescent="0.25">
      <c r="A473" s="5"/>
      <c r="B473" s="65" t="s">
        <v>870</v>
      </c>
      <c r="C473" s="47">
        <v>3</v>
      </c>
      <c r="D473" s="69">
        <v>15.1205</v>
      </c>
      <c r="E473" s="98">
        <v>12718</v>
      </c>
      <c r="F473" s="153">
        <v>18933891.199999999</v>
      </c>
      <c r="G473" s="55">
        <v>50</v>
      </c>
      <c r="H473" s="15">
        <f t="shared" si="86"/>
        <v>9466945.5999999996</v>
      </c>
      <c r="I473" s="15">
        <f t="shared" si="82"/>
        <v>9466945.5999999996</v>
      </c>
      <c r="J473" s="15">
        <f t="shared" si="83"/>
        <v>1488.7475389212141</v>
      </c>
      <c r="K473" s="15">
        <f t="shared" si="84"/>
        <v>-769.10307303841603</v>
      </c>
      <c r="L473" s="15">
        <f t="shared" si="85"/>
        <v>1243188.1742410881</v>
      </c>
      <c r="M473" s="15"/>
      <c r="N473" s="119">
        <f t="shared" si="81"/>
        <v>1243188.1742410881</v>
      </c>
    </row>
    <row r="474" spans="1:14" x14ac:dyDescent="0.25">
      <c r="A474" s="5"/>
      <c r="B474" s="65" t="s">
        <v>326</v>
      </c>
      <c r="C474" s="47">
        <v>4</v>
      </c>
      <c r="D474" s="69">
        <v>24.532899999999998</v>
      </c>
      <c r="E474" s="98">
        <v>1502</v>
      </c>
      <c r="F474" s="153">
        <v>232106.8</v>
      </c>
      <c r="G474" s="55">
        <v>100</v>
      </c>
      <c r="H474" s="15">
        <f t="shared" si="86"/>
        <v>232106.8</v>
      </c>
      <c r="I474" s="15">
        <f t="shared" si="82"/>
        <v>0</v>
      </c>
      <c r="J474" s="15">
        <f t="shared" si="83"/>
        <v>154.53182423435419</v>
      </c>
      <c r="K474" s="15">
        <f t="shared" si="84"/>
        <v>565.11264164844386</v>
      </c>
      <c r="L474" s="15">
        <f t="shared" si="85"/>
        <v>866579.22096525773</v>
      </c>
      <c r="M474" s="15"/>
      <c r="N474" s="119">
        <f t="shared" si="81"/>
        <v>866579.22096525773</v>
      </c>
    </row>
    <row r="475" spans="1:14" x14ac:dyDescent="0.25">
      <c r="A475" s="5"/>
      <c r="B475" s="65" t="s">
        <v>327</v>
      </c>
      <c r="C475" s="47">
        <v>4</v>
      </c>
      <c r="D475" s="69">
        <v>34.783699999999996</v>
      </c>
      <c r="E475" s="98">
        <v>2172</v>
      </c>
      <c r="F475" s="153">
        <v>709320.9</v>
      </c>
      <c r="G475" s="55">
        <v>100</v>
      </c>
      <c r="H475" s="15">
        <f t="shared" si="86"/>
        <v>709320.9</v>
      </c>
      <c r="I475" s="15">
        <f t="shared" si="82"/>
        <v>0</v>
      </c>
      <c r="J475" s="15">
        <f t="shared" si="83"/>
        <v>326.57499999999999</v>
      </c>
      <c r="K475" s="15">
        <f t="shared" si="84"/>
        <v>393.06946588279806</v>
      </c>
      <c r="L475" s="15">
        <f t="shared" si="85"/>
        <v>755768.05196613912</v>
      </c>
      <c r="M475" s="15"/>
      <c r="N475" s="119">
        <f t="shared" si="81"/>
        <v>755768.05196613912</v>
      </c>
    </row>
    <row r="476" spans="1:14" x14ac:dyDescent="0.25">
      <c r="A476" s="5"/>
      <c r="B476" s="65" t="s">
        <v>328</v>
      </c>
      <c r="C476" s="47">
        <v>4</v>
      </c>
      <c r="D476" s="69">
        <v>42.847299999999997</v>
      </c>
      <c r="E476" s="98">
        <v>3063</v>
      </c>
      <c r="F476" s="153">
        <v>1321265.5</v>
      </c>
      <c r="G476" s="55">
        <v>100</v>
      </c>
      <c r="H476" s="15">
        <f t="shared" si="86"/>
        <v>1321265.5</v>
      </c>
      <c r="I476" s="15">
        <f t="shared" si="82"/>
        <v>0</v>
      </c>
      <c r="J476" s="15">
        <f t="shared" si="83"/>
        <v>431.3632060071825</v>
      </c>
      <c r="K476" s="15">
        <f t="shared" si="84"/>
        <v>288.28125987561555</v>
      </c>
      <c r="L476" s="15">
        <f t="shared" si="85"/>
        <v>738737.31677176268</v>
      </c>
      <c r="M476" s="15"/>
      <c r="N476" s="119">
        <f t="shared" si="81"/>
        <v>738737.31677176268</v>
      </c>
    </row>
    <row r="477" spans="1:14" x14ac:dyDescent="0.25">
      <c r="A477" s="5"/>
      <c r="B477" s="65" t="s">
        <v>329</v>
      </c>
      <c r="C477" s="47">
        <v>4</v>
      </c>
      <c r="D477" s="69">
        <v>27.030799999999999</v>
      </c>
      <c r="E477" s="98">
        <v>1713</v>
      </c>
      <c r="F477" s="153">
        <v>2524399.2999999998</v>
      </c>
      <c r="G477" s="55">
        <v>100</v>
      </c>
      <c r="H477" s="15">
        <f t="shared" si="86"/>
        <v>2524399.2999999998</v>
      </c>
      <c r="I477" s="15">
        <f t="shared" si="82"/>
        <v>0</v>
      </c>
      <c r="J477" s="15">
        <f t="shared" si="83"/>
        <v>1473.6715119673088</v>
      </c>
      <c r="K477" s="15">
        <f t="shared" si="84"/>
        <v>-754.02704608451074</v>
      </c>
      <c r="L477" s="15">
        <f t="shared" si="85"/>
        <v>232787.17295039224</v>
      </c>
      <c r="M477" s="15"/>
      <c r="N477" s="119">
        <f t="shared" si="81"/>
        <v>232787.17295039224</v>
      </c>
    </row>
    <row r="478" spans="1:14" x14ac:dyDescent="0.25">
      <c r="A478" s="5"/>
      <c r="B478" s="65" t="s">
        <v>330</v>
      </c>
      <c r="C478" s="47">
        <v>4</v>
      </c>
      <c r="D478" s="69">
        <v>20.4026</v>
      </c>
      <c r="E478" s="98">
        <v>1367</v>
      </c>
      <c r="F478" s="153">
        <v>344621.4</v>
      </c>
      <c r="G478" s="55">
        <v>100</v>
      </c>
      <c r="H478" s="15">
        <f t="shared" si="86"/>
        <v>344621.4</v>
      </c>
      <c r="I478" s="15">
        <f t="shared" si="82"/>
        <v>0</v>
      </c>
      <c r="J478" s="15">
        <f t="shared" si="83"/>
        <v>252.10051207022678</v>
      </c>
      <c r="K478" s="15">
        <f t="shared" si="84"/>
        <v>467.54395381257126</v>
      </c>
      <c r="L478" s="15">
        <f t="shared" si="85"/>
        <v>729003.23316696065</v>
      </c>
      <c r="M478" s="15"/>
      <c r="N478" s="119">
        <f t="shared" si="81"/>
        <v>729003.23316696065</v>
      </c>
    </row>
    <row r="479" spans="1:14" x14ac:dyDescent="0.25">
      <c r="A479" s="5"/>
      <c r="B479" s="65" t="s">
        <v>301</v>
      </c>
      <c r="C479" s="47">
        <v>4</v>
      </c>
      <c r="D479" s="69">
        <v>38.792499999999997</v>
      </c>
      <c r="E479" s="98">
        <v>1561</v>
      </c>
      <c r="F479" s="153">
        <v>582584.30000000005</v>
      </c>
      <c r="G479" s="55">
        <v>100</v>
      </c>
      <c r="H479" s="15">
        <f t="shared" si="86"/>
        <v>582584.30000000005</v>
      </c>
      <c r="I479" s="15">
        <f t="shared" si="82"/>
        <v>0</v>
      </c>
      <c r="J479" s="15">
        <f t="shared" si="83"/>
        <v>373.21223574631648</v>
      </c>
      <c r="K479" s="15">
        <f t="shared" si="84"/>
        <v>346.43223013648156</v>
      </c>
      <c r="L479" s="15">
        <f t="shared" si="85"/>
        <v>653929.53844358434</v>
      </c>
      <c r="M479" s="15"/>
      <c r="N479" s="119">
        <f t="shared" si="81"/>
        <v>653929.53844358434</v>
      </c>
    </row>
    <row r="480" spans="1:14" x14ac:dyDescent="0.25">
      <c r="A480" s="5"/>
      <c r="B480" s="65" t="s">
        <v>331</v>
      </c>
      <c r="C480" s="47">
        <v>4</v>
      </c>
      <c r="D480" s="69">
        <v>27.402800000000003</v>
      </c>
      <c r="E480" s="98">
        <v>1471</v>
      </c>
      <c r="F480" s="153">
        <v>202866.1</v>
      </c>
      <c r="G480" s="55">
        <v>100</v>
      </c>
      <c r="H480" s="15">
        <f t="shared" si="86"/>
        <v>202866.1</v>
      </c>
      <c r="I480" s="15">
        <f t="shared" si="82"/>
        <v>0</v>
      </c>
      <c r="J480" s="15">
        <f t="shared" si="83"/>
        <v>137.91033310673012</v>
      </c>
      <c r="K480" s="15">
        <f t="shared" si="84"/>
        <v>581.7341327760679</v>
      </c>
      <c r="L480" s="15">
        <f t="shared" si="85"/>
        <v>890568.89282149402</v>
      </c>
      <c r="M480" s="15"/>
      <c r="N480" s="119">
        <f t="shared" si="81"/>
        <v>890568.89282149402</v>
      </c>
    </row>
    <row r="481" spans="1:14" x14ac:dyDescent="0.25">
      <c r="A481" s="5"/>
      <c r="B481" s="65" t="s">
        <v>332</v>
      </c>
      <c r="C481" s="47">
        <v>4</v>
      </c>
      <c r="D481" s="69">
        <v>19.755499999999998</v>
      </c>
      <c r="E481" s="98">
        <v>1633</v>
      </c>
      <c r="F481" s="153">
        <v>2365620.1</v>
      </c>
      <c r="G481" s="55">
        <v>100</v>
      </c>
      <c r="H481" s="15">
        <f t="shared" si="86"/>
        <v>2365620.1</v>
      </c>
      <c r="I481" s="15">
        <f t="shared" si="82"/>
        <v>0</v>
      </c>
      <c r="J481" s="15">
        <f t="shared" si="83"/>
        <v>1448.6344764237599</v>
      </c>
      <c r="K481" s="15">
        <f t="shared" si="84"/>
        <v>-728.99001054096186</v>
      </c>
      <c r="L481" s="15">
        <f t="shared" si="85"/>
        <v>206196.39394496341</v>
      </c>
      <c r="M481" s="15"/>
      <c r="N481" s="119">
        <f t="shared" si="81"/>
        <v>206196.39394496341</v>
      </c>
    </row>
    <row r="482" spans="1:14" x14ac:dyDescent="0.25">
      <c r="A482" s="5"/>
      <c r="B482" s="65" t="s">
        <v>333</v>
      </c>
      <c r="C482" s="47">
        <v>4</v>
      </c>
      <c r="D482" s="69">
        <v>31.557099999999998</v>
      </c>
      <c r="E482" s="98">
        <v>816</v>
      </c>
      <c r="F482" s="153">
        <v>195735.2</v>
      </c>
      <c r="G482" s="55">
        <v>100</v>
      </c>
      <c r="H482" s="15">
        <f t="shared" si="86"/>
        <v>195735.2</v>
      </c>
      <c r="I482" s="15">
        <f t="shared" si="82"/>
        <v>0</v>
      </c>
      <c r="J482" s="15">
        <f t="shared" si="83"/>
        <v>239.87156862745098</v>
      </c>
      <c r="K482" s="15">
        <f t="shared" si="84"/>
        <v>479.77289725534706</v>
      </c>
      <c r="L482" s="15">
        <f t="shared" si="85"/>
        <v>720304.55705597892</v>
      </c>
      <c r="M482" s="15"/>
      <c r="N482" s="119">
        <f t="shared" si="81"/>
        <v>720304.55705597892</v>
      </c>
    </row>
    <row r="483" spans="1:14" x14ac:dyDescent="0.25">
      <c r="A483" s="5"/>
      <c r="B483" s="65" t="s">
        <v>334</v>
      </c>
      <c r="C483" s="47">
        <v>4</v>
      </c>
      <c r="D483" s="69">
        <v>3.6592000000000002</v>
      </c>
      <c r="E483" s="98">
        <v>1822</v>
      </c>
      <c r="F483" s="153">
        <v>1752586.6</v>
      </c>
      <c r="G483" s="55">
        <v>100</v>
      </c>
      <c r="H483" s="15">
        <f t="shared" si="86"/>
        <v>1752586.6</v>
      </c>
      <c r="I483" s="15">
        <f t="shared" si="82"/>
        <v>0</v>
      </c>
      <c r="J483" s="15">
        <f t="shared" si="83"/>
        <v>961.9026344676181</v>
      </c>
      <c r="K483" s="15">
        <f t="shared" si="84"/>
        <v>-242.25816858482006</v>
      </c>
      <c r="L483" s="15">
        <f t="shared" si="85"/>
        <v>182004.12847074814</v>
      </c>
      <c r="M483" s="15"/>
      <c r="N483" s="119">
        <f t="shared" si="81"/>
        <v>182004.12847074814</v>
      </c>
    </row>
    <row r="484" spans="1:14" x14ac:dyDescent="0.25">
      <c r="A484" s="5"/>
      <c r="B484" s="65" t="s">
        <v>335</v>
      </c>
      <c r="C484" s="47">
        <v>4</v>
      </c>
      <c r="D484" s="69">
        <v>3.3653</v>
      </c>
      <c r="E484" s="98">
        <v>1867</v>
      </c>
      <c r="F484" s="153">
        <v>563980.19999999995</v>
      </c>
      <c r="G484" s="55">
        <v>100</v>
      </c>
      <c r="H484" s="15">
        <f t="shared" si="86"/>
        <v>563980.19999999995</v>
      </c>
      <c r="I484" s="15">
        <f t="shared" si="82"/>
        <v>0</v>
      </c>
      <c r="J484" s="15">
        <f t="shared" si="83"/>
        <v>302.07830744509909</v>
      </c>
      <c r="K484" s="15">
        <f t="shared" si="84"/>
        <v>417.56615843769896</v>
      </c>
      <c r="L484" s="15">
        <f t="shared" si="85"/>
        <v>673389.38986206881</v>
      </c>
      <c r="M484" s="15"/>
      <c r="N484" s="119">
        <f t="shared" si="81"/>
        <v>673389.38986206881</v>
      </c>
    </row>
    <row r="485" spans="1:14" x14ac:dyDescent="0.25">
      <c r="A485" s="5"/>
      <c r="B485" s="65" t="s">
        <v>336</v>
      </c>
      <c r="C485" s="47">
        <v>4</v>
      </c>
      <c r="D485" s="69">
        <v>13.880999999999998</v>
      </c>
      <c r="E485" s="98">
        <v>954</v>
      </c>
      <c r="F485" s="153">
        <v>150599.20000000001</v>
      </c>
      <c r="G485" s="55">
        <v>100</v>
      </c>
      <c r="H485" s="15">
        <f t="shared" si="86"/>
        <v>150599.20000000001</v>
      </c>
      <c r="I485" s="15">
        <f t="shared" si="82"/>
        <v>0</v>
      </c>
      <c r="J485" s="15">
        <f t="shared" si="83"/>
        <v>157.86079664570232</v>
      </c>
      <c r="K485" s="15">
        <f t="shared" si="84"/>
        <v>561.78366923709575</v>
      </c>
      <c r="L485" s="15">
        <f t="shared" si="85"/>
        <v>782978.98444201972</v>
      </c>
      <c r="M485" s="15"/>
      <c r="N485" s="119">
        <f t="shared" si="81"/>
        <v>782978.98444201972</v>
      </c>
    </row>
    <row r="486" spans="1:14" x14ac:dyDescent="0.25">
      <c r="A486" s="5"/>
      <c r="B486" s="65" t="s">
        <v>337</v>
      </c>
      <c r="C486" s="47">
        <v>4</v>
      </c>
      <c r="D486" s="69">
        <v>30.09</v>
      </c>
      <c r="E486" s="98">
        <v>964</v>
      </c>
      <c r="F486" s="153">
        <v>229451</v>
      </c>
      <c r="G486" s="55">
        <v>100</v>
      </c>
      <c r="H486" s="15">
        <f t="shared" si="86"/>
        <v>229451</v>
      </c>
      <c r="I486" s="15">
        <f t="shared" si="82"/>
        <v>0</v>
      </c>
      <c r="J486" s="15">
        <f t="shared" si="83"/>
        <v>238.01970954356847</v>
      </c>
      <c r="K486" s="15">
        <f t="shared" si="84"/>
        <v>481.62475633922958</v>
      </c>
      <c r="L486" s="15">
        <f t="shared" si="85"/>
        <v>732640.00494484254</v>
      </c>
      <c r="M486" s="15"/>
      <c r="N486" s="119">
        <f t="shared" si="81"/>
        <v>732640.00494484254</v>
      </c>
    </row>
    <row r="487" spans="1:14" x14ac:dyDescent="0.25">
      <c r="A487" s="5"/>
      <c r="B487" s="65" t="s">
        <v>338</v>
      </c>
      <c r="C487" s="47">
        <v>4</v>
      </c>
      <c r="D487" s="69">
        <v>55.488399999999999</v>
      </c>
      <c r="E487" s="98">
        <v>2786</v>
      </c>
      <c r="F487" s="153">
        <v>385215.8</v>
      </c>
      <c r="G487" s="55">
        <v>100</v>
      </c>
      <c r="H487" s="15">
        <f t="shared" si="86"/>
        <v>385215.8</v>
      </c>
      <c r="I487" s="15">
        <f t="shared" si="82"/>
        <v>0</v>
      </c>
      <c r="J487" s="15">
        <f t="shared" si="83"/>
        <v>138.26841349605169</v>
      </c>
      <c r="K487" s="15">
        <f t="shared" si="84"/>
        <v>581.37605238674632</v>
      </c>
      <c r="L487" s="15">
        <f t="shared" si="85"/>
        <v>1088027.5834096686</v>
      </c>
      <c r="M487" s="15"/>
      <c r="N487" s="119">
        <f t="shared" si="81"/>
        <v>1088027.5834096686</v>
      </c>
    </row>
    <row r="488" spans="1:14" x14ac:dyDescent="0.25">
      <c r="A488" s="5"/>
      <c r="B488" s="65" t="s">
        <v>339</v>
      </c>
      <c r="C488" s="47">
        <v>4</v>
      </c>
      <c r="D488" s="69">
        <v>30.717099999999999</v>
      </c>
      <c r="E488" s="98">
        <v>1790</v>
      </c>
      <c r="F488" s="153">
        <v>1017291.7</v>
      </c>
      <c r="G488" s="55">
        <v>100</v>
      </c>
      <c r="H488" s="15">
        <f t="shared" si="86"/>
        <v>1017291.7</v>
      </c>
      <c r="I488" s="15">
        <f t="shared" si="82"/>
        <v>0</v>
      </c>
      <c r="J488" s="15">
        <f t="shared" si="83"/>
        <v>568.31938547486027</v>
      </c>
      <c r="K488" s="15">
        <f t="shared" si="84"/>
        <v>151.32508040793778</v>
      </c>
      <c r="L488" s="15">
        <f t="shared" si="85"/>
        <v>426523.49567200907</v>
      </c>
      <c r="M488" s="15"/>
      <c r="N488" s="119">
        <f t="shared" si="81"/>
        <v>426523.49567200907</v>
      </c>
    </row>
    <row r="489" spans="1:14" x14ac:dyDescent="0.25">
      <c r="A489" s="5"/>
      <c r="B489" s="65" t="s">
        <v>340</v>
      </c>
      <c r="C489" s="47">
        <v>4</v>
      </c>
      <c r="D489" s="69">
        <v>26.287699999999997</v>
      </c>
      <c r="E489" s="98">
        <v>1608</v>
      </c>
      <c r="F489" s="153">
        <v>638064.80000000005</v>
      </c>
      <c r="G489" s="55">
        <v>100</v>
      </c>
      <c r="H489" s="15">
        <f t="shared" si="86"/>
        <v>638064.80000000005</v>
      </c>
      <c r="I489" s="15">
        <f t="shared" si="82"/>
        <v>0</v>
      </c>
      <c r="J489" s="15">
        <f t="shared" si="83"/>
        <v>396.80646766169156</v>
      </c>
      <c r="K489" s="15">
        <f t="shared" si="84"/>
        <v>322.83799822110649</v>
      </c>
      <c r="L489" s="15">
        <f t="shared" si="85"/>
        <v>598119.0470007736</v>
      </c>
      <c r="M489" s="15"/>
      <c r="N489" s="119">
        <f t="shared" si="81"/>
        <v>598119.0470007736</v>
      </c>
    </row>
    <row r="490" spans="1:14" x14ac:dyDescent="0.25">
      <c r="A490" s="5"/>
      <c r="B490" s="65" t="s">
        <v>341</v>
      </c>
      <c r="C490" s="47">
        <v>4</v>
      </c>
      <c r="D490" s="69">
        <v>25.453600000000002</v>
      </c>
      <c r="E490" s="98">
        <v>1312</v>
      </c>
      <c r="F490" s="153">
        <v>169362.7</v>
      </c>
      <c r="G490" s="55">
        <v>100</v>
      </c>
      <c r="H490" s="15">
        <f t="shared" si="86"/>
        <v>169362.7</v>
      </c>
      <c r="I490" s="15">
        <f t="shared" si="82"/>
        <v>0</v>
      </c>
      <c r="J490" s="15">
        <f t="shared" si="83"/>
        <v>129.08742378048782</v>
      </c>
      <c r="K490" s="15">
        <f t="shared" si="84"/>
        <v>590.55704210231022</v>
      </c>
      <c r="L490" s="15">
        <f t="shared" si="85"/>
        <v>880734.00696432102</v>
      </c>
      <c r="M490" s="15"/>
      <c r="N490" s="119">
        <f t="shared" si="81"/>
        <v>880734.00696432102</v>
      </c>
    </row>
    <row r="491" spans="1:14" x14ac:dyDescent="0.25">
      <c r="A491" s="5"/>
      <c r="B491" s="65" t="s">
        <v>342</v>
      </c>
      <c r="C491" s="47">
        <v>4</v>
      </c>
      <c r="D491" s="69">
        <v>29.825800000000001</v>
      </c>
      <c r="E491" s="98">
        <v>2127</v>
      </c>
      <c r="F491" s="153">
        <v>452289</v>
      </c>
      <c r="G491" s="55">
        <v>100</v>
      </c>
      <c r="H491" s="15">
        <f t="shared" si="86"/>
        <v>452289</v>
      </c>
      <c r="I491" s="15">
        <f t="shared" si="82"/>
        <v>0</v>
      </c>
      <c r="J491" s="15">
        <f t="shared" si="83"/>
        <v>212.64174894217209</v>
      </c>
      <c r="K491" s="15">
        <f t="shared" si="84"/>
        <v>507.00271694062599</v>
      </c>
      <c r="L491" s="15">
        <f t="shared" si="85"/>
        <v>871670.44213745347</v>
      </c>
      <c r="M491" s="15"/>
      <c r="N491" s="119">
        <f t="shared" si="81"/>
        <v>871670.44213745347</v>
      </c>
    </row>
    <row r="492" spans="1:14" x14ac:dyDescent="0.25">
      <c r="A492" s="5"/>
      <c r="B492" s="65" t="s">
        <v>789</v>
      </c>
      <c r="C492" s="47">
        <v>4</v>
      </c>
      <c r="D492" s="69">
        <v>33.023499999999999</v>
      </c>
      <c r="E492" s="98">
        <v>2534</v>
      </c>
      <c r="F492" s="153">
        <v>734232.6</v>
      </c>
      <c r="G492" s="55">
        <v>100</v>
      </c>
      <c r="H492" s="15">
        <f t="shared" si="86"/>
        <v>734232.6</v>
      </c>
      <c r="I492" s="15">
        <f t="shared" si="82"/>
        <v>0</v>
      </c>
      <c r="J492" s="15">
        <f t="shared" si="83"/>
        <v>289.75240726124701</v>
      </c>
      <c r="K492" s="15">
        <f t="shared" si="84"/>
        <v>429.89205862155103</v>
      </c>
      <c r="L492" s="15">
        <f t="shared" si="85"/>
        <v>828451.37145425309</v>
      </c>
      <c r="M492" s="15"/>
      <c r="N492" s="119">
        <f t="shared" si="81"/>
        <v>828451.37145425309</v>
      </c>
    </row>
    <row r="493" spans="1:14" x14ac:dyDescent="0.25">
      <c r="A493" s="5"/>
      <c r="B493" s="65" t="s">
        <v>343</v>
      </c>
      <c r="C493" s="47">
        <v>4</v>
      </c>
      <c r="D493" s="69">
        <v>30.994699999999998</v>
      </c>
      <c r="E493" s="98">
        <v>1166</v>
      </c>
      <c r="F493" s="153">
        <v>213011.4</v>
      </c>
      <c r="G493" s="55">
        <v>100</v>
      </c>
      <c r="H493" s="15">
        <f t="shared" si="86"/>
        <v>213011.4</v>
      </c>
      <c r="I493" s="15">
        <f t="shared" si="82"/>
        <v>0</v>
      </c>
      <c r="J493" s="15">
        <f t="shared" si="83"/>
        <v>182.68559176672383</v>
      </c>
      <c r="K493" s="15">
        <f t="shared" si="84"/>
        <v>536.95887411607418</v>
      </c>
      <c r="L493" s="15">
        <f t="shared" si="85"/>
        <v>818776.59517705964</v>
      </c>
      <c r="M493" s="15"/>
      <c r="N493" s="119">
        <f t="shared" si="81"/>
        <v>818776.59517705964</v>
      </c>
    </row>
    <row r="494" spans="1:14" x14ac:dyDescent="0.25">
      <c r="A494" s="5"/>
      <c r="B494" s="65" t="s">
        <v>344</v>
      </c>
      <c r="C494" s="47">
        <v>4</v>
      </c>
      <c r="D494" s="69">
        <v>35.313499999999998</v>
      </c>
      <c r="E494" s="98">
        <v>2293</v>
      </c>
      <c r="F494" s="153">
        <v>406767.9</v>
      </c>
      <c r="G494" s="55">
        <v>100</v>
      </c>
      <c r="H494" s="15">
        <f t="shared" si="86"/>
        <v>406767.9</v>
      </c>
      <c r="I494" s="15">
        <f t="shared" si="82"/>
        <v>0</v>
      </c>
      <c r="J494" s="15">
        <f t="shared" si="83"/>
        <v>177.39550806803317</v>
      </c>
      <c r="K494" s="15">
        <f t="shared" si="84"/>
        <v>542.24895781476494</v>
      </c>
      <c r="L494" s="15">
        <f t="shared" si="85"/>
        <v>942909.81417973037</v>
      </c>
      <c r="M494" s="15"/>
      <c r="N494" s="119">
        <f t="shared" si="81"/>
        <v>942909.81417973037</v>
      </c>
    </row>
    <row r="495" spans="1:14" x14ac:dyDescent="0.25">
      <c r="A495" s="5"/>
      <c r="B495" s="65" t="s">
        <v>143</v>
      </c>
      <c r="C495" s="47">
        <v>4</v>
      </c>
      <c r="D495" s="69">
        <v>21.177500000000002</v>
      </c>
      <c r="E495" s="98">
        <v>1082</v>
      </c>
      <c r="F495" s="153">
        <v>150519.5</v>
      </c>
      <c r="G495" s="55">
        <v>100</v>
      </c>
      <c r="H495" s="15">
        <f t="shared" si="86"/>
        <v>150519.5</v>
      </c>
      <c r="I495" s="15">
        <f t="shared" si="82"/>
        <v>0</v>
      </c>
      <c r="J495" s="15">
        <f t="shared" si="83"/>
        <v>139.11229205175601</v>
      </c>
      <c r="K495" s="15">
        <f t="shared" si="84"/>
        <v>580.53217383104197</v>
      </c>
      <c r="L495" s="15">
        <f t="shared" si="85"/>
        <v>836074.23026839737</v>
      </c>
      <c r="M495" s="15"/>
      <c r="N495" s="119">
        <f t="shared" si="81"/>
        <v>836074.23026839737</v>
      </c>
    </row>
    <row r="496" spans="1:14" x14ac:dyDescent="0.25">
      <c r="A496" s="5"/>
      <c r="B496" s="65" t="s">
        <v>790</v>
      </c>
      <c r="C496" s="47">
        <v>4</v>
      </c>
      <c r="D496" s="69">
        <v>3.9474999999999998</v>
      </c>
      <c r="E496" s="98">
        <v>893</v>
      </c>
      <c r="F496" s="153">
        <v>463642.7</v>
      </c>
      <c r="G496" s="55">
        <v>100</v>
      </c>
      <c r="H496" s="15">
        <f t="shared" si="86"/>
        <v>463642.7</v>
      </c>
      <c r="I496" s="15">
        <f t="shared" si="82"/>
        <v>0</v>
      </c>
      <c r="J496" s="15">
        <f t="shared" si="83"/>
        <v>519.19675251959688</v>
      </c>
      <c r="K496" s="15">
        <f t="shared" si="84"/>
        <v>200.44771336320116</v>
      </c>
      <c r="L496" s="15">
        <f t="shared" si="85"/>
        <v>329043.30546593101</v>
      </c>
      <c r="M496" s="15"/>
      <c r="N496" s="119">
        <f t="shared" si="81"/>
        <v>329043.30546593101</v>
      </c>
    </row>
    <row r="497" spans="1:14" x14ac:dyDescent="0.25">
      <c r="A497" s="5"/>
      <c r="B497" s="65" t="s">
        <v>345</v>
      </c>
      <c r="C497" s="47">
        <v>4</v>
      </c>
      <c r="D497" s="69">
        <v>27.792899999999999</v>
      </c>
      <c r="E497" s="98">
        <v>1179</v>
      </c>
      <c r="F497" s="153">
        <v>205654.7</v>
      </c>
      <c r="G497" s="55">
        <v>100</v>
      </c>
      <c r="H497" s="15">
        <f t="shared" si="86"/>
        <v>205654.7</v>
      </c>
      <c r="I497" s="15">
        <f t="shared" si="82"/>
        <v>0</v>
      </c>
      <c r="J497" s="15">
        <f t="shared" si="83"/>
        <v>174.43146734520781</v>
      </c>
      <c r="K497" s="15">
        <f t="shared" si="84"/>
        <v>545.21299853759024</v>
      </c>
      <c r="L497" s="15">
        <f t="shared" si="85"/>
        <v>821280.98451782181</v>
      </c>
      <c r="M497" s="15"/>
      <c r="N497" s="119">
        <f t="shared" si="81"/>
        <v>821280.98451782181</v>
      </c>
    </row>
    <row r="498" spans="1:14" x14ac:dyDescent="0.25">
      <c r="A498" s="5"/>
      <c r="B498" s="65" t="s">
        <v>791</v>
      </c>
      <c r="C498" s="47">
        <v>4</v>
      </c>
      <c r="D498" s="69">
        <v>28.8416</v>
      </c>
      <c r="E498" s="98">
        <v>2897</v>
      </c>
      <c r="F498" s="153">
        <v>1933913.9</v>
      </c>
      <c r="G498" s="55">
        <v>100</v>
      </c>
      <c r="H498" s="15">
        <f t="shared" si="86"/>
        <v>1933913.9</v>
      </c>
      <c r="I498" s="15">
        <f t="shared" si="82"/>
        <v>0</v>
      </c>
      <c r="J498" s="15">
        <f t="shared" si="83"/>
        <v>667.55743872972039</v>
      </c>
      <c r="K498" s="15">
        <f t="shared" si="84"/>
        <v>52.087027153077656</v>
      </c>
      <c r="L498" s="15">
        <f t="shared" si="85"/>
        <v>410437.18869531184</v>
      </c>
      <c r="M498" s="15"/>
      <c r="N498" s="119">
        <f t="shared" si="81"/>
        <v>410437.18869531184</v>
      </c>
    </row>
    <row r="499" spans="1:14" x14ac:dyDescent="0.25">
      <c r="A499" s="5"/>
      <c r="B499" s="65" t="s">
        <v>792</v>
      </c>
      <c r="C499" s="47">
        <v>4</v>
      </c>
      <c r="D499" s="69">
        <v>24.596599999999999</v>
      </c>
      <c r="E499" s="98">
        <v>980</v>
      </c>
      <c r="F499" s="153">
        <v>139152.6</v>
      </c>
      <c r="G499" s="55">
        <v>100</v>
      </c>
      <c r="H499" s="15">
        <f t="shared" si="86"/>
        <v>139152.6</v>
      </c>
      <c r="I499" s="15">
        <f t="shared" si="82"/>
        <v>0</v>
      </c>
      <c r="J499" s="15">
        <f t="shared" si="83"/>
        <v>141.99244897959184</v>
      </c>
      <c r="K499" s="15">
        <f t="shared" si="84"/>
        <v>577.65201690320623</v>
      </c>
      <c r="L499" s="15">
        <f t="shared" si="85"/>
        <v>831993.83739693195</v>
      </c>
      <c r="M499" s="15"/>
      <c r="N499" s="119">
        <f t="shared" si="81"/>
        <v>831993.83739693195</v>
      </c>
    </row>
    <row r="500" spans="1:14" x14ac:dyDescent="0.25">
      <c r="A500" s="5"/>
      <c r="B500" s="65" t="s">
        <v>346</v>
      </c>
      <c r="C500" s="47">
        <v>4</v>
      </c>
      <c r="D500" s="69">
        <v>21.978000000000002</v>
      </c>
      <c r="E500" s="98">
        <v>1633</v>
      </c>
      <c r="F500" s="153">
        <v>202693.5</v>
      </c>
      <c r="G500" s="55">
        <v>100</v>
      </c>
      <c r="H500" s="15">
        <f t="shared" si="86"/>
        <v>202693.5</v>
      </c>
      <c r="I500" s="15">
        <f t="shared" si="82"/>
        <v>0</v>
      </c>
      <c r="J500" s="15">
        <f t="shared" si="83"/>
        <v>124.12339252908757</v>
      </c>
      <c r="K500" s="15">
        <f t="shared" si="84"/>
        <v>595.52107335371045</v>
      </c>
      <c r="L500" s="15">
        <f t="shared" si="85"/>
        <v>907828.18770562473</v>
      </c>
      <c r="M500" s="15"/>
      <c r="N500" s="119">
        <f t="shared" si="81"/>
        <v>907828.18770562473</v>
      </c>
    </row>
    <row r="501" spans="1:14" x14ac:dyDescent="0.25">
      <c r="A501" s="5"/>
      <c r="B501" s="65" t="s">
        <v>347</v>
      </c>
      <c r="C501" s="47">
        <v>4</v>
      </c>
      <c r="D501" s="69">
        <v>14.0153</v>
      </c>
      <c r="E501" s="98">
        <v>794</v>
      </c>
      <c r="F501" s="153">
        <v>110881.2</v>
      </c>
      <c r="G501" s="55">
        <v>100</v>
      </c>
      <c r="H501" s="15">
        <f t="shared" si="86"/>
        <v>110881.2</v>
      </c>
      <c r="I501" s="15">
        <f t="shared" si="82"/>
        <v>0</v>
      </c>
      <c r="J501" s="15">
        <f t="shared" si="83"/>
        <v>139.64886649874055</v>
      </c>
      <c r="K501" s="15">
        <f t="shared" si="84"/>
        <v>579.99559938405753</v>
      </c>
      <c r="L501" s="15">
        <f t="shared" si="85"/>
        <v>789466.5974354893</v>
      </c>
      <c r="M501" s="15"/>
      <c r="N501" s="119">
        <f t="shared" si="81"/>
        <v>789466.5974354893</v>
      </c>
    </row>
    <row r="502" spans="1:14" x14ac:dyDescent="0.25">
      <c r="A502" s="5"/>
      <c r="B502" s="8"/>
      <c r="C502" s="8"/>
      <c r="D502" s="69">
        <v>0</v>
      </c>
      <c r="E502" s="100"/>
      <c r="F502" s="44"/>
      <c r="G502" s="55"/>
      <c r="H502" s="40"/>
      <c r="I502" s="15"/>
      <c r="J502" s="15"/>
      <c r="K502" s="15"/>
      <c r="L502" s="15"/>
      <c r="M502" s="15"/>
      <c r="N502" s="119"/>
    </row>
    <row r="503" spans="1:14" x14ac:dyDescent="0.25">
      <c r="A503" s="42" t="s">
        <v>348</v>
      </c>
      <c r="B503" s="57" t="s">
        <v>2</v>
      </c>
      <c r="C503" s="58"/>
      <c r="D503" s="7">
        <v>754.17770000000007</v>
      </c>
      <c r="E503" s="101">
        <f>E504</f>
        <v>53472</v>
      </c>
      <c r="F503" s="49"/>
      <c r="G503" s="55"/>
      <c r="H503" s="12">
        <f>H505</f>
        <v>5530301.8750000009</v>
      </c>
      <c r="I503" s="12">
        <f>I505</f>
        <v>-5530301.8750000009</v>
      </c>
      <c r="J503" s="15"/>
      <c r="K503" s="15"/>
      <c r="L503" s="15"/>
      <c r="M503" s="14">
        <f>M505</f>
        <v>22979803.293333843</v>
      </c>
      <c r="N503" s="117">
        <f t="shared" si="81"/>
        <v>22979803.293333843</v>
      </c>
    </row>
    <row r="504" spans="1:14" x14ac:dyDescent="0.25">
      <c r="A504" s="42" t="s">
        <v>348</v>
      </c>
      <c r="B504" s="57" t="s">
        <v>3</v>
      </c>
      <c r="C504" s="58"/>
      <c r="D504" s="7">
        <v>754.17770000000007</v>
      </c>
      <c r="E504" s="101">
        <f>SUM(E506:E524)</f>
        <v>53472</v>
      </c>
      <c r="F504" s="49">
        <f>SUM(F506:F524)</f>
        <v>22121207.500000004</v>
      </c>
      <c r="G504" s="55"/>
      <c r="H504" s="12">
        <f>SUM(H506:H524)</f>
        <v>16064605.149999997</v>
      </c>
      <c r="I504" s="12">
        <f>SUM(I506:I524)</f>
        <v>6056602.3499999996</v>
      </c>
      <c r="J504" s="15"/>
      <c r="K504" s="15"/>
      <c r="L504" s="12">
        <f>SUM(L506:L524)</f>
        <v>17390439.674214974</v>
      </c>
      <c r="M504" s="15"/>
      <c r="N504" s="117">
        <f t="shared" si="81"/>
        <v>17390439.674214974</v>
      </c>
    </row>
    <row r="505" spans="1:14" x14ac:dyDescent="0.25">
      <c r="A505" s="47"/>
      <c r="B505" s="65" t="s">
        <v>26</v>
      </c>
      <c r="C505" s="47">
        <v>2</v>
      </c>
      <c r="D505" s="69">
        <v>0</v>
      </c>
      <c r="E505" s="104"/>
      <c r="F505" s="64"/>
      <c r="G505" s="55">
        <v>25</v>
      </c>
      <c r="H505" s="15">
        <f>F504*G505/100</f>
        <v>5530301.8750000009</v>
      </c>
      <c r="I505" s="15">
        <f t="shared" si="82"/>
        <v>-5530301.8750000009</v>
      </c>
      <c r="J505" s="15"/>
      <c r="K505" s="15"/>
      <c r="L505" s="15"/>
      <c r="M505" s="15">
        <f>($L$7*$L$8*E503/$L$10)+($L$7*$L$9*D503/$L$11)</f>
        <v>22979803.293333843</v>
      </c>
      <c r="N505" s="119">
        <f t="shared" si="81"/>
        <v>22979803.293333843</v>
      </c>
    </row>
    <row r="506" spans="1:14" x14ac:dyDescent="0.25">
      <c r="A506" s="5"/>
      <c r="B506" s="65" t="s">
        <v>349</v>
      </c>
      <c r="C506" s="47">
        <v>4</v>
      </c>
      <c r="D506" s="69">
        <v>77.823599999999999</v>
      </c>
      <c r="E506" s="98">
        <v>5001</v>
      </c>
      <c r="F506" s="154">
        <v>1280100</v>
      </c>
      <c r="G506" s="55">
        <v>100</v>
      </c>
      <c r="H506" s="15">
        <f>F506*G506/100</f>
        <v>1280100</v>
      </c>
      <c r="I506" s="15">
        <f t="shared" si="82"/>
        <v>0</v>
      </c>
      <c r="J506" s="15">
        <f t="shared" ref="J506:J524" si="87">F506/E506</f>
        <v>255.96880623875225</v>
      </c>
      <c r="K506" s="15">
        <f t="shared" ref="K506:K524" si="88">$J$11*$J$19-J506</f>
        <v>463.67565964404582</v>
      </c>
      <c r="L506" s="15">
        <f t="shared" ref="L506:L524" si="89">IF(K506&gt;0,$J$7*$J$8*(K506/$K$19),0)+$J$7*$J$9*(E506/$E$19)+$J$7*$J$10*(D506/$D$19)</f>
        <v>1218525.634029211</v>
      </c>
      <c r="M506" s="15"/>
      <c r="N506" s="119">
        <f t="shared" si="81"/>
        <v>1218525.634029211</v>
      </c>
    </row>
    <row r="507" spans="1:14" x14ac:dyDescent="0.25">
      <c r="A507" s="5"/>
      <c r="B507" s="65" t="s">
        <v>350</v>
      </c>
      <c r="C507" s="47">
        <v>4</v>
      </c>
      <c r="D507" s="69">
        <v>26.140100000000004</v>
      </c>
      <c r="E507" s="98">
        <v>1501</v>
      </c>
      <c r="F507" s="154">
        <v>340013.5</v>
      </c>
      <c r="G507" s="55">
        <v>100</v>
      </c>
      <c r="H507" s="15">
        <f t="shared" ref="H507:H524" si="90">F507*G507/100</f>
        <v>340013.5</v>
      </c>
      <c r="I507" s="15">
        <f t="shared" si="82"/>
        <v>0</v>
      </c>
      <c r="J507" s="15">
        <f t="shared" si="87"/>
        <v>226.52465023317788</v>
      </c>
      <c r="K507" s="15">
        <f t="shared" si="88"/>
        <v>493.11981564962014</v>
      </c>
      <c r="L507" s="15">
        <f t="shared" si="89"/>
        <v>786567.98124784534</v>
      </c>
      <c r="M507" s="15"/>
      <c r="N507" s="119">
        <f t="shared" si="81"/>
        <v>786567.98124784534</v>
      </c>
    </row>
    <row r="508" spans="1:14" x14ac:dyDescent="0.25">
      <c r="A508" s="5"/>
      <c r="B508" s="65" t="s">
        <v>351</v>
      </c>
      <c r="C508" s="47">
        <v>4</v>
      </c>
      <c r="D508" s="69">
        <v>36.946100000000001</v>
      </c>
      <c r="E508" s="98">
        <v>1855</v>
      </c>
      <c r="F508" s="154">
        <v>374180.8</v>
      </c>
      <c r="G508" s="55">
        <v>100</v>
      </c>
      <c r="H508" s="15">
        <f t="shared" si="90"/>
        <v>374180.8</v>
      </c>
      <c r="I508" s="15">
        <f t="shared" si="82"/>
        <v>0</v>
      </c>
      <c r="J508" s="15">
        <f t="shared" si="87"/>
        <v>201.71471698113206</v>
      </c>
      <c r="K508" s="15">
        <f t="shared" si="88"/>
        <v>517.92974890166602</v>
      </c>
      <c r="L508" s="15">
        <f t="shared" si="89"/>
        <v>877309.37474191294</v>
      </c>
      <c r="M508" s="15"/>
      <c r="N508" s="119">
        <f t="shared" si="81"/>
        <v>877309.37474191294</v>
      </c>
    </row>
    <row r="509" spans="1:14" x14ac:dyDescent="0.25">
      <c r="A509" s="5"/>
      <c r="B509" s="65" t="s">
        <v>352</v>
      </c>
      <c r="C509" s="47">
        <v>4</v>
      </c>
      <c r="D509" s="69">
        <v>50.619700000000009</v>
      </c>
      <c r="E509" s="98">
        <v>3150</v>
      </c>
      <c r="F509" s="154">
        <v>824438.1</v>
      </c>
      <c r="G509" s="55">
        <v>100</v>
      </c>
      <c r="H509" s="15">
        <f t="shared" si="90"/>
        <v>824438.1</v>
      </c>
      <c r="I509" s="15">
        <f t="shared" si="82"/>
        <v>0</v>
      </c>
      <c r="J509" s="15">
        <f t="shared" si="87"/>
        <v>261.72638095238096</v>
      </c>
      <c r="K509" s="15">
        <f t="shared" si="88"/>
        <v>457.91808493041708</v>
      </c>
      <c r="L509" s="15">
        <f t="shared" si="89"/>
        <v>965498.01832790649</v>
      </c>
      <c r="M509" s="15"/>
      <c r="N509" s="119">
        <f t="shared" si="81"/>
        <v>965498.01832790649</v>
      </c>
    </row>
    <row r="510" spans="1:14" x14ac:dyDescent="0.25">
      <c r="A510" s="5"/>
      <c r="B510" s="65" t="s">
        <v>353</v>
      </c>
      <c r="C510" s="47">
        <v>4</v>
      </c>
      <c r="D510" s="69">
        <v>35.986699999999999</v>
      </c>
      <c r="E510" s="98">
        <v>2306</v>
      </c>
      <c r="F510" s="154">
        <v>890209.9</v>
      </c>
      <c r="G510" s="55">
        <v>100</v>
      </c>
      <c r="H510" s="15">
        <f t="shared" si="90"/>
        <v>890209.9</v>
      </c>
      <c r="I510" s="15">
        <f t="shared" si="82"/>
        <v>0</v>
      </c>
      <c r="J510" s="15">
        <f t="shared" si="87"/>
        <v>386.04071986123159</v>
      </c>
      <c r="K510" s="15">
        <f t="shared" si="88"/>
        <v>333.60374602156645</v>
      </c>
      <c r="L510" s="15">
        <f t="shared" si="89"/>
        <v>702113.81478584395</v>
      </c>
      <c r="M510" s="15"/>
      <c r="N510" s="119">
        <f t="shared" si="81"/>
        <v>702113.81478584395</v>
      </c>
    </row>
    <row r="511" spans="1:14" x14ac:dyDescent="0.25">
      <c r="A511" s="5"/>
      <c r="B511" s="65" t="s">
        <v>354</v>
      </c>
      <c r="C511" s="47">
        <v>4</v>
      </c>
      <c r="D511" s="69">
        <v>52.303999999999995</v>
      </c>
      <c r="E511" s="98">
        <v>2623</v>
      </c>
      <c r="F511" s="154">
        <v>472154.6</v>
      </c>
      <c r="G511" s="55">
        <v>100</v>
      </c>
      <c r="H511" s="15">
        <f t="shared" si="90"/>
        <v>472154.6</v>
      </c>
      <c r="I511" s="15">
        <f t="shared" si="82"/>
        <v>0</v>
      </c>
      <c r="J511" s="15">
        <f t="shared" si="87"/>
        <v>180.00556614563476</v>
      </c>
      <c r="K511" s="15">
        <f t="shared" si="88"/>
        <v>539.63889973716323</v>
      </c>
      <c r="L511" s="15">
        <f t="shared" si="89"/>
        <v>1015509.3813264191</v>
      </c>
      <c r="M511" s="15"/>
      <c r="N511" s="119">
        <f t="shared" si="81"/>
        <v>1015509.3813264191</v>
      </c>
    </row>
    <row r="512" spans="1:14" x14ac:dyDescent="0.25">
      <c r="A512" s="5"/>
      <c r="B512" s="65" t="s">
        <v>355</v>
      </c>
      <c r="C512" s="47">
        <v>4</v>
      </c>
      <c r="D512" s="69">
        <v>49.512799999999999</v>
      </c>
      <c r="E512" s="98">
        <v>3027</v>
      </c>
      <c r="F512" s="154">
        <v>553662.30000000005</v>
      </c>
      <c r="G512" s="55">
        <v>100</v>
      </c>
      <c r="H512" s="15">
        <f t="shared" si="90"/>
        <v>553662.30000000005</v>
      </c>
      <c r="I512" s="15">
        <f t="shared" si="82"/>
        <v>0</v>
      </c>
      <c r="J512" s="15">
        <f t="shared" si="87"/>
        <v>182.90792864222004</v>
      </c>
      <c r="K512" s="15">
        <f t="shared" si="88"/>
        <v>536.73653724057795</v>
      </c>
      <c r="L512" s="15">
        <f t="shared" si="89"/>
        <v>1043056.7625633347</v>
      </c>
      <c r="M512" s="15"/>
      <c r="N512" s="119">
        <f t="shared" si="81"/>
        <v>1043056.7625633347</v>
      </c>
    </row>
    <row r="513" spans="1:14" x14ac:dyDescent="0.25">
      <c r="A513" s="5"/>
      <c r="B513" s="65" t="s">
        <v>356</v>
      </c>
      <c r="C513" s="47">
        <v>4</v>
      </c>
      <c r="D513" s="69">
        <v>29.011799999999997</v>
      </c>
      <c r="E513" s="98">
        <v>1776</v>
      </c>
      <c r="F513" s="154">
        <v>395865.7</v>
      </c>
      <c r="G513" s="55">
        <v>100</v>
      </c>
      <c r="H513" s="15">
        <f t="shared" si="90"/>
        <v>395865.7</v>
      </c>
      <c r="I513" s="15">
        <f t="shared" si="82"/>
        <v>0</v>
      </c>
      <c r="J513" s="15">
        <f t="shared" si="87"/>
        <v>222.89735360360362</v>
      </c>
      <c r="K513" s="15">
        <f t="shared" si="88"/>
        <v>496.74711227919443</v>
      </c>
      <c r="L513" s="15">
        <f t="shared" si="89"/>
        <v>824340.13207939337</v>
      </c>
      <c r="M513" s="15"/>
      <c r="N513" s="119">
        <f t="shared" si="81"/>
        <v>824340.13207939337</v>
      </c>
    </row>
    <row r="514" spans="1:14" x14ac:dyDescent="0.25">
      <c r="A514" s="5"/>
      <c r="B514" s="65" t="s">
        <v>357</v>
      </c>
      <c r="C514" s="47">
        <v>4</v>
      </c>
      <c r="D514" s="69">
        <v>18.760599999999997</v>
      </c>
      <c r="E514" s="98">
        <v>722</v>
      </c>
      <c r="F514" s="154">
        <v>237511.5</v>
      </c>
      <c r="G514" s="55">
        <v>100</v>
      </c>
      <c r="H514" s="15">
        <f t="shared" si="90"/>
        <v>237511.5</v>
      </c>
      <c r="I514" s="15">
        <f t="shared" si="82"/>
        <v>0</v>
      </c>
      <c r="J514" s="15">
        <f t="shared" si="87"/>
        <v>328.96329639889194</v>
      </c>
      <c r="K514" s="15">
        <f t="shared" si="88"/>
        <v>390.6811694839061</v>
      </c>
      <c r="L514" s="15">
        <f t="shared" si="89"/>
        <v>573858.03685737494</v>
      </c>
      <c r="M514" s="15"/>
      <c r="N514" s="119">
        <f t="shared" ref="N514:N577" si="91">L514+M514</f>
        <v>573858.03685737494</v>
      </c>
    </row>
    <row r="515" spans="1:14" x14ac:dyDescent="0.25">
      <c r="A515" s="5"/>
      <c r="B515" s="65" t="s">
        <v>358</v>
      </c>
      <c r="C515" s="47">
        <v>4</v>
      </c>
      <c r="D515" s="69">
        <v>35.272599999999997</v>
      </c>
      <c r="E515" s="98">
        <v>2897</v>
      </c>
      <c r="F515" s="154">
        <v>472393.7</v>
      </c>
      <c r="G515" s="55">
        <v>100</v>
      </c>
      <c r="H515" s="15">
        <f t="shared" si="90"/>
        <v>472393.7</v>
      </c>
      <c r="I515" s="15">
        <f t="shared" si="82"/>
        <v>0</v>
      </c>
      <c r="J515" s="15">
        <f t="shared" si="87"/>
        <v>163.06306523990335</v>
      </c>
      <c r="K515" s="15">
        <f t="shared" si="88"/>
        <v>556.58140064289466</v>
      </c>
      <c r="L515" s="15">
        <f t="shared" si="89"/>
        <v>1016713.1637744196</v>
      </c>
      <c r="M515" s="15"/>
      <c r="N515" s="119">
        <f t="shared" si="91"/>
        <v>1016713.1637744196</v>
      </c>
    </row>
    <row r="516" spans="1:14" x14ac:dyDescent="0.25">
      <c r="A516" s="5"/>
      <c r="B516" s="65" t="s">
        <v>860</v>
      </c>
      <c r="C516" s="47">
        <v>3</v>
      </c>
      <c r="D516" s="69">
        <v>31.216999999999999</v>
      </c>
      <c r="E516" s="98">
        <v>9821</v>
      </c>
      <c r="F516" s="154">
        <v>12113204.699999999</v>
      </c>
      <c r="G516" s="55">
        <v>50</v>
      </c>
      <c r="H516" s="15">
        <f t="shared" si="90"/>
        <v>6056602.3499999996</v>
      </c>
      <c r="I516" s="15">
        <f t="shared" ref="I516:I579" si="92">F516-H516</f>
        <v>6056602.3499999996</v>
      </c>
      <c r="J516" s="15">
        <f t="shared" si="87"/>
        <v>1233.3982995621627</v>
      </c>
      <c r="K516" s="15">
        <f t="shared" si="88"/>
        <v>-513.75383367936467</v>
      </c>
      <c r="L516" s="15">
        <f t="shared" si="89"/>
        <v>1011089.8824885651</v>
      </c>
      <c r="M516" s="15"/>
      <c r="N516" s="119">
        <f t="shared" si="91"/>
        <v>1011089.8824885651</v>
      </c>
    </row>
    <row r="517" spans="1:14" x14ac:dyDescent="0.25">
      <c r="A517" s="5"/>
      <c r="B517" s="65" t="s">
        <v>793</v>
      </c>
      <c r="C517" s="47">
        <v>4</v>
      </c>
      <c r="D517" s="69">
        <v>42.3553</v>
      </c>
      <c r="E517" s="98">
        <v>3425</v>
      </c>
      <c r="F517" s="154">
        <v>882786.8</v>
      </c>
      <c r="G517" s="55">
        <v>100</v>
      </c>
      <c r="H517" s="15">
        <f t="shared" si="90"/>
        <v>882786.8</v>
      </c>
      <c r="I517" s="15">
        <f t="shared" si="92"/>
        <v>0</v>
      </c>
      <c r="J517" s="15">
        <f t="shared" si="87"/>
        <v>257.74797080291972</v>
      </c>
      <c r="K517" s="15">
        <f t="shared" si="88"/>
        <v>461.89649507987832</v>
      </c>
      <c r="L517" s="15">
        <f t="shared" si="89"/>
        <v>974567.94618216262</v>
      </c>
      <c r="M517" s="15"/>
      <c r="N517" s="119">
        <f t="shared" si="91"/>
        <v>974567.94618216262</v>
      </c>
    </row>
    <row r="518" spans="1:14" x14ac:dyDescent="0.25">
      <c r="A518" s="5"/>
      <c r="B518" s="65" t="s">
        <v>359</v>
      </c>
      <c r="C518" s="47">
        <v>4</v>
      </c>
      <c r="D518" s="69">
        <v>58.2791</v>
      </c>
      <c r="E518" s="98">
        <v>2411</v>
      </c>
      <c r="F518" s="154">
        <v>609235.69999999995</v>
      </c>
      <c r="G518" s="55">
        <v>100</v>
      </c>
      <c r="H518" s="15">
        <f t="shared" si="90"/>
        <v>609235.69999999995</v>
      </c>
      <c r="I518" s="15">
        <f t="shared" si="92"/>
        <v>0</v>
      </c>
      <c r="J518" s="15">
        <f t="shared" si="87"/>
        <v>252.69004562422231</v>
      </c>
      <c r="K518" s="15">
        <f t="shared" si="88"/>
        <v>466.95442025857574</v>
      </c>
      <c r="L518" s="15">
        <f t="shared" si="89"/>
        <v>926139.24458296166</v>
      </c>
      <c r="M518" s="15"/>
      <c r="N518" s="119">
        <f t="shared" si="91"/>
        <v>926139.24458296166</v>
      </c>
    </row>
    <row r="519" spans="1:14" x14ac:dyDescent="0.25">
      <c r="A519" s="5"/>
      <c r="B519" s="65" t="s">
        <v>360</v>
      </c>
      <c r="C519" s="47">
        <v>4</v>
      </c>
      <c r="D519" s="69">
        <v>21.251799999999999</v>
      </c>
      <c r="E519" s="98">
        <v>1536</v>
      </c>
      <c r="F519" s="154">
        <v>258731.6</v>
      </c>
      <c r="G519" s="55">
        <v>100</v>
      </c>
      <c r="H519" s="15">
        <f t="shared" si="90"/>
        <v>258731.6</v>
      </c>
      <c r="I519" s="15">
        <f t="shared" si="92"/>
        <v>0</v>
      </c>
      <c r="J519" s="15">
        <f t="shared" si="87"/>
        <v>168.44505208333334</v>
      </c>
      <c r="K519" s="15">
        <f t="shared" si="88"/>
        <v>551.19941379946476</v>
      </c>
      <c r="L519" s="15">
        <f t="shared" si="89"/>
        <v>844962.90113830485</v>
      </c>
      <c r="M519" s="15"/>
      <c r="N519" s="119">
        <f t="shared" si="91"/>
        <v>844962.90113830485</v>
      </c>
    </row>
    <row r="520" spans="1:14" x14ac:dyDescent="0.25">
      <c r="A520" s="5"/>
      <c r="B520" s="65" t="s">
        <v>361</v>
      </c>
      <c r="C520" s="47">
        <v>4</v>
      </c>
      <c r="D520" s="69">
        <v>24.685799999999997</v>
      </c>
      <c r="E520" s="98">
        <v>1634</v>
      </c>
      <c r="F520" s="154">
        <v>330837.59999999998</v>
      </c>
      <c r="G520" s="55">
        <v>100</v>
      </c>
      <c r="H520" s="15">
        <f t="shared" si="90"/>
        <v>330837.59999999998</v>
      </c>
      <c r="I520" s="15">
        <f t="shared" si="92"/>
        <v>0</v>
      </c>
      <c r="J520" s="15">
        <f t="shared" si="87"/>
        <v>202.47099143206853</v>
      </c>
      <c r="K520" s="15">
        <f t="shared" si="88"/>
        <v>517.17347445072949</v>
      </c>
      <c r="L520" s="15">
        <f t="shared" si="89"/>
        <v>823458.39359658188</v>
      </c>
      <c r="M520" s="15"/>
      <c r="N520" s="119">
        <f t="shared" si="91"/>
        <v>823458.39359658188</v>
      </c>
    </row>
    <row r="521" spans="1:14" x14ac:dyDescent="0.25">
      <c r="A521" s="5"/>
      <c r="B521" s="65" t="s">
        <v>362</v>
      </c>
      <c r="C521" s="47">
        <v>4</v>
      </c>
      <c r="D521" s="69">
        <v>25.828000000000003</v>
      </c>
      <c r="E521" s="98">
        <v>2014</v>
      </c>
      <c r="F521" s="154">
        <v>424230.1</v>
      </c>
      <c r="G521" s="55">
        <v>100</v>
      </c>
      <c r="H521" s="15">
        <f t="shared" si="90"/>
        <v>424230.1</v>
      </c>
      <c r="I521" s="15">
        <f t="shared" si="92"/>
        <v>0</v>
      </c>
      <c r="J521" s="15">
        <f t="shared" si="87"/>
        <v>210.64056603773585</v>
      </c>
      <c r="K521" s="15">
        <f t="shared" si="88"/>
        <v>509.00389984506216</v>
      </c>
      <c r="L521" s="15">
        <f t="shared" si="89"/>
        <v>852862.88420444739</v>
      </c>
      <c r="M521" s="15"/>
      <c r="N521" s="119">
        <f t="shared" si="91"/>
        <v>852862.88420444739</v>
      </c>
    </row>
    <row r="522" spans="1:14" x14ac:dyDescent="0.25">
      <c r="A522" s="5"/>
      <c r="B522" s="65" t="s">
        <v>363</v>
      </c>
      <c r="C522" s="47">
        <v>4</v>
      </c>
      <c r="D522" s="69">
        <v>71.106899999999996</v>
      </c>
      <c r="E522" s="98">
        <v>4195</v>
      </c>
      <c r="F522" s="154">
        <v>1068589.2</v>
      </c>
      <c r="G522" s="55">
        <v>100</v>
      </c>
      <c r="H522" s="15">
        <f t="shared" si="90"/>
        <v>1068589.2</v>
      </c>
      <c r="I522" s="15">
        <f t="shared" si="92"/>
        <v>0</v>
      </c>
      <c r="J522" s="15">
        <f t="shared" si="87"/>
        <v>254.72924910607864</v>
      </c>
      <c r="K522" s="15">
        <f t="shared" si="88"/>
        <v>464.91521677671938</v>
      </c>
      <c r="L522" s="15">
        <f t="shared" si="89"/>
        <v>1126133.2627575302</v>
      </c>
      <c r="M522" s="15"/>
      <c r="N522" s="119">
        <f t="shared" si="91"/>
        <v>1126133.2627575302</v>
      </c>
    </row>
    <row r="523" spans="1:14" x14ac:dyDescent="0.25">
      <c r="A523" s="5"/>
      <c r="B523" s="65" t="s">
        <v>260</v>
      </c>
      <c r="C523" s="47">
        <v>4</v>
      </c>
      <c r="D523" s="69">
        <v>30.144199999999998</v>
      </c>
      <c r="E523" s="98">
        <v>1744</v>
      </c>
      <c r="F523" s="154">
        <v>307692</v>
      </c>
      <c r="G523" s="55">
        <v>100</v>
      </c>
      <c r="H523" s="15">
        <f t="shared" si="90"/>
        <v>307692</v>
      </c>
      <c r="I523" s="15">
        <f t="shared" si="92"/>
        <v>0</v>
      </c>
      <c r="J523" s="15">
        <f t="shared" si="87"/>
        <v>176.42889908256882</v>
      </c>
      <c r="K523" s="15">
        <f t="shared" si="88"/>
        <v>543.21556680022923</v>
      </c>
      <c r="L523" s="15">
        <f t="shared" si="89"/>
        <v>878566.8489325993</v>
      </c>
      <c r="M523" s="15"/>
      <c r="N523" s="119">
        <f t="shared" si="91"/>
        <v>878566.8489325993</v>
      </c>
    </row>
    <row r="524" spans="1:14" x14ac:dyDescent="0.25">
      <c r="A524" s="5"/>
      <c r="B524" s="65" t="s">
        <v>285</v>
      </c>
      <c r="C524" s="47">
        <v>4</v>
      </c>
      <c r="D524" s="69">
        <v>36.931599999999996</v>
      </c>
      <c r="E524" s="98">
        <v>1834</v>
      </c>
      <c r="F524" s="154">
        <v>285369.7</v>
      </c>
      <c r="G524" s="55">
        <v>100</v>
      </c>
      <c r="H524" s="15">
        <f t="shared" si="90"/>
        <v>285369.7</v>
      </c>
      <c r="I524" s="15">
        <f t="shared" si="92"/>
        <v>0</v>
      </c>
      <c r="J524" s="15">
        <f t="shared" si="87"/>
        <v>155.59961832061069</v>
      </c>
      <c r="K524" s="15">
        <f t="shared" si="88"/>
        <v>564.04484756218733</v>
      </c>
      <c r="L524" s="15">
        <f t="shared" si="89"/>
        <v>929166.01059815637</v>
      </c>
      <c r="M524" s="15"/>
      <c r="N524" s="119">
        <f t="shared" si="91"/>
        <v>929166.01059815637</v>
      </c>
    </row>
    <row r="525" spans="1:14" x14ac:dyDescent="0.25">
      <c r="A525" s="5"/>
      <c r="B525" s="8"/>
      <c r="C525" s="8"/>
      <c r="D525" s="69">
        <v>0</v>
      </c>
      <c r="E525" s="100"/>
      <c r="F525" s="44"/>
      <c r="G525" s="55"/>
      <c r="H525" s="40"/>
      <c r="I525" s="15"/>
      <c r="J525" s="15"/>
      <c r="K525" s="15"/>
      <c r="L525" s="15"/>
      <c r="M525" s="15"/>
      <c r="N525" s="119"/>
    </row>
    <row r="526" spans="1:14" x14ac:dyDescent="0.25">
      <c r="A526" s="32" t="s">
        <v>298</v>
      </c>
      <c r="B526" s="57" t="s">
        <v>2</v>
      </c>
      <c r="C526" s="58"/>
      <c r="D526" s="7">
        <v>1472.1347000000003</v>
      </c>
      <c r="E526" s="101">
        <f>E527</f>
        <v>109298</v>
      </c>
      <c r="F526" s="49"/>
      <c r="G526" s="55"/>
      <c r="H526" s="12">
        <f>H528</f>
        <v>12059915.850000001</v>
      </c>
      <c r="I526" s="12">
        <f>I528</f>
        <v>-12059915.850000001</v>
      </c>
      <c r="J526" s="15"/>
      <c r="K526" s="15"/>
      <c r="L526" s="15"/>
      <c r="M526" s="14">
        <f>M528</f>
        <v>46068520.47236973</v>
      </c>
      <c r="N526" s="117">
        <f t="shared" si="91"/>
        <v>46068520.47236973</v>
      </c>
    </row>
    <row r="527" spans="1:14" x14ac:dyDescent="0.25">
      <c r="A527" s="32" t="s">
        <v>298</v>
      </c>
      <c r="B527" s="57" t="s">
        <v>3</v>
      </c>
      <c r="C527" s="58"/>
      <c r="D527" s="7">
        <v>1472.1347000000003</v>
      </c>
      <c r="E527" s="101">
        <f>SUM(E529:E567)</f>
        <v>109298</v>
      </c>
      <c r="F527" s="49">
        <f>SUM(F529:F567)</f>
        <v>48239663.400000006</v>
      </c>
      <c r="G527" s="55"/>
      <c r="H527" s="12">
        <f>SUM(H529:H567)</f>
        <v>36413274.850000009</v>
      </c>
      <c r="I527" s="12">
        <f>SUM(I529:I567)</f>
        <v>11826388.550000001</v>
      </c>
      <c r="J527" s="15"/>
      <c r="K527" s="15"/>
      <c r="L527" s="12">
        <f>SUM(L529:L567)</f>
        <v>35435317.933808669</v>
      </c>
      <c r="M527" s="15"/>
      <c r="N527" s="117">
        <f t="shared" si="91"/>
        <v>35435317.933808669</v>
      </c>
    </row>
    <row r="528" spans="1:14" x14ac:dyDescent="0.25">
      <c r="A528" s="5"/>
      <c r="B528" s="65" t="s">
        <v>26</v>
      </c>
      <c r="C528" s="47">
        <v>2</v>
      </c>
      <c r="D528" s="69">
        <v>0</v>
      </c>
      <c r="E528" s="104"/>
      <c r="F528" s="64"/>
      <c r="G528" s="55">
        <v>25</v>
      </c>
      <c r="H528" s="15">
        <f>F527*G528/100</f>
        <v>12059915.850000001</v>
      </c>
      <c r="I528" s="15">
        <f t="shared" si="92"/>
        <v>-12059915.850000001</v>
      </c>
      <c r="J528" s="15"/>
      <c r="K528" s="15"/>
      <c r="L528" s="15"/>
      <c r="M528" s="15">
        <f>($L$7*$L$8*E526/$L$10)+($L$7*$L$9*D526/$L$11)</f>
        <v>46068520.47236973</v>
      </c>
      <c r="N528" s="119">
        <f t="shared" si="91"/>
        <v>46068520.47236973</v>
      </c>
    </row>
    <row r="529" spans="1:14" x14ac:dyDescent="0.25">
      <c r="A529" s="5"/>
      <c r="B529" s="65" t="s">
        <v>364</v>
      </c>
      <c r="C529" s="47">
        <v>4</v>
      </c>
      <c r="D529" s="69">
        <v>29.834200000000003</v>
      </c>
      <c r="E529" s="98">
        <v>1580</v>
      </c>
      <c r="F529" s="155">
        <v>185311</v>
      </c>
      <c r="G529" s="55">
        <v>100</v>
      </c>
      <c r="H529" s="15">
        <f>F529*G529/100</f>
        <v>185311</v>
      </c>
      <c r="I529" s="15">
        <f t="shared" si="92"/>
        <v>0</v>
      </c>
      <c r="J529" s="15">
        <f t="shared" ref="J529:J567" si="93">F529/E529</f>
        <v>117.28544303797469</v>
      </c>
      <c r="K529" s="15">
        <f t="shared" ref="K529:K567" si="94">$J$11*$J$19-J529</f>
        <v>602.35902284482336</v>
      </c>
      <c r="L529" s="15">
        <f t="shared" ref="L529:L567" si="95">IF(K529&gt;0,$J$7*$J$8*(K529/$K$19),0)+$J$7*$J$9*(E529/$E$19)+$J$7*$J$10*(D529/$D$19)</f>
        <v>931339.79812573234</v>
      </c>
      <c r="M529" s="15"/>
      <c r="N529" s="119">
        <f t="shared" si="91"/>
        <v>931339.79812573234</v>
      </c>
    </row>
    <row r="530" spans="1:14" x14ac:dyDescent="0.25">
      <c r="A530" s="5"/>
      <c r="B530" s="65" t="s">
        <v>365</v>
      </c>
      <c r="C530" s="47">
        <v>4</v>
      </c>
      <c r="D530" s="69">
        <v>53.624000000000002</v>
      </c>
      <c r="E530" s="98">
        <v>2615</v>
      </c>
      <c r="F530" s="155">
        <v>517556.2</v>
      </c>
      <c r="G530" s="55">
        <v>100</v>
      </c>
      <c r="H530" s="15">
        <f t="shared" ref="H530:H567" si="96">F530*G530/100</f>
        <v>517556.2</v>
      </c>
      <c r="I530" s="15">
        <f t="shared" si="92"/>
        <v>0</v>
      </c>
      <c r="J530" s="15">
        <f t="shared" si="93"/>
        <v>197.91824091778204</v>
      </c>
      <c r="K530" s="15">
        <f t="shared" si="94"/>
        <v>521.72622496501594</v>
      </c>
      <c r="L530" s="15">
        <f t="shared" si="95"/>
        <v>997273.42976636533</v>
      </c>
      <c r="M530" s="15"/>
      <c r="N530" s="119">
        <f t="shared" si="91"/>
        <v>997273.42976636533</v>
      </c>
    </row>
    <row r="531" spans="1:14" x14ac:dyDescent="0.25">
      <c r="A531" s="5"/>
      <c r="B531" s="65" t="s">
        <v>366</v>
      </c>
      <c r="C531" s="47">
        <v>4</v>
      </c>
      <c r="D531" s="69">
        <v>39.252299999999998</v>
      </c>
      <c r="E531" s="98">
        <v>2505</v>
      </c>
      <c r="F531" s="155">
        <v>340557.9</v>
      </c>
      <c r="G531" s="55">
        <v>100</v>
      </c>
      <c r="H531" s="15">
        <f t="shared" si="96"/>
        <v>340557.9</v>
      </c>
      <c r="I531" s="15">
        <f t="shared" si="92"/>
        <v>0</v>
      </c>
      <c r="J531" s="15">
        <f t="shared" si="93"/>
        <v>135.95125748502994</v>
      </c>
      <c r="K531" s="15">
        <f t="shared" si="94"/>
        <v>583.6932083977681</v>
      </c>
      <c r="L531" s="15">
        <f t="shared" si="95"/>
        <v>1021695.4350516112</v>
      </c>
      <c r="M531" s="15"/>
      <c r="N531" s="119">
        <f t="shared" si="91"/>
        <v>1021695.4350516112</v>
      </c>
    </row>
    <row r="532" spans="1:14" x14ac:dyDescent="0.25">
      <c r="A532" s="5"/>
      <c r="B532" s="65" t="s">
        <v>367</v>
      </c>
      <c r="C532" s="47">
        <v>4</v>
      </c>
      <c r="D532" s="69">
        <v>36.294200000000004</v>
      </c>
      <c r="E532" s="98">
        <v>2417</v>
      </c>
      <c r="F532" s="155">
        <v>531366.5</v>
      </c>
      <c r="G532" s="55">
        <v>100</v>
      </c>
      <c r="H532" s="15">
        <f t="shared" si="96"/>
        <v>531366.5</v>
      </c>
      <c r="I532" s="15">
        <f t="shared" si="92"/>
        <v>0</v>
      </c>
      <c r="J532" s="15">
        <f t="shared" si="93"/>
        <v>219.84546959040134</v>
      </c>
      <c r="K532" s="15">
        <f t="shared" si="94"/>
        <v>499.79899629239674</v>
      </c>
      <c r="L532" s="15">
        <f t="shared" si="95"/>
        <v>907609.64413445035</v>
      </c>
      <c r="M532" s="15"/>
      <c r="N532" s="119">
        <f t="shared" si="91"/>
        <v>907609.64413445035</v>
      </c>
    </row>
    <row r="533" spans="1:14" x14ac:dyDescent="0.25">
      <c r="A533" s="5"/>
      <c r="B533" s="65" t="s">
        <v>368</v>
      </c>
      <c r="C533" s="47">
        <v>4</v>
      </c>
      <c r="D533" s="69">
        <v>37.5411</v>
      </c>
      <c r="E533" s="98">
        <v>3502</v>
      </c>
      <c r="F533" s="155">
        <v>611320.5</v>
      </c>
      <c r="G533" s="55">
        <v>100</v>
      </c>
      <c r="H533" s="15">
        <f t="shared" si="96"/>
        <v>611320.5</v>
      </c>
      <c r="I533" s="15">
        <f t="shared" si="92"/>
        <v>0</v>
      </c>
      <c r="J533" s="15">
        <f t="shared" si="93"/>
        <v>174.56324957167334</v>
      </c>
      <c r="K533" s="15">
        <f t="shared" si="94"/>
        <v>545.08121631112476</v>
      </c>
      <c r="L533" s="15">
        <f t="shared" si="95"/>
        <v>1066465.0043397828</v>
      </c>
      <c r="M533" s="15"/>
      <c r="N533" s="119">
        <f t="shared" si="91"/>
        <v>1066465.0043397828</v>
      </c>
    </row>
    <row r="534" spans="1:14" x14ac:dyDescent="0.25">
      <c r="A534" s="5"/>
      <c r="B534" s="65" t="s">
        <v>794</v>
      </c>
      <c r="C534" s="47">
        <v>4</v>
      </c>
      <c r="D534" s="69">
        <v>49.182700000000004</v>
      </c>
      <c r="E534" s="98">
        <v>3367</v>
      </c>
      <c r="F534" s="155">
        <v>575652.6</v>
      </c>
      <c r="G534" s="55">
        <v>100</v>
      </c>
      <c r="H534" s="15">
        <f t="shared" si="96"/>
        <v>575652.6</v>
      </c>
      <c r="I534" s="15">
        <f t="shared" si="92"/>
        <v>0</v>
      </c>
      <c r="J534" s="15">
        <f t="shared" si="93"/>
        <v>170.96899316899317</v>
      </c>
      <c r="K534" s="15">
        <f t="shared" si="94"/>
        <v>548.67547271380488</v>
      </c>
      <c r="L534" s="15">
        <f t="shared" si="95"/>
        <v>1088321.8984649384</v>
      </c>
      <c r="M534" s="15"/>
      <c r="N534" s="119">
        <f t="shared" si="91"/>
        <v>1088321.8984649384</v>
      </c>
    </row>
    <row r="535" spans="1:14" x14ac:dyDescent="0.25">
      <c r="A535" s="5"/>
      <c r="B535" s="65" t="s">
        <v>369</v>
      </c>
      <c r="C535" s="47">
        <v>4</v>
      </c>
      <c r="D535" s="69">
        <v>52.974400000000003</v>
      </c>
      <c r="E535" s="98">
        <v>2304</v>
      </c>
      <c r="F535" s="155">
        <v>324450.3</v>
      </c>
      <c r="G535" s="55">
        <v>100</v>
      </c>
      <c r="H535" s="15">
        <f t="shared" si="96"/>
        <v>324450.3</v>
      </c>
      <c r="I535" s="15">
        <f t="shared" si="92"/>
        <v>0</v>
      </c>
      <c r="J535" s="15">
        <f t="shared" si="93"/>
        <v>140.82044270833333</v>
      </c>
      <c r="K535" s="15">
        <f t="shared" si="94"/>
        <v>578.82402317446474</v>
      </c>
      <c r="L535" s="15">
        <f t="shared" si="95"/>
        <v>1032855.9809536263</v>
      </c>
      <c r="M535" s="15"/>
      <c r="N535" s="119">
        <f t="shared" si="91"/>
        <v>1032855.9809536263</v>
      </c>
    </row>
    <row r="536" spans="1:14" x14ac:dyDescent="0.25">
      <c r="A536" s="5"/>
      <c r="B536" s="65" t="s">
        <v>370</v>
      </c>
      <c r="C536" s="47">
        <v>4</v>
      </c>
      <c r="D536" s="69">
        <v>20.2178</v>
      </c>
      <c r="E536" s="98">
        <v>1583</v>
      </c>
      <c r="F536" s="155">
        <v>176347.6</v>
      </c>
      <c r="G536" s="55">
        <v>100</v>
      </c>
      <c r="H536" s="15">
        <f t="shared" si="96"/>
        <v>176347.6</v>
      </c>
      <c r="I536" s="15">
        <f t="shared" si="92"/>
        <v>0</v>
      </c>
      <c r="J536" s="15">
        <f t="shared" si="93"/>
        <v>111.4008843967151</v>
      </c>
      <c r="K536" s="15">
        <f t="shared" si="94"/>
        <v>608.24358148608292</v>
      </c>
      <c r="L536" s="15">
        <f t="shared" si="95"/>
        <v>913359.78196234244</v>
      </c>
      <c r="M536" s="15"/>
      <c r="N536" s="119">
        <f t="shared" si="91"/>
        <v>913359.78196234244</v>
      </c>
    </row>
    <row r="537" spans="1:14" x14ac:dyDescent="0.25">
      <c r="A537" s="5"/>
      <c r="B537" s="65" t="s">
        <v>371</v>
      </c>
      <c r="C537" s="47">
        <v>4</v>
      </c>
      <c r="D537" s="69">
        <v>136.13749999999999</v>
      </c>
      <c r="E537" s="98">
        <v>9783</v>
      </c>
      <c r="F537" s="155">
        <v>2389310.2000000002</v>
      </c>
      <c r="G537" s="55">
        <v>100</v>
      </c>
      <c r="H537" s="15">
        <f t="shared" si="96"/>
        <v>2389310.2000000002</v>
      </c>
      <c r="I537" s="15">
        <f t="shared" si="92"/>
        <v>0</v>
      </c>
      <c r="J537" s="15">
        <f t="shared" si="93"/>
        <v>244.23082898906267</v>
      </c>
      <c r="K537" s="15">
        <f t="shared" si="94"/>
        <v>475.41363689373537</v>
      </c>
      <c r="L537" s="15">
        <f t="shared" si="95"/>
        <v>1837266.2950209274</v>
      </c>
      <c r="M537" s="15"/>
      <c r="N537" s="119">
        <f t="shared" si="91"/>
        <v>1837266.2950209274</v>
      </c>
    </row>
    <row r="538" spans="1:14" x14ac:dyDescent="0.25">
      <c r="A538" s="5"/>
      <c r="B538" s="65" t="s">
        <v>372</v>
      </c>
      <c r="C538" s="47">
        <v>4</v>
      </c>
      <c r="D538" s="69">
        <v>13.699300000000001</v>
      </c>
      <c r="E538" s="98">
        <v>1265</v>
      </c>
      <c r="F538" s="155">
        <v>162948.9</v>
      </c>
      <c r="G538" s="55">
        <v>100</v>
      </c>
      <c r="H538" s="15">
        <f t="shared" si="96"/>
        <v>162948.9</v>
      </c>
      <c r="I538" s="15">
        <f t="shared" si="92"/>
        <v>0</v>
      </c>
      <c r="J538" s="15">
        <f t="shared" si="93"/>
        <v>128.81335968379446</v>
      </c>
      <c r="K538" s="15">
        <f t="shared" si="94"/>
        <v>590.83110619900356</v>
      </c>
      <c r="L538" s="15">
        <f t="shared" si="95"/>
        <v>845877.44898754661</v>
      </c>
      <c r="M538" s="15"/>
      <c r="N538" s="119">
        <f t="shared" si="91"/>
        <v>845877.44898754661</v>
      </c>
    </row>
    <row r="539" spans="1:14" x14ac:dyDescent="0.25">
      <c r="A539" s="5"/>
      <c r="B539" s="65" t="s">
        <v>373</v>
      </c>
      <c r="C539" s="47">
        <v>4</v>
      </c>
      <c r="D539" s="69">
        <v>30.762199999999996</v>
      </c>
      <c r="E539" s="98">
        <v>2117</v>
      </c>
      <c r="F539" s="155">
        <v>329031.59999999998</v>
      </c>
      <c r="G539" s="55">
        <v>100</v>
      </c>
      <c r="H539" s="15">
        <f t="shared" si="96"/>
        <v>329031.59999999998</v>
      </c>
      <c r="I539" s="15">
        <f t="shared" si="92"/>
        <v>0</v>
      </c>
      <c r="J539" s="15">
        <f t="shared" si="93"/>
        <v>155.4235238545111</v>
      </c>
      <c r="K539" s="15">
        <f t="shared" si="94"/>
        <v>564.22094202828691</v>
      </c>
      <c r="L539" s="15">
        <f t="shared" si="95"/>
        <v>940027.19514043047</v>
      </c>
      <c r="M539" s="15"/>
      <c r="N539" s="119">
        <f t="shared" si="91"/>
        <v>940027.19514043047</v>
      </c>
    </row>
    <row r="540" spans="1:14" x14ac:dyDescent="0.25">
      <c r="A540" s="5"/>
      <c r="B540" s="65" t="s">
        <v>374</v>
      </c>
      <c r="C540" s="47">
        <v>4</v>
      </c>
      <c r="D540" s="69">
        <v>61.717500000000001</v>
      </c>
      <c r="E540" s="98">
        <v>4467</v>
      </c>
      <c r="F540" s="155">
        <v>687463.3</v>
      </c>
      <c r="G540" s="55">
        <v>100</v>
      </c>
      <c r="H540" s="15">
        <f t="shared" si="96"/>
        <v>687463.3</v>
      </c>
      <c r="I540" s="15">
        <f t="shared" si="92"/>
        <v>0</v>
      </c>
      <c r="J540" s="15">
        <f t="shared" si="93"/>
        <v>153.89820908887398</v>
      </c>
      <c r="K540" s="15">
        <f t="shared" si="94"/>
        <v>565.74625679392409</v>
      </c>
      <c r="L540" s="15">
        <f t="shared" si="95"/>
        <v>1245143.2628981052</v>
      </c>
      <c r="M540" s="15"/>
      <c r="N540" s="119">
        <f t="shared" si="91"/>
        <v>1245143.2628981052</v>
      </c>
    </row>
    <row r="541" spans="1:14" x14ac:dyDescent="0.25">
      <c r="A541" s="5"/>
      <c r="B541" s="65" t="s">
        <v>375</v>
      </c>
      <c r="C541" s="47">
        <v>4</v>
      </c>
      <c r="D541" s="69">
        <v>30.177800000000001</v>
      </c>
      <c r="E541" s="98">
        <v>1759</v>
      </c>
      <c r="F541" s="155">
        <v>327212.40000000002</v>
      </c>
      <c r="G541" s="55">
        <v>100</v>
      </c>
      <c r="H541" s="15">
        <f t="shared" si="96"/>
        <v>327212.40000000002</v>
      </c>
      <c r="I541" s="15">
        <f t="shared" si="92"/>
        <v>0</v>
      </c>
      <c r="J541" s="15">
        <f t="shared" si="93"/>
        <v>186.02183058556</v>
      </c>
      <c r="K541" s="15">
        <f t="shared" si="94"/>
        <v>533.62263529723805</v>
      </c>
      <c r="L541" s="15">
        <f t="shared" si="95"/>
        <v>868865.70067847893</v>
      </c>
      <c r="M541" s="15"/>
      <c r="N541" s="119">
        <f t="shared" si="91"/>
        <v>868865.70067847893</v>
      </c>
    </row>
    <row r="542" spans="1:14" x14ac:dyDescent="0.25">
      <c r="A542" s="5"/>
      <c r="B542" s="65" t="s">
        <v>376</v>
      </c>
      <c r="C542" s="47">
        <v>4</v>
      </c>
      <c r="D542" s="69">
        <v>51.029200000000003</v>
      </c>
      <c r="E542" s="98">
        <v>4113</v>
      </c>
      <c r="F542" s="155">
        <v>569331.69999999995</v>
      </c>
      <c r="G542" s="55">
        <v>100</v>
      </c>
      <c r="H542" s="15">
        <f t="shared" si="96"/>
        <v>569331.69999999995</v>
      </c>
      <c r="I542" s="15">
        <f t="shared" si="92"/>
        <v>0</v>
      </c>
      <c r="J542" s="15">
        <f t="shared" si="93"/>
        <v>138.4224896669098</v>
      </c>
      <c r="K542" s="15">
        <f t="shared" si="94"/>
        <v>581.22197621588828</v>
      </c>
      <c r="L542" s="15">
        <f t="shared" si="95"/>
        <v>1201780.3246942591</v>
      </c>
      <c r="M542" s="15"/>
      <c r="N542" s="119">
        <f t="shared" si="91"/>
        <v>1201780.3246942591</v>
      </c>
    </row>
    <row r="543" spans="1:14" x14ac:dyDescent="0.25">
      <c r="A543" s="5"/>
      <c r="B543" s="65" t="s">
        <v>377</v>
      </c>
      <c r="C543" s="47">
        <v>4</v>
      </c>
      <c r="D543" s="69">
        <v>17.363900000000001</v>
      </c>
      <c r="E543" s="98">
        <v>1413</v>
      </c>
      <c r="F543" s="155">
        <v>211112.5</v>
      </c>
      <c r="G543" s="55">
        <v>100</v>
      </c>
      <c r="H543" s="15">
        <f t="shared" si="96"/>
        <v>211112.5</v>
      </c>
      <c r="I543" s="15">
        <f t="shared" si="92"/>
        <v>0</v>
      </c>
      <c r="J543" s="15">
        <f t="shared" si="93"/>
        <v>149.40728945506015</v>
      </c>
      <c r="K543" s="15">
        <f t="shared" si="94"/>
        <v>570.23717642773795</v>
      </c>
      <c r="L543" s="15">
        <f t="shared" si="95"/>
        <v>845402.19012724527</v>
      </c>
      <c r="M543" s="15"/>
      <c r="N543" s="119">
        <f t="shared" si="91"/>
        <v>845402.19012724527</v>
      </c>
    </row>
    <row r="544" spans="1:14" x14ac:dyDescent="0.25">
      <c r="A544" s="5"/>
      <c r="B544" s="65" t="s">
        <v>378</v>
      </c>
      <c r="C544" s="47">
        <v>4</v>
      </c>
      <c r="D544" s="69">
        <v>21.911300000000004</v>
      </c>
      <c r="E544" s="98">
        <v>1903</v>
      </c>
      <c r="F544" s="155">
        <v>367541.2</v>
      </c>
      <c r="G544" s="55">
        <v>100</v>
      </c>
      <c r="H544" s="15">
        <f t="shared" si="96"/>
        <v>367541.2</v>
      </c>
      <c r="I544" s="15">
        <f t="shared" si="92"/>
        <v>0</v>
      </c>
      <c r="J544" s="15">
        <f t="shared" si="93"/>
        <v>193.13778244876511</v>
      </c>
      <c r="K544" s="15">
        <f t="shared" si="94"/>
        <v>526.50668343403299</v>
      </c>
      <c r="L544" s="15">
        <f t="shared" si="95"/>
        <v>852569.08170345356</v>
      </c>
      <c r="M544" s="15"/>
      <c r="N544" s="119">
        <f t="shared" si="91"/>
        <v>852569.08170345356</v>
      </c>
    </row>
    <row r="545" spans="1:14" x14ac:dyDescent="0.25">
      <c r="A545" s="5"/>
      <c r="B545" s="65" t="s">
        <v>158</v>
      </c>
      <c r="C545" s="47">
        <v>4</v>
      </c>
      <c r="D545" s="69">
        <v>17.215700000000002</v>
      </c>
      <c r="E545" s="98">
        <v>919</v>
      </c>
      <c r="F545" s="155">
        <v>625237.1</v>
      </c>
      <c r="G545" s="55">
        <v>100</v>
      </c>
      <c r="H545" s="15">
        <f t="shared" si="96"/>
        <v>625237.1</v>
      </c>
      <c r="I545" s="15">
        <f t="shared" si="92"/>
        <v>0</v>
      </c>
      <c r="J545" s="15">
        <f t="shared" si="93"/>
        <v>680.34504896626765</v>
      </c>
      <c r="K545" s="15">
        <f t="shared" si="94"/>
        <v>39.29941691653039</v>
      </c>
      <c r="L545" s="15">
        <f t="shared" si="95"/>
        <v>177900.62430903575</v>
      </c>
      <c r="M545" s="15"/>
      <c r="N545" s="119">
        <f t="shared" si="91"/>
        <v>177900.62430903575</v>
      </c>
    </row>
    <row r="546" spans="1:14" x14ac:dyDescent="0.25">
      <c r="A546" s="5"/>
      <c r="B546" s="65" t="s">
        <v>379</v>
      </c>
      <c r="C546" s="47">
        <v>4</v>
      </c>
      <c r="D546" s="69">
        <v>31.447900000000001</v>
      </c>
      <c r="E546" s="98">
        <v>2438</v>
      </c>
      <c r="F546" s="155">
        <v>471118.9</v>
      </c>
      <c r="G546" s="55">
        <v>100</v>
      </c>
      <c r="H546" s="15">
        <f t="shared" si="96"/>
        <v>471118.9</v>
      </c>
      <c r="I546" s="15">
        <f t="shared" si="92"/>
        <v>0</v>
      </c>
      <c r="J546" s="15">
        <f t="shared" si="93"/>
        <v>193.2399097621001</v>
      </c>
      <c r="K546" s="15">
        <f t="shared" si="94"/>
        <v>526.40455612069798</v>
      </c>
      <c r="L546" s="15">
        <f t="shared" si="95"/>
        <v>928014.32198625372</v>
      </c>
      <c r="M546" s="15"/>
      <c r="N546" s="119">
        <f t="shared" si="91"/>
        <v>928014.32198625372</v>
      </c>
    </row>
    <row r="547" spans="1:14" x14ac:dyDescent="0.25">
      <c r="A547" s="5"/>
      <c r="B547" s="65" t="s">
        <v>882</v>
      </c>
      <c r="C547" s="47">
        <v>3</v>
      </c>
      <c r="D547" s="69">
        <v>72.1755</v>
      </c>
      <c r="E547" s="98">
        <v>14757</v>
      </c>
      <c r="F547" s="155">
        <v>23652777.100000001</v>
      </c>
      <c r="G547" s="55">
        <v>50</v>
      </c>
      <c r="H547" s="15">
        <f t="shared" si="96"/>
        <v>11826388.550000001</v>
      </c>
      <c r="I547" s="15">
        <f t="shared" si="92"/>
        <v>11826388.550000001</v>
      </c>
      <c r="J547" s="15">
        <f t="shared" si="93"/>
        <v>1602.8174493460731</v>
      </c>
      <c r="K547" s="15">
        <f t="shared" si="94"/>
        <v>-883.17298346327505</v>
      </c>
      <c r="L547" s="15">
        <f t="shared" si="95"/>
        <v>1585319.2628135388</v>
      </c>
      <c r="M547" s="15"/>
      <c r="N547" s="119">
        <f t="shared" si="91"/>
        <v>1585319.2628135388</v>
      </c>
    </row>
    <row r="548" spans="1:14" x14ac:dyDescent="0.25">
      <c r="A548" s="5"/>
      <c r="B548" s="65" t="s">
        <v>380</v>
      </c>
      <c r="C548" s="47">
        <v>4</v>
      </c>
      <c r="D548" s="69">
        <v>13.830499999999999</v>
      </c>
      <c r="E548" s="98">
        <v>981</v>
      </c>
      <c r="F548" s="155">
        <v>303827.7</v>
      </c>
      <c r="G548" s="55">
        <v>100</v>
      </c>
      <c r="H548" s="15">
        <f t="shared" si="96"/>
        <v>303827.7</v>
      </c>
      <c r="I548" s="15">
        <f t="shared" si="92"/>
        <v>0</v>
      </c>
      <c r="J548" s="15">
        <f t="shared" si="93"/>
        <v>309.71223241590218</v>
      </c>
      <c r="K548" s="15">
        <f t="shared" si="94"/>
        <v>409.93223346689587</v>
      </c>
      <c r="L548" s="15">
        <f t="shared" si="95"/>
        <v>607975.30903107417</v>
      </c>
      <c r="M548" s="15"/>
      <c r="N548" s="119">
        <f t="shared" si="91"/>
        <v>607975.30903107417</v>
      </c>
    </row>
    <row r="549" spans="1:14" x14ac:dyDescent="0.25">
      <c r="A549" s="5"/>
      <c r="B549" s="65" t="s">
        <v>381</v>
      </c>
      <c r="C549" s="47">
        <v>4</v>
      </c>
      <c r="D549" s="69">
        <v>89.205900000000014</v>
      </c>
      <c r="E549" s="98">
        <v>5454</v>
      </c>
      <c r="F549" s="155">
        <v>1758562.3</v>
      </c>
      <c r="G549" s="55">
        <v>100</v>
      </c>
      <c r="H549" s="15">
        <f t="shared" si="96"/>
        <v>1758562.3</v>
      </c>
      <c r="I549" s="15">
        <f t="shared" si="92"/>
        <v>0</v>
      </c>
      <c r="J549" s="15">
        <f t="shared" si="93"/>
        <v>322.43533186652002</v>
      </c>
      <c r="K549" s="15">
        <f t="shared" si="94"/>
        <v>397.20913401627803</v>
      </c>
      <c r="L549" s="15">
        <f t="shared" si="95"/>
        <v>1213493.5082429363</v>
      </c>
      <c r="M549" s="15"/>
      <c r="N549" s="119">
        <f t="shared" si="91"/>
        <v>1213493.5082429363</v>
      </c>
    </row>
    <row r="550" spans="1:14" x14ac:dyDescent="0.25">
      <c r="A550" s="5"/>
      <c r="B550" s="65" t="s">
        <v>382</v>
      </c>
      <c r="C550" s="47">
        <v>4</v>
      </c>
      <c r="D550" s="69">
        <v>28.287100000000002</v>
      </c>
      <c r="E550" s="98">
        <v>2006</v>
      </c>
      <c r="F550" s="155">
        <v>4355266.7</v>
      </c>
      <c r="G550" s="55">
        <v>100</v>
      </c>
      <c r="H550" s="15">
        <f t="shared" si="96"/>
        <v>4355266.7</v>
      </c>
      <c r="I550" s="15">
        <f t="shared" si="92"/>
        <v>0</v>
      </c>
      <c r="J550" s="15">
        <f t="shared" si="93"/>
        <v>2171.1199900299102</v>
      </c>
      <c r="K550" s="15">
        <f t="shared" si="94"/>
        <v>-1451.4755241471121</v>
      </c>
      <c r="L550" s="15">
        <f t="shared" si="95"/>
        <v>263801.61144320585</v>
      </c>
      <c r="M550" s="15"/>
      <c r="N550" s="119">
        <f t="shared" si="91"/>
        <v>263801.61144320585</v>
      </c>
    </row>
    <row r="551" spans="1:14" x14ac:dyDescent="0.25">
      <c r="A551" s="5"/>
      <c r="B551" s="65" t="s">
        <v>383</v>
      </c>
      <c r="C551" s="47">
        <v>4</v>
      </c>
      <c r="D551" s="69">
        <v>44.047899999999998</v>
      </c>
      <c r="E551" s="98">
        <v>3617</v>
      </c>
      <c r="F551" s="155">
        <v>997226.8</v>
      </c>
      <c r="G551" s="55">
        <v>100</v>
      </c>
      <c r="H551" s="15">
        <f t="shared" si="96"/>
        <v>997226.8</v>
      </c>
      <c r="I551" s="15">
        <f t="shared" si="92"/>
        <v>0</v>
      </c>
      <c r="J551" s="15">
        <f t="shared" si="93"/>
        <v>275.70550179706942</v>
      </c>
      <c r="K551" s="15">
        <f t="shared" si="94"/>
        <v>443.93896408572863</v>
      </c>
      <c r="L551" s="15">
        <f t="shared" si="95"/>
        <v>976182.09066366765</v>
      </c>
      <c r="M551" s="15"/>
      <c r="N551" s="119">
        <f t="shared" si="91"/>
        <v>976182.09066366765</v>
      </c>
    </row>
    <row r="552" spans="1:14" x14ac:dyDescent="0.25">
      <c r="A552" s="5"/>
      <c r="B552" s="65" t="s">
        <v>384</v>
      </c>
      <c r="C552" s="47">
        <v>4</v>
      </c>
      <c r="D552" s="69">
        <v>45.811300000000003</v>
      </c>
      <c r="E552" s="98">
        <v>2416</v>
      </c>
      <c r="F552" s="155">
        <v>455887.6</v>
      </c>
      <c r="G552" s="55">
        <v>100</v>
      </c>
      <c r="H552" s="15">
        <f t="shared" si="96"/>
        <v>455887.6</v>
      </c>
      <c r="I552" s="15">
        <f t="shared" si="92"/>
        <v>0</v>
      </c>
      <c r="J552" s="15">
        <f t="shared" si="93"/>
        <v>188.69519867549667</v>
      </c>
      <c r="K552" s="15">
        <f t="shared" si="94"/>
        <v>530.94926720730132</v>
      </c>
      <c r="L552" s="15">
        <f t="shared" si="95"/>
        <v>968791.76662390155</v>
      </c>
      <c r="M552" s="15"/>
      <c r="N552" s="119">
        <f t="shared" si="91"/>
        <v>968791.76662390155</v>
      </c>
    </row>
    <row r="553" spans="1:14" x14ac:dyDescent="0.25">
      <c r="A553" s="5"/>
      <c r="B553" s="65" t="s">
        <v>385</v>
      </c>
      <c r="C553" s="47">
        <v>4</v>
      </c>
      <c r="D553" s="69">
        <v>76.026800000000009</v>
      </c>
      <c r="E553" s="98">
        <v>4842</v>
      </c>
      <c r="F553" s="155">
        <v>879759.2</v>
      </c>
      <c r="G553" s="55">
        <v>100</v>
      </c>
      <c r="H553" s="15">
        <f t="shared" si="96"/>
        <v>879759.2</v>
      </c>
      <c r="I553" s="15">
        <f t="shared" si="92"/>
        <v>0</v>
      </c>
      <c r="J553" s="15">
        <f t="shared" si="93"/>
        <v>181.69334985543162</v>
      </c>
      <c r="K553" s="15">
        <f t="shared" si="94"/>
        <v>537.95111602736642</v>
      </c>
      <c r="L553" s="15">
        <f t="shared" si="95"/>
        <v>1285565.5432380224</v>
      </c>
      <c r="M553" s="15"/>
      <c r="N553" s="119">
        <f t="shared" si="91"/>
        <v>1285565.5432380224</v>
      </c>
    </row>
    <row r="554" spans="1:14" x14ac:dyDescent="0.25">
      <c r="A554" s="5"/>
      <c r="B554" s="65" t="s">
        <v>386</v>
      </c>
      <c r="C554" s="47">
        <v>4</v>
      </c>
      <c r="D554" s="69">
        <v>21.168299999999999</v>
      </c>
      <c r="E554" s="98">
        <v>1226</v>
      </c>
      <c r="F554" s="155">
        <v>376345.3</v>
      </c>
      <c r="G554" s="55">
        <v>100</v>
      </c>
      <c r="H554" s="15">
        <f t="shared" si="96"/>
        <v>376345.3</v>
      </c>
      <c r="I554" s="15">
        <f t="shared" si="92"/>
        <v>0</v>
      </c>
      <c r="J554" s="15">
        <f t="shared" si="93"/>
        <v>306.97006525285479</v>
      </c>
      <c r="K554" s="15">
        <f t="shared" si="94"/>
        <v>412.67440062994325</v>
      </c>
      <c r="L554" s="15">
        <f t="shared" si="95"/>
        <v>653549.45771934919</v>
      </c>
      <c r="M554" s="15"/>
      <c r="N554" s="119">
        <f t="shared" si="91"/>
        <v>653549.45771934919</v>
      </c>
    </row>
    <row r="555" spans="1:14" x14ac:dyDescent="0.25">
      <c r="A555" s="5"/>
      <c r="B555" s="65" t="s">
        <v>387</v>
      </c>
      <c r="C555" s="47">
        <v>4</v>
      </c>
      <c r="D555" s="69">
        <v>27.250599999999999</v>
      </c>
      <c r="E555" s="98">
        <v>1724</v>
      </c>
      <c r="F555" s="155">
        <v>284984.59999999998</v>
      </c>
      <c r="G555" s="55">
        <v>100</v>
      </c>
      <c r="H555" s="15">
        <f t="shared" si="96"/>
        <v>284984.59999999998</v>
      </c>
      <c r="I555" s="15">
        <f t="shared" si="92"/>
        <v>0</v>
      </c>
      <c r="J555" s="15">
        <f t="shared" si="93"/>
        <v>165.30429234338746</v>
      </c>
      <c r="K555" s="15">
        <f t="shared" si="94"/>
        <v>554.34017353941056</v>
      </c>
      <c r="L555" s="15">
        <f t="shared" si="95"/>
        <v>882107.69832758314</v>
      </c>
      <c r="M555" s="15"/>
      <c r="N555" s="119">
        <f t="shared" si="91"/>
        <v>882107.69832758314</v>
      </c>
    </row>
    <row r="556" spans="1:14" x14ac:dyDescent="0.25">
      <c r="A556" s="5"/>
      <c r="B556" s="65" t="s">
        <v>388</v>
      </c>
      <c r="C556" s="47">
        <v>4</v>
      </c>
      <c r="D556" s="69">
        <v>21.5503</v>
      </c>
      <c r="E556" s="98">
        <v>1695</v>
      </c>
      <c r="F556" s="155">
        <v>632713.30000000005</v>
      </c>
      <c r="G556" s="55">
        <v>100</v>
      </c>
      <c r="H556" s="15">
        <f t="shared" si="96"/>
        <v>632713.30000000005</v>
      </c>
      <c r="I556" s="15">
        <f t="shared" si="92"/>
        <v>0</v>
      </c>
      <c r="J556" s="15">
        <f t="shared" si="93"/>
        <v>373.28218289085549</v>
      </c>
      <c r="K556" s="15">
        <f t="shared" si="94"/>
        <v>346.36228299194255</v>
      </c>
      <c r="L556" s="15">
        <f t="shared" si="95"/>
        <v>621454.56275003403</v>
      </c>
      <c r="M556" s="15"/>
      <c r="N556" s="119">
        <f t="shared" si="91"/>
        <v>621454.56275003403</v>
      </c>
    </row>
    <row r="557" spans="1:14" x14ac:dyDescent="0.25">
      <c r="A557" s="5"/>
      <c r="B557" s="65" t="s">
        <v>389</v>
      </c>
      <c r="C557" s="47">
        <v>4</v>
      </c>
      <c r="D557" s="69">
        <v>14.727999999999998</v>
      </c>
      <c r="E557" s="98">
        <v>1440</v>
      </c>
      <c r="F557" s="155">
        <v>921894</v>
      </c>
      <c r="G557" s="55">
        <v>100</v>
      </c>
      <c r="H557" s="15">
        <f t="shared" si="96"/>
        <v>921894</v>
      </c>
      <c r="I557" s="15">
        <f t="shared" si="92"/>
        <v>0</v>
      </c>
      <c r="J557" s="15">
        <f t="shared" si="93"/>
        <v>640.20416666666665</v>
      </c>
      <c r="K557" s="15">
        <f t="shared" si="94"/>
        <v>79.440299216131393</v>
      </c>
      <c r="L557" s="15">
        <f t="shared" si="95"/>
        <v>267607.36395719706</v>
      </c>
      <c r="M557" s="15"/>
      <c r="N557" s="119">
        <f t="shared" si="91"/>
        <v>267607.36395719706</v>
      </c>
    </row>
    <row r="558" spans="1:14" x14ac:dyDescent="0.25">
      <c r="A558" s="5"/>
      <c r="B558" s="65" t="s">
        <v>390</v>
      </c>
      <c r="C558" s="47">
        <v>4</v>
      </c>
      <c r="D558" s="69">
        <v>18.566800000000001</v>
      </c>
      <c r="E558" s="98">
        <v>1444</v>
      </c>
      <c r="F558" s="155">
        <v>263777.7</v>
      </c>
      <c r="G558" s="55">
        <v>100</v>
      </c>
      <c r="H558" s="15">
        <f t="shared" si="96"/>
        <v>263777.7</v>
      </c>
      <c r="I558" s="15">
        <f t="shared" si="92"/>
        <v>0</v>
      </c>
      <c r="J558" s="15">
        <f t="shared" si="93"/>
        <v>182.67153739612189</v>
      </c>
      <c r="K558" s="15">
        <f t="shared" si="94"/>
        <v>536.97292848667621</v>
      </c>
      <c r="L558" s="15">
        <f t="shared" si="95"/>
        <v>812613.99650240457</v>
      </c>
      <c r="M558" s="15"/>
      <c r="N558" s="119">
        <f t="shared" si="91"/>
        <v>812613.99650240457</v>
      </c>
    </row>
    <row r="559" spans="1:14" x14ac:dyDescent="0.25">
      <c r="A559" s="5"/>
      <c r="B559" s="65" t="s">
        <v>209</v>
      </c>
      <c r="C559" s="47">
        <v>4</v>
      </c>
      <c r="D559" s="69">
        <v>27.703899999999997</v>
      </c>
      <c r="E559" s="98">
        <v>2421</v>
      </c>
      <c r="F559" s="155">
        <v>328367.59999999998</v>
      </c>
      <c r="G559" s="55">
        <v>100</v>
      </c>
      <c r="H559" s="15">
        <f t="shared" si="96"/>
        <v>328367.59999999998</v>
      </c>
      <c r="I559" s="15">
        <f t="shared" si="92"/>
        <v>0</v>
      </c>
      <c r="J559" s="15">
        <f t="shared" si="93"/>
        <v>135.63304419661296</v>
      </c>
      <c r="K559" s="15">
        <f t="shared" si="94"/>
        <v>584.01142168618503</v>
      </c>
      <c r="L559" s="15">
        <f t="shared" si="95"/>
        <v>983926.9733123543</v>
      </c>
      <c r="M559" s="15"/>
      <c r="N559" s="119">
        <f t="shared" si="91"/>
        <v>983926.9733123543</v>
      </c>
    </row>
    <row r="560" spans="1:14" x14ac:dyDescent="0.25">
      <c r="A560" s="5"/>
      <c r="B560" s="65" t="s">
        <v>246</v>
      </c>
      <c r="C560" s="47">
        <v>4</v>
      </c>
      <c r="D560" s="69">
        <v>15.173299999999998</v>
      </c>
      <c r="E560" s="98">
        <v>647</v>
      </c>
      <c r="F560" s="155">
        <v>412026.5</v>
      </c>
      <c r="G560" s="55">
        <v>100</v>
      </c>
      <c r="H560" s="15">
        <f t="shared" si="96"/>
        <v>412026.5</v>
      </c>
      <c r="I560" s="15">
        <f t="shared" si="92"/>
        <v>0</v>
      </c>
      <c r="J560" s="15">
        <f t="shared" si="93"/>
        <v>636.82612055641425</v>
      </c>
      <c r="K560" s="15">
        <f t="shared" si="94"/>
        <v>82.818345326383792</v>
      </c>
      <c r="L560" s="15">
        <f t="shared" si="95"/>
        <v>197667.21421098051</v>
      </c>
      <c r="M560" s="15"/>
      <c r="N560" s="119">
        <f t="shared" si="91"/>
        <v>197667.21421098051</v>
      </c>
    </row>
    <row r="561" spans="1:14" x14ac:dyDescent="0.25">
      <c r="A561" s="5"/>
      <c r="B561" s="65" t="s">
        <v>391</v>
      </c>
      <c r="C561" s="47">
        <v>4</v>
      </c>
      <c r="D561" s="69">
        <v>20.418799999999997</v>
      </c>
      <c r="E561" s="98">
        <v>1436</v>
      </c>
      <c r="F561" s="155">
        <v>288676.2</v>
      </c>
      <c r="G561" s="55">
        <v>100</v>
      </c>
      <c r="H561" s="15">
        <f t="shared" si="96"/>
        <v>288676.2</v>
      </c>
      <c r="I561" s="15">
        <f t="shared" si="92"/>
        <v>0</v>
      </c>
      <c r="J561" s="15">
        <f t="shared" si="93"/>
        <v>201.02799442896938</v>
      </c>
      <c r="K561" s="15">
        <f t="shared" si="94"/>
        <v>518.61647145382869</v>
      </c>
      <c r="L561" s="15">
        <f t="shared" si="95"/>
        <v>795250.29604483431</v>
      </c>
      <c r="M561" s="15"/>
      <c r="N561" s="119">
        <f t="shared" si="91"/>
        <v>795250.29604483431</v>
      </c>
    </row>
    <row r="562" spans="1:14" x14ac:dyDescent="0.25">
      <c r="A562" s="5"/>
      <c r="B562" s="65" t="s">
        <v>392</v>
      </c>
      <c r="C562" s="47">
        <v>4</v>
      </c>
      <c r="D562" s="69">
        <v>99.448100000000011</v>
      </c>
      <c r="E562" s="98">
        <v>5255</v>
      </c>
      <c r="F562" s="155">
        <v>1677705.3</v>
      </c>
      <c r="G562" s="55">
        <v>100</v>
      </c>
      <c r="H562" s="15">
        <f t="shared" si="96"/>
        <v>1677705.3</v>
      </c>
      <c r="I562" s="15">
        <f t="shared" si="92"/>
        <v>0</v>
      </c>
      <c r="J562" s="15">
        <f t="shared" si="93"/>
        <v>319.25885823025692</v>
      </c>
      <c r="K562" s="15">
        <f t="shared" si="94"/>
        <v>400.38560765254113</v>
      </c>
      <c r="L562" s="15">
        <f t="shared" si="95"/>
        <v>1225146.7819163399</v>
      </c>
      <c r="M562" s="15"/>
      <c r="N562" s="119">
        <f t="shared" si="91"/>
        <v>1225146.7819163399</v>
      </c>
    </row>
    <row r="563" spans="1:14" x14ac:dyDescent="0.25">
      <c r="A563" s="5"/>
      <c r="B563" s="65" t="s">
        <v>393</v>
      </c>
      <c r="C563" s="47">
        <v>4</v>
      </c>
      <c r="D563" s="69">
        <v>22.054699999999997</v>
      </c>
      <c r="E563" s="98">
        <v>1603</v>
      </c>
      <c r="F563" s="155">
        <v>207540.4</v>
      </c>
      <c r="G563" s="55">
        <v>100</v>
      </c>
      <c r="H563" s="15">
        <f t="shared" si="96"/>
        <v>207540.4</v>
      </c>
      <c r="I563" s="15">
        <f t="shared" si="92"/>
        <v>0</v>
      </c>
      <c r="J563" s="15">
        <f t="shared" si="93"/>
        <v>129.46999376169683</v>
      </c>
      <c r="K563" s="15">
        <f t="shared" si="94"/>
        <v>590.17447212110119</v>
      </c>
      <c r="L563" s="15">
        <f t="shared" si="95"/>
        <v>898942.33222356683</v>
      </c>
      <c r="M563" s="15"/>
      <c r="N563" s="119">
        <f t="shared" si="91"/>
        <v>898942.33222356683</v>
      </c>
    </row>
    <row r="564" spans="1:14" x14ac:dyDescent="0.25">
      <c r="A564" s="5"/>
      <c r="B564" s="65" t="s">
        <v>250</v>
      </c>
      <c r="C564" s="47">
        <v>4</v>
      </c>
      <c r="D564" s="69">
        <v>13.465299999999999</v>
      </c>
      <c r="E564" s="98">
        <v>1415</v>
      </c>
      <c r="F564" s="155">
        <v>149616.6</v>
      </c>
      <c r="G564" s="55">
        <v>100</v>
      </c>
      <c r="H564" s="15">
        <f t="shared" si="96"/>
        <v>149616.6</v>
      </c>
      <c r="I564" s="15">
        <f t="shared" si="92"/>
        <v>0</v>
      </c>
      <c r="J564" s="15">
        <f t="shared" si="93"/>
        <v>105.73611307420495</v>
      </c>
      <c r="K564" s="15">
        <f t="shared" si="94"/>
        <v>613.90835280859312</v>
      </c>
      <c r="L564" s="15">
        <f t="shared" si="95"/>
        <v>886426.07532735285</v>
      </c>
      <c r="M564" s="15"/>
      <c r="N564" s="119">
        <f t="shared" si="91"/>
        <v>886426.07532735285</v>
      </c>
    </row>
    <row r="565" spans="1:14" x14ac:dyDescent="0.25">
      <c r="A565" s="5"/>
      <c r="B565" s="65" t="s">
        <v>282</v>
      </c>
      <c r="C565" s="47">
        <v>4</v>
      </c>
      <c r="D565" s="69">
        <v>32.471600000000002</v>
      </c>
      <c r="E565" s="98">
        <v>1639</v>
      </c>
      <c r="F565" s="155">
        <v>199493.2</v>
      </c>
      <c r="G565" s="55">
        <v>100</v>
      </c>
      <c r="H565" s="15">
        <f t="shared" si="96"/>
        <v>199493.2</v>
      </c>
      <c r="I565" s="15">
        <f t="shared" si="92"/>
        <v>0</v>
      </c>
      <c r="J565" s="15">
        <f t="shared" si="93"/>
        <v>121.7164124466138</v>
      </c>
      <c r="K565" s="15">
        <f t="shared" si="94"/>
        <v>597.9280534361842</v>
      </c>
      <c r="L565" s="15">
        <f t="shared" si="95"/>
        <v>938641.23787250335</v>
      </c>
      <c r="M565" s="15"/>
      <c r="N565" s="119">
        <f t="shared" si="91"/>
        <v>938641.23787250335</v>
      </c>
    </row>
    <row r="566" spans="1:14" x14ac:dyDescent="0.25">
      <c r="A566" s="5"/>
      <c r="B566" s="65" t="s">
        <v>142</v>
      </c>
      <c r="C566" s="47">
        <v>4</v>
      </c>
      <c r="D566" s="69">
        <v>10.603699999999998</v>
      </c>
      <c r="E566" s="98">
        <v>790</v>
      </c>
      <c r="F566" s="155">
        <v>88014.399999999994</v>
      </c>
      <c r="G566" s="55">
        <v>100</v>
      </c>
      <c r="H566" s="15">
        <f t="shared" si="96"/>
        <v>88014.399999999994</v>
      </c>
      <c r="I566" s="15">
        <f t="shared" si="92"/>
        <v>0</v>
      </c>
      <c r="J566" s="15">
        <f t="shared" si="93"/>
        <v>111.4106329113924</v>
      </c>
      <c r="K566" s="15">
        <f t="shared" si="94"/>
        <v>608.2338329714056</v>
      </c>
      <c r="L566" s="15">
        <f t="shared" si="95"/>
        <v>813163.53150144138</v>
      </c>
      <c r="M566" s="15"/>
      <c r="N566" s="119">
        <f t="shared" si="91"/>
        <v>813163.53150144138</v>
      </c>
    </row>
    <row r="567" spans="1:14" x14ac:dyDescent="0.25">
      <c r="A567" s="5"/>
      <c r="B567" s="65" t="s">
        <v>394</v>
      </c>
      <c r="C567" s="47">
        <v>4</v>
      </c>
      <c r="D567" s="69">
        <v>27.763299999999997</v>
      </c>
      <c r="E567" s="98">
        <v>2440</v>
      </c>
      <c r="F567" s="155">
        <v>602330.5</v>
      </c>
      <c r="G567" s="55">
        <v>100</v>
      </c>
      <c r="H567" s="15">
        <f t="shared" si="96"/>
        <v>602330.5</v>
      </c>
      <c r="I567" s="15">
        <f t="shared" si="92"/>
        <v>0</v>
      </c>
      <c r="J567" s="15">
        <f t="shared" si="93"/>
        <v>246.85676229508198</v>
      </c>
      <c r="K567" s="15">
        <f t="shared" si="94"/>
        <v>472.78770358771607</v>
      </c>
      <c r="L567" s="15">
        <f t="shared" si="95"/>
        <v>855923.90174180362</v>
      </c>
      <c r="M567" s="15"/>
      <c r="N567" s="119">
        <f t="shared" si="91"/>
        <v>855923.90174180362</v>
      </c>
    </row>
    <row r="568" spans="1:14" x14ac:dyDescent="0.25">
      <c r="A568" s="5"/>
      <c r="B568" s="8"/>
      <c r="C568" s="8"/>
      <c r="D568" s="69">
        <v>0</v>
      </c>
      <c r="E568" s="100"/>
      <c r="F568" s="44"/>
      <c r="G568" s="55"/>
      <c r="H568" s="40"/>
      <c r="I568" s="15"/>
      <c r="J568" s="15"/>
      <c r="K568" s="15"/>
      <c r="L568" s="15"/>
      <c r="M568" s="15"/>
      <c r="N568" s="119"/>
    </row>
    <row r="569" spans="1:14" x14ac:dyDescent="0.25">
      <c r="A569" s="32" t="s">
        <v>395</v>
      </c>
      <c r="B569" s="57" t="s">
        <v>2</v>
      </c>
      <c r="C569" s="58"/>
      <c r="D569" s="7">
        <v>783.48569999999995</v>
      </c>
      <c r="E569" s="101">
        <f>E570</f>
        <v>96504</v>
      </c>
      <c r="F569" s="49"/>
      <c r="G569" s="55"/>
      <c r="H569" s="12">
        <f>H571</f>
        <v>11703663.050000001</v>
      </c>
      <c r="I569" s="12">
        <f>I571</f>
        <v>-11703663.050000001</v>
      </c>
      <c r="J569" s="15"/>
      <c r="K569" s="15"/>
      <c r="L569" s="15"/>
      <c r="M569" s="14">
        <f>M571</f>
        <v>33961870.094961993</v>
      </c>
      <c r="N569" s="117">
        <f t="shared" si="91"/>
        <v>33961870.094961993</v>
      </c>
    </row>
    <row r="570" spans="1:14" x14ac:dyDescent="0.25">
      <c r="A570" s="32" t="s">
        <v>395</v>
      </c>
      <c r="B570" s="57" t="s">
        <v>3</v>
      </c>
      <c r="C570" s="58"/>
      <c r="D570" s="7">
        <v>783.48569999999995</v>
      </c>
      <c r="E570" s="101">
        <f>SUM(E572:E596)</f>
        <v>96504</v>
      </c>
      <c r="F570" s="49">
        <f>SUM(F572:F596)</f>
        <v>46814652.199999996</v>
      </c>
      <c r="G570" s="55"/>
      <c r="H570" s="12">
        <f>SUM(H572:H596)</f>
        <v>35044498.649999999</v>
      </c>
      <c r="I570" s="12">
        <f>SUM(I572:I596)</f>
        <v>11770153.550000001</v>
      </c>
      <c r="J570" s="15"/>
      <c r="K570" s="15"/>
      <c r="L570" s="12">
        <f>SUM(L572:L596)</f>
        <v>23680141.02091746</v>
      </c>
      <c r="M570" s="15"/>
      <c r="N570" s="117">
        <f t="shared" si="91"/>
        <v>23680141.02091746</v>
      </c>
    </row>
    <row r="571" spans="1:14" x14ac:dyDescent="0.25">
      <c r="A571" s="5"/>
      <c r="B571" s="65" t="s">
        <v>26</v>
      </c>
      <c r="C571" s="47">
        <v>2</v>
      </c>
      <c r="D571" s="69">
        <v>0</v>
      </c>
      <c r="E571" s="104"/>
      <c r="F571" s="64"/>
      <c r="G571" s="55">
        <v>25</v>
      </c>
      <c r="H571" s="15">
        <f>F570*G571/100</f>
        <v>11703663.050000001</v>
      </c>
      <c r="I571" s="15">
        <f t="shared" si="92"/>
        <v>-11703663.050000001</v>
      </c>
      <c r="J571" s="15"/>
      <c r="K571" s="15"/>
      <c r="L571" s="15"/>
      <c r="M571" s="15">
        <f>($L$7*$L$8*E569/$L$10)+($L$7*$L$9*D569/$L$11)</f>
        <v>33961870.094961993</v>
      </c>
      <c r="N571" s="119">
        <f t="shared" si="91"/>
        <v>33961870.094961993</v>
      </c>
    </row>
    <row r="572" spans="1:14" x14ac:dyDescent="0.25">
      <c r="A572" s="5"/>
      <c r="B572" s="65" t="s">
        <v>396</v>
      </c>
      <c r="C572" s="47">
        <v>4</v>
      </c>
      <c r="D572" s="69">
        <v>26.569000000000003</v>
      </c>
      <c r="E572" s="98">
        <v>4831</v>
      </c>
      <c r="F572" s="156">
        <v>2309090.6</v>
      </c>
      <c r="G572" s="55">
        <v>100</v>
      </c>
      <c r="H572" s="15">
        <f>F572*G572/100</f>
        <v>2309090.6</v>
      </c>
      <c r="I572" s="15">
        <f t="shared" si="92"/>
        <v>0</v>
      </c>
      <c r="J572" s="15">
        <f t="shared" ref="J572:J596" si="97">F572/E572</f>
        <v>477.97362864831302</v>
      </c>
      <c r="K572" s="15">
        <f t="shared" ref="K572:K596" si="98">$J$11*$J$19-J572</f>
        <v>241.67083723448502</v>
      </c>
      <c r="L572" s="15">
        <f t="shared" ref="L572:L596" si="99">IF(K572&gt;0,$J$7*$J$8*(K572/$K$19),0)+$J$7*$J$9*(E572/$E$19)+$J$7*$J$10*(D572/$D$19)</f>
        <v>809048.51683101186</v>
      </c>
      <c r="M572" s="15"/>
      <c r="N572" s="119">
        <f t="shared" si="91"/>
        <v>809048.51683101186</v>
      </c>
    </row>
    <row r="573" spans="1:14" x14ac:dyDescent="0.25">
      <c r="A573" s="5"/>
      <c r="B573" s="65" t="s">
        <v>397</v>
      </c>
      <c r="C573" s="47">
        <v>4</v>
      </c>
      <c r="D573" s="69">
        <v>51.770800000000001</v>
      </c>
      <c r="E573" s="98">
        <v>1785</v>
      </c>
      <c r="F573" s="156">
        <v>332975.5</v>
      </c>
      <c r="G573" s="55">
        <v>100</v>
      </c>
      <c r="H573" s="15">
        <f t="shared" ref="H573:H596" si="100">F573*G573/100</f>
        <v>332975.5</v>
      </c>
      <c r="I573" s="15">
        <f t="shared" si="92"/>
        <v>0</v>
      </c>
      <c r="J573" s="15">
        <f t="shared" si="97"/>
        <v>186.54089635854342</v>
      </c>
      <c r="K573" s="15">
        <f t="shared" si="98"/>
        <v>533.10356952425468</v>
      </c>
      <c r="L573" s="15">
        <f t="shared" si="99"/>
        <v>927169.26011443103</v>
      </c>
      <c r="M573" s="15"/>
      <c r="N573" s="119">
        <f t="shared" si="91"/>
        <v>927169.26011443103</v>
      </c>
    </row>
    <row r="574" spans="1:14" x14ac:dyDescent="0.25">
      <c r="A574" s="5"/>
      <c r="B574" s="65" t="s">
        <v>795</v>
      </c>
      <c r="C574" s="47">
        <v>4</v>
      </c>
      <c r="D574" s="69">
        <v>58.449799999999996</v>
      </c>
      <c r="E574" s="98">
        <v>2375</v>
      </c>
      <c r="F574" s="156">
        <v>383781.7</v>
      </c>
      <c r="G574" s="55">
        <v>100</v>
      </c>
      <c r="H574" s="15">
        <f t="shared" si="100"/>
        <v>383781.7</v>
      </c>
      <c r="I574" s="15">
        <f t="shared" si="92"/>
        <v>0</v>
      </c>
      <c r="J574" s="15">
        <f t="shared" si="97"/>
        <v>161.59229473684212</v>
      </c>
      <c r="K574" s="15">
        <f t="shared" si="98"/>
        <v>558.05217114595598</v>
      </c>
      <c r="L574" s="15">
        <f t="shared" si="99"/>
        <v>1029619.2552630205</v>
      </c>
      <c r="M574" s="15"/>
      <c r="N574" s="119">
        <f t="shared" si="91"/>
        <v>1029619.2552630205</v>
      </c>
    </row>
    <row r="575" spans="1:14" x14ac:dyDescent="0.25">
      <c r="A575" s="5"/>
      <c r="B575" s="65" t="s">
        <v>398</v>
      </c>
      <c r="C575" s="47">
        <v>4</v>
      </c>
      <c r="D575" s="69">
        <v>69.130799999999994</v>
      </c>
      <c r="E575" s="98">
        <v>10800</v>
      </c>
      <c r="F575" s="156">
        <v>2977485.1</v>
      </c>
      <c r="G575" s="55">
        <v>100</v>
      </c>
      <c r="H575" s="15">
        <f t="shared" si="100"/>
        <v>2977485.1</v>
      </c>
      <c r="I575" s="15">
        <f t="shared" si="92"/>
        <v>0</v>
      </c>
      <c r="J575" s="15">
        <f t="shared" si="97"/>
        <v>275.69306481481482</v>
      </c>
      <c r="K575" s="15">
        <f t="shared" si="98"/>
        <v>443.95140106798323</v>
      </c>
      <c r="L575" s="15">
        <f t="shared" si="99"/>
        <v>1721584.3501305336</v>
      </c>
      <c r="M575" s="15"/>
      <c r="N575" s="119">
        <f t="shared" si="91"/>
        <v>1721584.3501305336</v>
      </c>
    </row>
    <row r="576" spans="1:14" x14ac:dyDescent="0.25">
      <c r="A576" s="5"/>
      <c r="B576" s="65" t="s">
        <v>399</v>
      </c>
      <c r="C576" s="47">
        <v>4</v>
      </c>
      <c r="D576" s="69">
        <v>13.638200000000001</v>
      </c>
      <c r="E576" s="98">
        <v>2519</v>
      </c>
      <c r="F576" s="156">
        <v>637400.80000000005</v>
      </c>
      <c r="G576" s="55">
        <v>100</v>
      </c>
      <c r="H576" s="15">
        <f t="shared" si="100"/>
        <v>637400.80000000005</v>
      </c>
      <c r="I576" s="15">
        <f t="shared" si="92"/>
        <v>0</v>
      </c>
      <c r="J576" s="15">
        <f t="shared" si="97"/>
        <v>253.03723699880908</v>
      </c>
      <c r="K576" s="15">
        <f t="shared" si="98"/>
        <v>466.60722888398897</v>
      </c>
      <c r="L576" s="15">
        <f t="shared" si="99"/>
        <v>819252.76978308242</v>
      </c>
      <c r="M576" s="15"/>
      <c r="N576" s="119">
        <f t="shared" si="91"/>
        <v>819252.76978308242</v>
      </c>
    </row>
    <row r="577" spans="1:14" x14ac:dyDescent="0.25">
      <c r="A577" s="5"/>
      <c r="B577" s="65" t="s">
        <v>400</v>
      </c>
      <c r="C577" s="47">
        <v>4</v>
      </c>
      <c r="D577" s="69">
        <v>52.592100000000002</v>
      </c>
      <c r="E577" s="98">
        <v>2133</v>
      </c>
      <c r="F577" s="156">
        <v>600471.4</v>
      </c>
      <c r="G577" s="55">
        <v>100</v>
      </c>
      <c r="H577" s="15">
        <f t="shared" si="100"/>
        <v>600471.4</v>
      </c>
      <c r="I577" s="15">
        <f t="shared" si="92"/>
        <v>0</v>
      </c>
      <c r="J577" s="15">
        <f t="shared" si="97"/>
        <v>281.51495546179092</v>
      </c>
      <c r="K577" s="15">
        <f t="shared" si="98"/>
        <v>438.12951042100713</v>
      </c>
      <c r="L577" s="15">
        <f t="shared" si="99"/>
        <v>851281.77032888657</v>
      </c>
      <c r="M577" s="15"/>
      <c r="N577" s="119">
        <f t="shared" si="91"/>
        <v>851281.77032888657</v>
      </c>
    </row>
    <row r="578" spans="1:14" x14ac:dyDescent="0.25">
      <c r="A578" s="5"/>
      <c r="B578" s="65" t="s">
        <v>401</v>
      </c>
      <c r="C578" s="47">
        <v>4</v>
      </c>
      <c r="D578" s="69">
        <v>7.2299999999999995</v>
      </c>
      <c r="E578" s="98">
        <v>1090</v>
      </c>
      <c r="F578" s="156">
        <v>187502.1</v>
      </c>
      <c r="G578" s="55">
        <v>100</v>
      </c>
      <c r="H578" s="15">
        <f t="shared" si="100"/>
        <v>187502.1</v>
      </c>
      <c r="I578" s="15">
        <f t="shared" si="92"/>
        <v>0</v>
      </c>
      <c r="J578" s="15">
        <f t="shared" si="97"/>
        <v>172.02027522935779</v>
      </c>
      <c r="K578" s="15">
        <f t="shared" si="98"/>
        <v>547.62419065344022</v>
      </c>
      <c r="L578" s="15">
        <f t="shared" si="99"/>
        <v>761918.70575109369</v>
      </c>
      <c r="M578" s="15"/>
      <c r="N578" s="119">
        <f t="shared" ref="N578:N641" si="101">L578+M578</f>
        <v>761918.70575109369</v>
      </c>
    </row>
    <row r="579" spans="1:14" x14ac:dyDescent="0.25">
      <c r="A579" s="5"/>
      <c r="B579" s="65" t="s">
        <v>299</v>
      </c>
      <c r="C579" s="47">
        <v>4</v>
      </c>
      <c r="D579" s="69">
        <v>40.322299999999998</v>
      </c>
      <c r="E579" s="98">
        <v>3517</v>
      </c>
      <c r="F579" s="156">
        <v>1162977.6000000001</v>
      </c>
      <c r="G579" s="55">
        <v>100</v>
      </c>
      <c r="H579" s="15">
        <f t="shared" si="100"/>
        <v>1162977.6000000001</v>
      </c>
      <c r="I579" s="15">
        <f t="shared" si="92"/>
        <v>0</v>
      </c>
      <c r="J579" s="15">
        <f t="shared" si="97"/>
        <v>330.67318737560424</v>
      </c>
      <c r="K579" s="15">
        <f t="shared" si="98"/>
        <v>388.9712785071938</v>
      </c>
      <c r="L579" s="15">
        <f t="shared" si="99"/>
        <v>892752.63501965522</v>
      </c>
      <c r="M579" s="15"/>
      <c r="N579" s="119">
        <f t="shared" si="101"/>
        <v>892752.63501965522</v>
      </c>
    </row>
    <row r="580" spans="1:14" x14ac:dyDescent="0.25">
      <c r="A580" s="5"/>
      <c r="B580" s="65" t="s">
        <v>402</v>
      </c>
      <c r="C580" s="47">
        <v>4</v>
      </c>
      <c r="D580" s="69">
        <v>5.835</v>
      </c>
      <c r="E580" s="98">
        <v>1132</v>
      </c>
      <c r="F580" s="156">
        <v>187634.9</v>
      </c>
      <c r="G580" s="55">
        <v>100</v>
      </c>
      <c r="H580" s="15">
        <f t="shared" si="100"/>
        <v>187634.9</v>
      </c>
      <c r="I580" s="15">
        <f t="shared" ref="I580:I643" si="102">F580-H580</f>
        <v>0</v>
      </c>
      <c r="J580" s="15">
        <f t="shared" si="97"/>
        <v>165.75521201413426</v>
      </c>
      <c r="K580" s="15">
        <f t="shared" si="98"/>
        <v>553.88925386866379</v>
      </c>
      <c r="L580" s="15">
        <f t="shared" si="99"/>
        <v>769567.06477748754</v>
      </c>
      <c r="M580" s="15"/>
      <c r="N580" s="119">
        <f t="shared" si="101"/>
        <v>769567.06477748754</v>
      </c>
    </row>
    <row r="581" spans="1:14" x14ac:dyDescent="0.25">
      <c r="A581" s="5"/>
      <c r="B581" s="65" t="s">
        <v>869</v>
      </c>
      <c r="C581" s="47">
        <v>3</v>
      </c>
      <c r="D581" s="69">
        <v>31.644399999999997</v>
      </c>
      <c r="E581" s="98">
        <v>15142</v>
      </c>
      <c r="F581" s="156">
        <v>23540307.100000001</v>
      </c>
      <c r="G581" s="55">
        <v>50</v>
      </c>
      <c r="H581" s="15">
        <f t="shared" si="100"/>
        <v>11770153.550000001</v>
      </c>
      <c r="I581" s="15">
        <f t="shared" si="102"/>
        <v>11770153.550000001</v>
      </c>
      <c r="J581" s="15">
        <f t="shared" si="97"/>
        <v>1554.6365803724741</v>
      </c>
      <c r="K581" s="15">
        <f t="shared" si="98"/>
        <v>-834.99211448967606</v>
      </c>
      <c r="L581" s="15">
        <f t="shared" si="99"/>
        <v>1515798.3610596675</v>
      </c>
      <c r="M581" s="15"/>
      <c r="N581" s="119">
        <f t="shared" si="101"/>
        <v>1515798.3610596675</v>
      </c>
    </row>
    <row r="582" spans="1:14" x14ac:dyDescent="0.25">
      <c r="A582" s="5"/>
      <c r="B582" s="65" t="s">
        <v>403</v>
      </c>
      <c r="C582" s="47">
        <v>4</v>
      </c>
      <c r="D582" s="69">
        <v>12.1113</v>
      </c>
      <c r="E582" s="98">
        <v>2435</v>
      </c>
      <c r="F582" s="156">
        <v>319337.8</v>
      </c>
      <c r="G582" s="55">
        <v>100</v>
      </c>
      <c r="H582" s="15">
        <f t="shared" si="100"/>
        <v>319337.8</v>
      </c>
      <c r="I582" s="15">
        <f t="shared" si="102"/>
        <v>0</v>
      </c>
      <c r="J582" s="15">
        <f t="shared" si="97"/>
        <v>131.14488706365503</v>
      </c>
      <c r="K582" s="15">
        <f t="shared" si="98"/>
        <v>588.49957881914304</v>
      </c>
      <c r="L582" s="15">
        <f t="shared" si="99"/>
        <v>949733.1913927875</v>
      </c>
      <c r="M582" s="15"/>
      <c r="N582" s="119">
        <f t="shared" si="101"/>
        <v>949733.1913927875</v>
      </c>
    </row>
    <row r="583" spans="1:14" x14ac:dyDescent="0.25">
      <c r="A583" s="5"/>
      <c r="B583" s="65" t="s">
        <v>404</v>
      </c>
      <c r="C583" s="47">
        <v>4</v>
      </c>
      <c r="D583" s="69">
        <v>21.832999999999998</v>
      </c>
      <c r="E583" s="98">
        <v>4895</v>
      </c>
      <c r="F583" s="156">
        <v>1758894.2</v>
      </c>
      <c r="G583" s="55">
        <v>100</v>
      </c>
      <c r="H583" s="15">
        <f t="shared" si="100"/>
        <v>1758894.2</v>
      </c>
      <c r="I583" s="15">
        <f t="shared" si="102"/>
        <v>0</v>
      </c>
      <c r="J583" s="15">
        <f t="shared" si="97"/>
        <v>359.32465781409599</v>
      </c>
      <c r="K583" s="15">
        <f t="shared" si="98"/>
        <v>360.31980806870206</v>
      </c>
      <c r="L583" s="15">
        <f t="shared" si="99"/>
        <v>941356.97176111164</v>
      </c>
      <c r="M583" s="15"/>
      <c r="N583" s="119">
        <f t="shared" si="101"/>
        <v>941356.97176111164</v>
      </c>
    </row>
    <row r="584" spans="1:14" x14ac:dyDescent="0.25">
      <c r="A584" s="5"/>
      <c r="B584" s="65" t="s">
        <v>405</v>
      </c>
      <c r="C584" s="47">
        <v>4</v>
      </c>
      <c r="D584" s="69">
        <v>25.650599999999997</v>
      </c>
      <c r="E584" s="98">
        <v>2874</v>
      </c>
      <c r="F584" s="156">
        <v>436712.5</v>
      </c>
      <c r="G584" s="55">
        <v>100</v>
      </c>
      <c r="H584" s="15">
        <f t="shared" si="100"/>
        <v>436712.5</v>
      </c>
      <c r="I584" s="15">
        <f t="shared" si="102"/>
        <v>0</v>
      </c>
      <c r="J584" s="15">
        <f t="shared" si="97"/>
        <v>151.95285316631873</v>
      </c>
      <c r="K584" s="15">
        <f t="shared" si="98"/>
        <v>567.69161271647931</v>
      </c>
      <c r="L584" s="15">
        <f t="shared" si="99"/>
        <v>1002363.5941083665</v>
      </c>
      <c r="M584" s="15"/>
      <c r="N584" s="119">
        <f t="shared" si="101"/>
        <v>1002363.5941083665</v>
      </c>
    </row>
    <row r="585" spans="1:14" x14ac:dyDescent="0.25">
      <c r="A585" s="5"/>
      <c r="B585" s="65" t="s">
        <v>406</v>
      </c>
      <c r="C585" s="47">
        <v>4</v>
      </c>
      <c r="D585" s="69">
        <v>13.840599999999998</v>
      </c>
      <c r="E585" s="98">
        <v>2191</v>
      </c>
      <c r="F585" s="156">
        <v>664317.69999999995</v>
      </c>
      <c r="G585" s="55">
        <v>100</v>
      </c>
      <c r="H585" s="15">
        <f t="shared" si="100"/>
        <v>664317.69999999995</v>
      </c>
      <c r="I585" s="15">
        <f t="shared" si="102"/>
        <v>0</v>
      </c>
      <c r="J585" s="15">
        <f t="shared" si="97"/>
        <v>303.20296668188041</v>
      </c>
      <c r="K585" s="15">
        <f t="shared" si="98"/>
        <v>416.44149920091763</v>
      </c>
      <c r="L585" s="15">
        <f t="shared" si="99"/>
        <v>730124.3640242049</v>
      </c>
      <c r="M585" s="15"/>
      <c r="N585" s="119">
        <f t="shared" si="101"/>
        <v>730124.3640242049</v>
      </c>
    </row>
    <row r="586" spans="1:14" x14ac:dyDescent="0.25">
      <c r="A586" s="5"/>
      <c r="B586" s="65" t="s">
        <v>407</v>
      </c>
      <c r="C586" s="47">
        <v>4</v>
      </c>
      <c r="D586" s="69">
        <v>7.8751000000000007</v>
      </c>
      <c r="E586" s="98">
        <v>963</v>
      </c>
      <c r="F586" s="156">
        <v>93737.8</v>
      </c>
      <c r="G586" s="55">
        <v>100</v>
      </c>
      <c r="H586" s="15">
        <f t="shared" si="100"/>
        <v>93737.8</v>
      </c>
      <c r="I586" s="15">
        <f t="shared" si="102"/>
        <v>0</v>
      </c>
      <c r="J586" s="15">
        <f t="shared" si="97"/>
        <v>97.339356178608512</v>
      </c>
      <c r="K586" s="15">
        <f t="shared" si="98"/>
        <v>622.30510970418959</v>
      </c>
      <c r="L586" s="15">
        <f t="shared" si="99"/>
        <v>838844.63831929315</v>
      </c>
      <c r="M586" s="15"/>
      <c r="N586" s="119">
        <f t="shared" si="101"/>
        <v>838844.63831929315</v>
      </c>
    </row>
    <row r="587" spans="1:14" x14ac:dyDescent="0.25">
      <c r="A587" s="5"/>
      <c r="B587" s="65" t="s">
        <v>408</v>
      </c>
      <c r="C587" s="47">
        <v>4</v>
      </c>
      <c r="D587" s="69">
        <v>45.59</v>
      </c>
      <c r="E587" s="98">
        <v>5501</v>
      </c>
      <c r="F587" s="156">
        <v>1997282.1</v>
      </c>
      <c r="G587" s="55">
        <v>100</v>
      </c>
      <c r="H587" s="15">
        <f t="shared" si="100"/>
        <v>1997282.1</v>
      </c>
      <c r="I587" s="15">
        <f t="shared" si="102"/>
        <v>0</v>
      </c>
      <c r="J587" s="15">
        <f t="shared" si="97"/>
        <v>363.07618614797309</v>
      </c>
      <c r="K587" s="15">
        <f t="shared" si="98"/>
        <v>356.56827973482496</v>
      </c>
      <c r="L587" s="15">
        <f t="shared" si="99"/>
        <v>1056433.3401488708</v>
      </c>
      <c r="M587" s="15"/>
      <c r="N587" s="119">
        <f t="shared" si="101"/>
        <v>1056433.3401488708</v>
      </c>
    </row>
    <row r="588" spans="1:14" x14ac:dyDescent="0.25">
      <c r="A588" s="5"/>
      <c r="B588" s="65" t="s">
        <v>409</v>
      </c>
      <c r="C588" s="47">
        <v>4</v>
      </c>
      <c r="D588" s="69">
        <v>77.631799999999998</v>
      </c>
      <c r="E588" s="98">
        <v>7377</v>
      </c>
      <c r="F588" s="156">
        <v>2365115.5</v>
      </c>
      <c r="G588" s="55">
        <v>100</v>
      </c>
      <c r="H588" s="15">
        <f t="shared" si="100"/>
        <v>2365115.5</v>
      </c>
      <c r="I588" s="15">
        <f t="shared" si="102"/>
        <v>0</v>
      </c>
      <c r="J588" s="15">
        <f t="shared" si="97"/>
        <v>320.60668293344179</v>
      </c>
      <c r="K588" s="15">
        <f t="shared" si="98"/>
        <v>399.03778294935626</v>
      </c>
      <c r="L588" s="15">
        <f t="shared" si="99"/>
        <v>1367369.5882764864</v>
      </c>
      <c r="M588" s="15"/>
      <c r="N588" s="119">
        <f t="shared" si="101"/>
        <v>1367369.5882764864</v>
      </c>
    </row>
    <row r="589" spans="1:14" x14ac:dyDescent="0.25">
      <c r="A589" s="5"/>
      <c r="B589" s="65" t="s">
        <v>410</v>
      </c>
      <c r="C589" s="47">
        <v>4</v>
      </c>
      <c r="D589" s="69">
        <v>34.059899999999999</v>
      </c>
      <c r="E589" s="98">
        <v>5508</v>
      </c>
      <c r="F589" s="156">
        <v>828036.8</v>
      </c>
      <c r="G589" s="55">
        <v>100</v>
      </c>
      <c r="H589" s="15">
        <f t="shared" si="100"/>
        <v>828036.8</v>
      </c>
      <c r="I589" s="15">
        <f t="shared" si="102"/>
        <v>0</v>
      </c>
      <c r="J589" s="15">
        <f t="shared" si="97"/>
        <v>150.33347857661585</v>
      </c>
      <c r="K589" s="15">
        <f t="shared" si="98"/>
        <v>569.31098730618214</v>
      </c>
      <c r="L589" s="15">
        <f t="shared" si="99"/>
        <v>1275527.2235004611</v>
      </c>
      <c r="M589" s="15"/>
      <c r="N589" s="119">
        <f t="shared" si="101"/>
        <v>1275527.2235004611</v>
      </c>
    </row>
    <row r="590" spans="1:14" x14ac:dyDescent="0.25">
      <c r="A590" s="5"/>
      <c r="B590" s="65" t="s">
        <v>411</v>
      </c>
      <c r="C590" s="47">
        <v>4</v>
      </c>
      <c r="D590" s="69">
        <v>8.8218999999999994</v>
      </c>
      <c r="E590" s="98">
        <v>1729</v>
      </c>
      <c r="F590" s="156">
        <v>1355764.8</v>
      </c>
      <c r="G590" s="55">
        <v>100</v>
      </c>
      <c r="H590" s="15">
        <f t="shared" si="100"/>
        <v>1355764.8</v>
      </c>
      <c r="I590" s="15">
        <f t="shared" si="102"/>
        <v>0</v>
      </c>
      <c r="J590" s="15">
        <f t="shared" si="97"/>
        <v>784.13233082706768</v>
      </c>
      <c r="K590" s="15">
        <f t="shared" si="98"/>
        <v>-64.487864944269631</v>
      </c>
      <c r="L590" s="15">
        <f t="shared" si="99"/>
        <v>186698.95671394572</v>
      </c>
      <c r="M590" s="15"/>
      <c r="N590" s="119">
        <f t="shared" si="101"/>
        <v>186698.95671394572</v>
      </c>
    </row>
    <row r="591" spans="1:14" x14ac:dyDescent="0.25">
      <c r="A591" s="5"/>
      <c r="B591" s="65" t="s">
        <v>412</v>
      </c>
      <c r="C591" s="47">
        <v>4</v>
      </c>
      <c r="D591" s="69">
        <v>23.27</v>
      </c>
      <c r="E591" s="98">
        <v>2957</v>
      </c>
      <c r="F591" s="156">
        <v>969898.3</v>
      </c>
      <c r="G591" s="55">
        <v>100</v>
      </c>
      <c r="H591" s="15">
        <f t="shared" si="100"/>
        <v>969898.3</v>
      </c>
      <c r="I591" s="15">
        <f t="shared" si="102"/>
        <v>0</v>
      </c>
      <c r="J591" s="15">
        <f t="shared" si="97"/>
        <v>328.00077781535339</v>
      </c>
      <c r="K591" s="15">
        <f t="shared" si="98"/>
        <v>391.64368806744466</v>
      </c>
      <c r="L591" s="15">
        <f t="shared" si="99"/>
        <v>798296.65446184529</v>
      </c>
      <c r="M591" s="15"/>
      <c r="N591" s="119">
        <f t="shared" si="101"/>
        <v>798296.65446184529</v>
      </c>
    </row>
    <row r="592" spans="1:14" x14ac:dyDescent="0.25">
      <c r="A592" s="5"/>
      <c r="B592" s="65" t="s">
        <v>796</v>
      </c>
      <c r="C592" s="47">
        <v>4</v>
      </c>
      <c r="D592" s="69">
        <v>41.862299999999991</v>
      </c>
      <c r="E592" s="98">
        <v>4239</v>
      </c>
      <c r="F592" s="156">
        <v>1051764.3999999999</v>
      </c>
      <c r="G592" s="55">
        <v>100</v>
      </c>
      <c r="H592" s="15">
        <f t="shared" si="100"/>
        <v>1051764.3999999999</v>
      </c>
      <c r="I592" s="15">
        <f t="shared" si="102"/>
        <v>0</v>
      </c>
      <c r="J592" s="15">
        <f t="shared" si="97"/>
        <v>248.11615947157347</v>
      </c>
      <c r="K592" s="15">
        <f t="shared" si="98"/>
        <v>471.52830641122455</v>
      </c>
      <c r="L592" s="15">
        <f t="shared" si="99"/>
        <v>1061571.9238659418</v>
      </c>
      <c r="M592" s="15"/>
      <c r="N592" s="119">
        <f t="shared" si="101"/>
        <v>1061571.9238659418</v>
      </c>
    </row>
    <row r="593" spans="1:14" x14ac:dyDescent="0.25">
      <c r="A593" s="5"/>
      <c r="B593" s="65" t="s">
        <v>413</v>
      </c>
      <c r="C593" s="47">
        <v>4</v>
      </c>
      <c r="D593" s="69">
        <v>27.890700000000002</v>
      </c>
      <c r="E593" s="98">
        <v>2872</v>
      </c>
      <c r="F593" s="156">
        <v>596275.19999999995</v>
      </c>
      <c r="G593" s="55">
        <v>100</v>
      </c>
      <c r="H593" s="15">
        <f t="shared" si="100"/>
        <v>596275.19999999995</v>
      </c>
      <c r="I593" s="15">
        <f t="shared" si="102"/>
        <v>0</v>
      </c>
      <c r="J593" s="15">
        <f t="shared" si="97"/>
        <v>207.61671309192198</v>
      </c>
      <c r="K593" s="15">
        <f t="shared" si="98"/>
        <v>512.02775279087609</v>
      </c>
      <c r="L593" s="15">
        <f t="shared" si="99"/>
        <v>942991.43687557837</v>
      </c>
      <c r="M593" s="15"/>
      <c r="N593" s="119">
        <f t="shared" si="101"/>
        <v>942991.43687557837</v>
      </c>
    </row>
    <row r="594" spans="1:14" x14ac:dyDescent="0.25">
      <c r="A594" s="5"/>
      <c r="B594" s="65" t="s">
        <v>797</v>
      </c>
      <c r="C594" s="47">
        <v>4</v>
      </c>
      <c r="D594" s="69">
        <v>36.872</v>
      </c>
      <c r="E594" s="98">
        <v>3952</v>
      </c>
      <c r="F594" s="156">
        <v>1017065.9</v>
      </c>
      <c r="G594" s="55">
        <v>100</v>
      </c>
      <c r="H594" s="15">
        <f t="shared" si="100"/>
        <v>1017065.9</v>
      </c>
      <c r="I594" s="15">
        <f t="shared" si="102"/>
        <v>0</v>
      </c>
      <c r="J594" s="15">
        <f t="shared" si="97"/>
        <v>257.35473178137653</v>
      </c>
      <c r="K594" s="15">
        <f t="shared" si="98"/>
        <v>462.28973410142152</v>
      </c>
      <c r="L594" s="15">
        <f t="shared" si="99"/>
        <v>1010569.177049516</v>
      </c>
      <c r="M594" s="15"/>
      <c r="N594" s="119">
        <f t="shared" si="101"/>
        <v>1010569.177049516</v>
      </c>
    </row>
    <row r="595" spans="1:14" x14ac:dyDescent="0.25">
      <c r="A595" s="5"/>
      <c r="B595" s="65" t="s">
        <v>414</v>
      </c>
      <c r="C595" s="47">
        <v>4</v>
      </c>
      <c r="D595" s="69">
        <v>19.46</v>
      </c>
      <c r="E595" s="98">
        <v>1130</v>
      </c>
      <c r="F595" s="156">
        <v>455515.8</v>
      </c>
      <c r="G595" s="55">
        <v>100</v>
      </c>
      <c r="H595" s="15">
        <f t="shared" si="100"/>
        <v>455515.8</v>
      </c>
      <c r="I595" s="15">
        <f t="shared" si="102"/>
        <v>0</v>
      </c>
      <c r="J595" s="15">
        <f t="shared" si="97"/>
        <v>403.11132743362833</v>
      </c>
      <c r="K595" s="15">
        <f t="shared" si="98"/>
        <v>316.53313844916971</v>
      </c>
      <c r="L595" s="15">
        <f t="shared" si="99"/>
        <v>527664.05222969083</v>
      </c>
      <c r="M595" s="15"/>
      <c r="N595" s="119">
        <f t="shared" si="101"/>
        <v>527664.05222969083</v>
      </c>
    </row>
    <row r="596" spans="1:14" x14ac:dyDescent="0.25">
      <c r="A596" s="5"/>
      <c r="B596" s="65" t="s">
        <v>798</v>
      </c>
      <c r="C596" s="47">
        <v>4</v>
      </c>
      <c r="D596" s="69">
        <v>29.534099999999999</v>
      </c>
      <c r="E596" s="98">
        <v>2557</v>
      </c>
      <c r="F596" s="156">
        <v>585306.6</v>
      </c>
      <c r="G596" s="55">
        <v>100</v>
      </c>
      <c r="H596" s="15">
        <f t="shared" si="100"/>
        <v>585306.6</v>
      </c>
      <c r="I596" s="15">
        <f t="shared" si="102"/>
        <v>0</v>
      </c>
      <c r="J596" s="15">
        <f t="shared" si="97"/>
        <v>228.90363707469689</v>
      </c>
      <c r="K596" s="15">
        <f t="shared" si="98"/>
        <v>490.74082880810113</v>
      </c>
      <c r="L596" s="15">
        <f t="shared" si="99"/>
        <v>892603.21913048858</v>
      </c>
      <c r="M596" s="15"/>
      <c r="N596" s="119">
        <f t="shared" si="101"/>
        <v>892603.21913048858</v>
      </c>
    </row>
    <row r="597" spans="1:14" x14ac:dyDescent="0.25">
      <c r="A597" s="5"/>
      <c r="B597" s="8"/>
      <c r="C597" s="8"/>
      <c r="D597" s="69">
        <v>0</v>
      </c>
      <c r="E597" s="100"/>
      <c r="F597" s="44"/>
      <c r="G597" s="55"/>
      <c r="H597" s="40"/>
      <c r="I597" s="15"/>
      <c r="J597" s="15"/>
      <c r="K597" s="15"/>
      <c r="L597" s="15"/>
      <c r="M597" s="15"/>
      <c r="N597" s="119"/>
    </row>
    <row r="598" spans="1:14" x14ac:dyDescent="0.25">
      <c r="A598" s="32" t="s">
        <v>415</v>
      </c>
      <c r="B598" s="57" t="s">
        <v>2</v>
      </c>
      <c r="C598" s="58"/>
      <c r="D598" s="7">
        <v>764.73369999999989</v>
      </c>
      <c r="E598" s="101">
        <f>E599</f>
        <v>48027</v>
      </c>
      <c r="F598" s="49"/>
      <c r="G598" s="55"/>
      <c r="H598" s="12">
        <f>H600</f>
        <v>4853075.9249999998</v>
      </c>
      <c r="I598" s="12">
        <f>I600</f>
        <v>-4853075.9249999998</v>
      </c>
      <c r="J598" s="15"/>
      <c r="K598" s="15"/>
      <c r="L598" s="15"/>
      <c r="M598" s="14">
        <f>M600</f>
        <v>21775688.926675275</v>
      </c>
      <c r="N598" s="117">
        <f t="shared" si="101"/>
        <v>21775688.926675275</v>
      </c>
    </row>
    <row r="599" spans="1:14" x14ac:dyDescent="0.25">
      <c r="A599" s="32" t="s">
        <v>415</v>
      </c>
      <c r="B599" s="57" t="s">
        <v>3</v>
      </c>
      <c r="C599" s="58"/>
      <c r="D599" s="7">
        <v>764.73369999999989</v>
      </c>
      <c r="E599" s="101">
        <f>SUM(E601:E625)</f>
        <v>48027</v>
      </c>
      <c r="F599" s="49">
        <f>SUM(F601:F625)</f>
        <v>19412303.699999999</v>
      </c>
      <c r="G599" s="55"/>
      <c r="H599" s="12">
        <f>SUM(H601:H625)</f>
        <v>14294149.550000003</v>
      </c>
      <c r="I599" s="12">
        <f>SUM(I601:I625)</f>
        <v>5118154.1500000004</v>
      </c>
      <c r="J599" s="15"/>
      <c r="K599" s="15"/>
      <c r="L599" s="12">
        <f>SUM(L601:L625)</f>
        <v>20582089.708206732</v>
      </c>
      <c r="M599" s="15"/>
      <c r="N599" s="117">
        <f t="shared" si="101"/>
        <v>20582089.708206732</v>
      </c>
    </row>
    <row r="600" spans="1:14" x14ac:dyDescent="0.25">
      <c r="A600" s="5"/>
      <c r="B600" s="65" t="s">
        <v>26</v>
      </c>
      <c r="C600" s="47">
        <v>2</v>
      </c>
      <c r="D600" s="69">
        <v>0</v>
      </c>
      <c r="E600" s="104"/>
      <c r="F600" s="64"/>
      <c r="G600" s="55">
        <v>25</v>
      </c>
      <c r="H600" s="15">
        <f>F599*G600/100</f>
        <v>4853075.9249999998</v>
      </c>
      <c r="I600" s="15">
        <f t="shared" si="102"/>
        <v>-4853075.9249999998</v>
      </c>
      <c r="J600" s="15"/>
      <c r="K600" s="15"/>
      <c r="L600" s="15"/>
      <c r="M600" s="15">
        <f>($L$7*$L$8*E598/$L$10)+($L$7*$L$9*D598/$L$11)</f>
        <v>21775688.926675275</v>
      </c>
      <c r="N600" s="119">
        <f t="shared" si="101"/>
        <v>21775688.926675275</v>
      </c>
    </row>
    <row r="601" spans="1:14" x14ac:dyDescent="0.25">
      <c r="A601" s="5"/>
      <c r="B601" s="65" t="s">
        <v>416</v>
      </c>
      <c r="C601" s="47">
        <v>4</v>
      </c>
      <c r="D601" s="69">
        <v>35.596600000000002</v>
      </c>
      <c r="E601" s="98">
        <v>1098</v>
      </c>
      <c r="F601" s="157">
        <v>309219.09999999998</v>
      </c>
      <c r="G601" s="55">
        <v>100</v>
      </c>
      <c r="H601" s="15">
        <f>F601*G601/100</f>
        <v>309219.09999999998</v>
      </c>
      <c r="I601" s="15">
        <f t="shared" si="102"/>
        <v>0</v>
      </c>
      <c r="J601" s="15">
        <f t="shared" ref="J601:J625" si="103">F601/E601</f>
        <v>281.62030965391619</v>
      </c>
      <c r="K601" s="15">
        <f t="shared" ref="K601:K625" si="104">$J$11*$J$19-J601</f>
        <v>438.02415622888185</v>
      </c>
      <c r="L601" s="15">
        <f t="shared" ref="L601:L625" si="105">IF(K601&gt;0,$J$7*$J$8*(K601/$K$19),0)+$J$7*$J$9*(E601/$E$19)+$J$7*$J$10*(D601/$D$19)</f>
        <v>708773.62506784324</v>
      </c>
      <c r="M601" s="15"/>
      <c r="N601" s="119">
        <f t="shared" si="101"/>
        <v>708773.62506784324</v>
      </c>
    </row>
    <row r="602" spans="1:14" x14ac:dyDescent="0.25">
      <c r="A602" s="5"/>
      <c r="B602" s="65" t="s">
        <v>799</v>
      </c>
      <c r="C602" s="47">
        <v>4</v>
      </c>
      <c r="D602" s="69">
        <v>33.409199999999998</v>
      </c>
      <c r="E602" s="98">
        <v>911</v>
      </c>
      <c r="F602" s="157">
        <v>228906.6</v>
      </c>
      <c r="G602" s="55">
        <v>100</v>
      </c>
      <c r="H602" s="15">
        <f t="shared" ref="H602:H625" si="106">F602*G602/100</f>
        <v>228906.6</v>
      </c>
      <c r="I602" s="15">
        <f t="shared" si="102"/>
        <v>0</v>
      </c>
      <c r="J602" s="15">
        <f t="shared" si="103"/>
        <v>251.26959385290891</v>
      </c>
      <c r="K602" s="15">
        <f t="shared" si="104"/>
        <v>468.37487202988916</v>
      </c>
      <c r="L602" s="15">
        <f t="shared" si="105"/>
        <v>720819.66956369183</v>
      </c>
      <c r="M602" s="15"/>
      <c r="N602" s="119">
        <f t="shared" si="101"/>
        <v>720819.66956369183</v>
      </c>
    </row>
    <row r="603" spans="1:14" x14ac:dyDescent="0.25">
      <c r="A603" s="5"/>
      <c r="B603" s="65" t="s">
        <v>417</v>
      </c>
      <c r="C603" s="47">
        <v>4</v>
      </c>
      <c r="D603" s="69">
        <v>65.508599999999987</v>
      </c>
      <c r="E603" s="98">
        <v>3928</v>
      </c>
      <c r="F603" s="157">
        <v>530915</v>
      </c>
      <c r="G603" s="55">
        <v>100</v>
      </c>
      <c r="H603" s="15">
        <f t="shared" si="106"/>
        <v>530915</v>
      </c>
      <c r="I603" s="15">
        <f t="shared" si="102"/>
        <v>0</v>
      </c>
      <c r="J603" s="15">
        <f t="shared" si="103"/>
        <v>135.16165987780042</v>
      </c>
      <c r="K603" s="15">
        <f t="shared" si="104"/>
        <v>584.48280600499766</v>
      </c>
      <c r="L603" s="15">
        <f t="shared" si="105"/>
        <v>1225934.2239337566</v>
      </c>
      <c r="M603" s="15"/>
      <c r="N603" s="119">
        <f t="shared" si="101"/>
        <v>1225934.2239337566</v>
      </c>
    </row>
    <row r="604" spans="1:14" x14ac:dyDescent="0.25">
      <c r="A604" s="5"/>
      <c r="B604" s="65" t="s">
        <v>418</v>
      </c>
      <c r="C604" s="47">
        <v>4</v>
      </c>
      <c r="D604" s="69">
        <v>41.834899999999998</v>
      </c>
      <c r="E604" s="98">
        <v>1652</v>
      </c>
      <c r="F604" s="157">
        <v>1831531.4</v>
      </c>
      <c r="G604" s="55">
        <v>100</v>
      </c>
      <c r="H604" s="15">
        <f t="shared" si="106"/>
        <v>1831531.4</v>
      </c>
      <c r="I604" s="15">
        <f t="shared" si="102"/>
        <v>0</v>
      </c>
      <c r="J604" s="15">
        <f t="shared" si="103"/>
        <v>1108.6751815980629</v>
      </c>
      <c r="K604" s="15">
        <f t="shared" si="104"/>
        <v>-389.03071571526482</v>
      </c>
      <c r="L604" s="15">
        <f t="shared" si="105"/>
        <v>265715.51518880937</v>
      </c>
      <c r="M604" s="15"/>
      <c r="N604" s="119">
        <f t="shared" si="101"/>
        <v>265715.51518880937</v>
      </c>
    </row>
    <row r="605" spans="1:14" x14ac:dyDescent="0.25">
      <c r="A605" s="5"/>
      <c r="B605" s="65" t="s">
        <v>800</v>
      </c>
      <c r="C605" s="47">
        <v>4</v>
      </c>
      <c r="D605" s="69">
        <v>17.8841</v>
      </c>
      <c r="E605" s="98">
        <v>1152</v>
      </c>
      <c r="F605" s="157">
        <v>156428.79999999999</v>
      </c>
      <c r="G605" s="55">
        <v>100</v>
      </c>
      <c r="H605" s="15">
        <f t="shared" si="106"/>
        <v>156428.79999999999</v>
      </c>
      <c r="I605" s="15">
        <f t="shared" si="102"/>
        <v>0</v>
      </c>
      <c r="J605" s="15">
        <f t="shared" si="103"/>
        <v>135.78888888888889</v>
      </c>
      <c r="K605" s="15">
        <f t="shared" si="104"/>
        <v>583.85557699390915</v>
      </c>
      <c r="L605" s="15">
        <f t="shared" si="105"/>
        <v>837972.58299893199</v>
      </c>
      <c r="M605" s="15"/>
      <c r="N605" s="119">
        <f t="shared" si="101"/>
        <v>837972.58299893199</v>
      </c>
    </row>
    <row r="606" spans="1:14" x14ac:dyDescent="0.25">
      <c r="A606" s="5"/>
      <c r="B606" s="65" t="s">
        <v>419</v>
      </c>
      <c r="C606" s="47">
        <v>4</v>
      </c>
      <c r="D606" s="69">
        <v>32.975500000000004</v>
      </c>
      <c r="E606" s="98">
        <v>932</v>
      </c>
      <c r="F606" s="157">
        <v>240446.2</v>
      </c>
      <c r="G606" s="55">
        <v>100</v>
      </c>
      <c r="H606" s="15">
        <f t="shared" si="106"/>
        <v>240446.2</v>
      </c>
      <c r="I606" s="15">
        <f t="shared" si="102"/>
        <v>0</v>
      </c>
      <c r="J606" s="15">
        <f t="shared" si="103"/>
        <v>257.98948497854076</v>
      </c>
      <c r="K606" s="15">
        <f t="shared" si="104"/>
        <v>461.65498090425729</v>
      </c>
      <c r="L606" s="15">
        <f t="shared" si="105"/>
        <v>713821.67056459119</v>
      </c>
      <c r="M606" s="15"/>
      <c r="N606" s="119">
        <f t="shared" si="101"/>
        <v>713821.67056459119</v>
      </c>
    </row>
    <row r="607" spans="1:14" x14ac:dyDescent="0.25">
      <c r="A607" s="5"/>
      <c r="B607" s="65" t="s">
        <v>420</v>
      </c>
      <c r="C607" s="47">
        <v>4</v>
      </c>
      <c r="D607" s="69">
        <v>20.041899999999998</v>
      </c>
      <c r="E607" s="98">
        <v>951</v>
      </c>
      <c r="F607" s="157">
        <v>151342.9</v>
      </c>
      <c r="G607" s="55">
        <v>100</v>
      </c>
      <c r="H607" s="15">
        <f t="shared" si="106"/>
        <v>151342.9</v>
      </c>
      <c r="I607" s="15">
        <f t="shared" si="102"/>
        <v>0</v>
      </c>
      <c r="J607" s="15">
        <f t="shared" si="103"/>
        <v>159.14079915878023</v>
      </c>
      <c r="K607" s="15">
        <f t="shared" si="104"/>
        <v>560.50366672401788</v>
      </c>
      <c r="L607" s="15">
        <f t="shared" si="105"/>
        <v>797305.56146232574</v>
      </c>
      <c r="M607" s="15"/>
      <c r="N607" s="119">
        <f t="shared" si="101"/>
        <v>797305.56146232574</v>
      </c>
    </row>
    <row r="608" spans="1:14" x14ac:dyDescent="0.25">
      <c r="A608" s="5"/>
      <c r="B608" s="65" t="s">
        <v>421</v>
      </c>
      <c r="C608" s="47">
        <v>4</v>
      </c>
      <c r="D608" s="69">
        <v>27.4086</v>
      </c>
      <c r="E608" s="98">
        <v>1578</v>
      </c>
      <c r="F608" s="157">
        <v>245757.8</v>
      </c>
      <c r="G608" s="55">
        <v>100</v>
      </c>
      <c r="H608" s="15">
        <f t="shared" si="106"/>
        <v>245757.8</v>
      </c>
      <c r="I608" s="15">
        <f t="shared" si="102"/>
        <v>0</v>
      </c>
      <c r="J608" s="15">
        <f t="shared" si="103"/>
        <v>155.74005069708491</v>
      </c>
      <c r="K608" s="15">
        <f t="shared" si="104"/>
        <v>563.90441518571311</v>
      </c>
      <c r="L608" s="15">
        <f t="shared" si="105"/>
        <v>879878.08530038432</v>
      </c>
      <c r="M608" s="15"/>
      <c r="N608" s="119">
        <f t="shared" si="101"/>
        <v>879878.08530038432</v>
      </c>
    </row>
    <row r="609" spans="1:14" x14ac:dyDescent="0.25">
      <c r="A609" s="5"/>
      <c r="B609" s="65" t="s">
        <v>422</v>
      </c>
      <c r="C609" s="47">
        <v>4</v>
      </c>
      <c r="D609" s="69">
        <v>26.490100000000002</v>
      </c>
      <c r="E609" s="98">
        <v>1502</v>
      </c>
      <c r="F609" s="157">
        <v>306629.59999999998</v>
      </c>
      <c r="G609" s="55">
        <v>100</v>
      </c>
      <c r="H609" s="15">
        <f t="shared" si="106"/>
        <v>306629.59999999998</v>
      </c>
      <c r="I609" s="15">
        <f t="shared" si="102"/>
        <v>0</v>
      </c>
      <c r="J609" s="15">
        <f t="shared" si="103"/>
        <v>204.14753661784286</v>
      </c>
      <c r="K609" s="15">
        <f t="shared" si="104"/>
        <v>515.49692926495516</v>
      </c>
      <c r="L609" s="15">
        <f t="shared" si="105"/>
        <v>813723.58482090803</v>
      </c>
      <c r="M609" s="15"/>
      <c r="N609" s="119">
        <f t="shared" si="101"/>
        <v>813723.58482090803</v>
      </c>
    </row>
    <row r="610" spans="1:14" x14ac:dyDescent="0.25">
      <c r="A610" s="5"/>
      <c r="B610" s="65" t="s">
        <v>423</v>
      </c>
      <c r="C610" s="47">
        <v>4</v>
      </c>
      <c r="D610" s="69">
        <v>44.840200000000003</v>
      </c>
      <c r="E610" s="98">
        <v>3268</v>
      </c>
      <c r="F610" s="157">
        <v>486031.4</v>
      </c>
      <c r="G610" s="55">
        <v>100</v>
      </c>
      <c r="H610" s="15">
        <f t="shared" si="106"/>
        <v>486031.4</v>
      </c>
      <c r="I610" s="15">
        <f t="shared" si="102"/>
        <v>0</v>
      </c>
      <c r="J610" s="15">
        <f t="shared" si="103"/>
        <v>148.72441860465116</v>
      </c>
      <c r="K610" s="15">
        <f t="shared" si="104"/>
        <v>570.92004727814685</v>
      </c>
      <c r="L610" s="15">
        <f t="shared" si="105"/>
        <v>1093591.0842062107</v>
      </c>
      <c r="M610" s="15"/>
      <c r="N610" s="119">
        <f t="shared" si="101"/>
        <v>1093591.0842062107</v>
      </c>
    </row>
    <row r="611" spans="1:14" x14ac:dyDescent="0.25">
      <c r="A611" s="5"/>
      <c r="B611" s="65" t="s">
        <v>801</v>
      </c>
      <c r="C611" s="47">
        <v>4</v>
      </c>
      <c r="D611" s="69">
        <v>19.890900000000002</v>
      </c>
      <c r="E611" s="98">
        <v>1001</v>
      </c>
      <c r="F611" s="157">
        <v>183797.2</v>
      </c>
      <c r="G611" s="55">
        <v>100</v>
      </c>
      <c r="H611" s="15">
        <f t="shared" si="106"/>
        <v>183797.2</v>
      </c>
      <c r="I611" s="15">
        <f t="shared" si="102"/>
        <v>0</v>
      </c>
      <c r="J611" s="15">
        <f t="shared" si="103"/>
        <v>183.61358641358643</v>
      </c>
      <c r="K611" s="15">
        <f t="shared" si="104"/>
        <v>536.03087946921164</v>
      </c>
      <c r="L611" s="15">
        <f t="shared" si="105"/>
        <v>773048.30729580496</v>
      </c>
      <c r="M611" s="15"/>
      <c r="N611" s="119">
        <f t="shared" si="101"/>
        <v>773048.30729580496</v>
      </c>
    </row>
    <row r="612" spans="1:14" x14ac:dyDescent="0.25">
      <c r="A612" s="5"/>
      <c r="B612" s="65" t="s">
        <v>424</v>
      </c>
      <c r="C612" s="47">
        <v>4</v>
      </c>
      <c r="D612" s="69">
        <v>27.044200000000004</v>
      </c>
      <c r="E612" s="98">
        <v>4275</v>
      </c>
      <c r="F612" s="157">
        <v>1424126</v>
      </c>
      <c r="G612" s="55">
        <v>100</v>
      </c>
      <c r="H612" s="15">
        <f t="shared" si="106"/>
        <v>1424126</v>
      </c>
      <c r="I612" s="15">
        <f t="shared" si="102"/>
        <v>0</v>
      </c>
      <c r="J612" s="15">
        <f t="shared" si="103"/>
        <v>333.12888888888887</v>
      </c>
      <c r="K612" s="15">
        <f t="shared" si="104"/>
        <v>386.51557699390918</v>
      </c>
      <c r="L612" s="15">
        <f t="shared" si="105"/>
        <v>926909.93906636024</v>
      </c>
      <c r="M612" s="15"/>
      <c r="N612" s="119">
        <f t="shared" si="101"/>
        <v>926909.93906636024</v>
      </c>
    </row>
    <row r="613" spans="1:14" x14ac:dyDescent="0.25">
      <c r="A613" s="5"/>
      <c r="B613" s="65" t="s">
        <v>861</v>
      </c>
      <c r="C613" s="47">
        <v>3</v>
      </c>
      <c r="D613" s="69">
        <v>34.136299999999999</v>
      </c>
      <c r="E613" s="98">
        <v>9557</v>
      </c>
      <c r="F613" s="157">
        <v>10236308.300000001</v>
      </c>
      <c r="G613" s="55">
        <v>50</v>
      </c>
      <c r="H613" s="15">
        <f t="shared" si="106"/>
        <v>5118154.1500000004</v>
      </c>
      <c r="I613" s="15">
        <f t="shared" si="102"/>
        <v>5118154.1500000004</v>
      </c>
      <c r="J613" s="15">
        <f t="shared" si="103"/>
        <v>1071.0796588887727</v>
      </c>
      <c r="K613" s="15">
        <f t="shared" si="104"/>
        <v>-351.43519300597461</v>
      </c>
      <c r="L613" s="15">
        <f t="shared" si="105"/>
        <v>993736.10137195804</v>
      </c>
      <c r="M613" s="15"/>
      <c r="N613" s="119">
        <f t="shared" si="101"/>
        <v>993736.10137195804</v>
      </c>
    </row>
    <row r="614" spans="1:14" x14ac:dyDescent="0.25">
      <c r="A614" s="5"/>
      <c r="B614" s="65" t="s">
        <v>425</v>
      </c>
      <c r="C614" s="47">
        <v>4</v>
      </c>
      <c r="D614" s="69">
        <v>18.03</v>
      </c>
      <c r="E614" s="98">
        <v>1148</v>
      </c>
      <c r="F614" s="157">
        <v>163719.1</v>
      </c>
      <c r="G614" s="55">
        <v>100</v>
      </c>
      <c r="H614" s="15">
        <f t="shared" si="106"/>
        <v>163719.1</v>
      </c>
      <c r="I614" s="15">
        <f t="shared" si="102"/>
        <v>0</v>
      </c>
      <c r="J614" s="15">
        <f t="shared" si="103"/>
        <v>142.61245644599305</v>
      </c>
      <c r="K614" s="15">
        <f t="shared" si="104"/>
        <v>577.03200943680497</v>
      </c>
      <c r="L614" s="15">
        <f t="shared" si="105"/>
        <v>830002.60616429162</v>
      </c>
      <c r="M614" s="15"/>
      <c r="N614" s="119">
        <f t="shared" si="101"/>
        <v>830002.60616429162</v>
      </c>
    </row>
    <row r="615" spans="1:14" x14ac:dyDescent="0.25">
      <c r="A615" s="5"/>
      <c r="B615" s="65" t="s">
        <v>426</v>
      </c>
      <c r="C615" s="47">
        <v>4</v>
      </c>
      <c r="D615" s="69">
        <v>19.073699999999999</v>
      </c>
      <c r="E615" s="98">
        <v>508</v>
      </c>
      <c r="F615" s="157">
        <v>134119.79999999999</v>
      </c>
      <c r="G615" s="55">
        <v>100</v>
      </c>
      <c r="H615" s="15">
        <f t="shared" si="106"/>
        <v>134119.79999999999</v>
      </c>
      <c r="I615" s="15">
        <f t="shared" si="102"/>
        <v>0</v>
      </c>
      <c r="J615" s="15">
        <f t="shared" si="103"/>
        <v>264.01535433070865</v>
      </c>
      <c r="K615" s="15">
        <f t="shared" si="104"/>
        <v>455.6291115520894</v>
      </c>
      <c r="L615" s="15">
        <f t="shared" si="105"/>
        <v>630309.91677287407</v>
      </c>
      <c r="M615" s="15"/>
      <c r="N615" s="119">
        <f t="shared" si="101"/>
        <v>630309.91677287407</v>
      </c>
    </row>
    <row r="616" spans="1:14" x14ac:dyDescent="0.25">
      <c r="A616" s="5"/>
      <c r="B616" s="65" t="s">
        <v>427</v>
      </c>
      <c r="C616" s="47">
        <v>4</v>
      </c>
      <c r="D616" s="69">
        <v>33.413400000000003</v>
      </c>
      <c r="E616" s="98">
        <v>1571</v>
      </c>
      <c r="F616" s="157">
        <v>595146.4</v>
      </c>
      <c r="G616" s="55">
        <v>100</v>
      </c>
      <c r="H616" s="15">
        <f t="shared" si="106"/>
        <v>595146.4</v>
      </c>
      <c r="I616" s="15">
        <f t="shared" si="102"/>
        <v>0</v>
      </c>
      <c r="J616" s="15">
        <f t="shared" si="103"/>
        <v>378.83284532145132</v>
      </c>
      <c r="K616" s="15">
        <f t="shared" si="104"/>
        <v>340.81162056134673</v>
      </c>
      <c r="L616" s="15">
        <f t="shared" si="105"/>
        <v>634246.42524833884</v>
      </c>
      <c r="M616" s="15"/>
      <c r="N616" s="119">
        <f t="shared" si="101"/>
        <v>634246.42524833884</v>
      </c>
    </row>
    <row r="617" spans="1:14" x14ac:dyDescent="0.25">
      <c r="A617" s="5"/>
      <c r="B617" s="65" t="s">
        <v>428</v>
      </c>
      <c r="C617" s="47">
        <v>4</v>
      </c>
      <c r="D617" s="69">
        <v>21.531500000000001</v>
      </c>
      <c r="E617" s="98">
        <v>1126</v>
      </c>
      <c r="F617" s="157">
        <v>101612.3</v>
      </c>
      <c r="G617" s="55">
        <v>100</v>
      </c>
      <c r="H617" s="15">
        <f t="shared" si="106"/>
        <v>101612.3</v>
      </c>
      <c r="I617" s="15">
        <f t="shared" si="102"/>
        <v>0</v>
      </c>
      <c r="J617" s="15">
        <f t="shared" si="103"/>
        <v>90.241829484902311</v>
      </c>
      <c r="K617" s="15">
        <f t="shared" si="104"/>
        <v>629.40263639789578</v>
      </c>
      <c r="L617" s="15">
        <f t="shared" si="105"/>
        <v>898265.39351235703</v>
      </c>
      <c r="M617" s="15"/>
      <c r="N617" s="119">
        <f t="shared" si="101"/>
        <v>898265.39351235703</v>
      </c>
    </row>
    <row r="618" spans="1:14" x14ac:dyDescent="0.25">
      <c r="A618" s="5"/>
      <c r="B618" s="65" t="s">
        <v>802</v>
      </c>
      <c r="C618" s="47">
        <v>4</v>
      </c>
      <c r="D618" s="69">
        <v>15.958699999999999</v>
      </c>
      <c r="E618" s="98">
        <v>954</v>
      </c>
      <c r="F618" s="157">
        <v>260577.4</v>
      </c>
      <c r="G618" s="55">
        <v>100</v>
      </c>
      <c r="H618" s="15">
        <f t="shared" si="106"/>
        <v>260577.4</v>
      </c>
      <c r="I618" s="15">
        <f t="shared" si="102"/>
        <v>0</v>
      </c>
      <c r="J618" s="15">
        <f t="shared" si="103"/>
        <v>273.141928721174</v>
      </c>
      <c r="K618" s="15">
        <f t="shared" si="104"/>
        <v>446.50253716162405</v>
      </c>
      <c r="L618" s="15">
        <f t="shared" si="105"/>
        <v>653713.25449487392</v>
      </c>
      <c r="M618" s="15"/>
      <c r="N618" s="119">
        <f t="shared" si="101"/>
        <v>653713.25449487392</v>
      </c>
    </row>
    <row r="619" spans="1:14" x14ac:dyDescent="0.25">
      <c r="A619" s="5"/>
      <c r="B619" s="65" t="s">
        <v>429</v>
      </c>
      <c r="C619" s="47">
        <v>4</v>
      </c>
      <c r="D619" s="69">
        <v>26.119699999999998</v>
      </c>
      <c r="E619" s="98">
        <v>953</v>
      </c>
      <c r="F619" s="157">
        <v>161554.5</v>
      </c>
      <c r="G619" s="55">
        <v>100</v>
      </c>
      <c r="H619" s="15">
        <f t="shared" si="106"/>
        <v>161554.5</v>
      </c>
      <c r="I619" s="15">
        <f t="shared" si="102"/>
        <v>0</v>
      </c>
      <c r="J619" s="15">
        <f t="shared" si="103"/>
        <v>169.52203567681008</v>
      </c>
      <c r="K619" s="15">
        <f t="shared" si="104"/>
        <v>550.12243020598794</v>
      </c>
      <c r="L619" s="15">
        <f t="shared" si="105"/>
        <v>801253.99763783719</v>
      </c>
      <c r="M619" s="15"/>
      <c r="N619" s="119">
        <f t="shared" si="101"/>
        <v>801253.99763783719</v>
      </c>
    </row>
    <row r="620" spans="1:14" x14ac:dyDescent="0.25">
      <c r="A620" s="5"/>
      <c r="B620" s="65" t="s">
        <v>430</v>
      </c>
      <c r="C620" s="47">
        <v>4</v>
      </c>
      <c r="D620" s="69">
        <v>18.863699999999998</v>
      </c>
      <c r="E620" s="98">
        <v>1034</v>
      </c>
      <c r="F620" s="157">
        <v>169495.5</v>
      </c>
      <c r="G620" s="55">
        <v>100</v>
      </c>
      <c r="H620" s="15">
        <f t="shared" si="106"/>
        <v>169495.5</v>
      </c>
      <c r="I620" s="15">
        <f t="shared" si="102"/>
        <v>0</v>
      </c>
      <c r="J620" s="15">
        <f t="shared" si="103"/>
        <v>163.92214700193423</v>
      </c>
      <c r="K620" s="15">
        <f t="shared" si="104"/>
        <v>555.72231888086378</v>
      </c>
      <c r="L620" s="15">
        <f t="shared" si="105"/>
        <v>796494.11712245946</v>
      </c>
      <c r="M620" s="15"/>
      <c r="N620" s="119">
        <f t="shared" si="101"/>
        <v>796494.11712245946</v>
      </c>
    </row>
    <row r="621" spans="1:14" x14ac:dyDescent="0.25">
      <c r="A621" s="5"/>
      <c r="B621" s="65" t="s">
        <v>431</v>
      </c>
      <c r="C621" s="47">
        <v>4</v>
      </c>
      <c r="D621" s="69">
        <v>38.705500000000001</v>
      </c>
      <c r="E621" s="98">
        <v>2338</v>
      </c>
      <c r="F621" s="157">
        <v>549240.30000000005</v>
      </c>
      <c r="G621" s="55">
        <v>100</v>
      </c>
      <c r="H621" s="15">
        <f t="shared" si="106"/>
        <v>549240.30000000005</v>
      </c>
      <c r="I621" s="15">
        <f t="shared" si="102"/>
        <v>0</v>
      </c>
      <c r="J621" s="15">
        <f t="shared" si="103"/>
        <v>234.91886227544913</v>
      </c>
      <c r="K621" s="15">
        <f t="shared" si="104"/>
        <v>484.72560360734894</v>
      </c>
      <c r="L621" s="15">
        <f t="shared" si="105"/>
        <v>888824.5076513536</v>
      </c>
      <c r="M621" s="15"/>
      <c r="N621" s="119">
        <f t="shared" si="101"/>
        <v>888824.5076513536</v>
      </c>
    </row>
    <row r="622" spans="1:14" x14ac:dyDescent="0.25">
      <c r="A622" s="5"/>
      <c r="B622" s="65" t="s">
        <v>432</v>
      </c>
      <c r="C622" s="47">
        <v>4</v>
      </c>
      <c r="D622" s="69">
        <v>28.945799999999998</v>
      </c>
      <c r="E622" s="98">
        <v>1502</v>
      </c>
      <c r="F622" s="157">
        <v>284174.5</v>
      </c>
      <c r="G622" s="55">
        <v>100</v>
      </c>
      <c r="H622" s="15">
        <f t="shared" si="106"/>
        <v>284174.5</v>
      </c>
      <c r="I622" s="15">
        <f t="shared" si="102"/>
        <v>0</v>
      </c>
      <c r="J622" s="15">
        <f t="shared" si="103"/>
        <v>189.1974034620506</v>
      </c>
      <c r="K622" s="15">
        <f t="shared" si="104"/>
        <v>530.44706242074744</v>
      </c>
      <c r="L622" s="15">
        <f t="shared" si="105"/>
        <v>837611.48917035479</v>
      </c>
      <c r="M622" s="15"/>
      <c r="N622" s="119">
        <f t="shared" si="101"/>
        <v>837611.48917035479</v>
      </c>
    </row>
    <row r="623" spans="1:14" x14ac:dyDescent="0.25">
      <c r="A623" s="5"/>
      <c r="B623" s="65" t="s">
        <v>172</v>
      </c>
      <c r="C623" s="47">
        <v>4</v>
      </c>
      <c r="D623" s="69">
        <v>53.652200000000001</v>
      </c>
      <c r="E623" s="98">
        <v>3163</v>
      </c>
      <c r="F623" s="157">
        <v>415665</v>
      </c>
      <c r="G623" s="55">
        <v>100</v>
      </c>
      <c r="H623" s="15">
        <f t="shared" si="106"/>
        <v>415665</v>
      </c>
      <c r="I623" s="15">
        <f t="shared" si="102"/>
        <v>0</v>
      </c>
      <c r="J623" s="15">
        <f t="shared" si="103"/>
        <v>131.41479607967119</v>
      </c>
      <c r="K623" s="15">
        <f t="shared" si="104"/>
        <v>588.22966980312685</v>
      </c>
      <c r="L623" s="15">
        <f t="shared" si="105"/>
        <v>1126915.3570517127</v>
      </c>
      <c r="M623" s="15"/>
      <c r="N623" s="119">
        <f t="shared" si="101"/>
        <v>1126915.3570517127</v>
      </c>
    </row>
    <row r="624" spans="1:14" x14ac:dyDescent="0.25">
      <c r="A624" s="5"/>
      <c r="B624" s="65" t="s">
        <v>433</v>
      </c>
      <c r="C624" s="47">
        <v>4</v>
      </c>
      <c r="D624" s="69">
        <v>29.088600000000003</v>
      </c>
      <c r="E624" s="98">
        <v>744</v>
      </c>
      <c r="F624" s="157">
        <v>91905.2</v>
      </c>
      <c r="G624" s="55">
        <v>100</v>
      </c>
      <c r="H624" s="15">
        <f t="shared" si="106"/>
        <v>91905.2</v>
      </c>
      <c r="I624" s="15">
        <f t="shared" si="102"/>
        <v>0</v>
      </c>
      <c r="J624" s="15">
        <f t="shared" si="103"/>
        <v>123.52849462365592</v>
      </c>
      <c r="K624" s="15">
        <f t="shared" si="104"/>
        <v>596.11597125914216</v>
      </c>
      <c r="L624" s="15">
        <f t="shared" si="105"/>
        <v>842975.20169784303</v>
      </c>
      <c r="M624" s="15"/>
      <c r="N624" s="119">
        <f t="shared" si="101"/>
        <v>842975.20169784303</v>
      </c>
    </row>
    <row r="625" spans="1:14" x14ac:dyDescent="0.25">
      <c r="A625" s="5"/>
      <c r="B625" s="65" t="s">
        <v>803</v>
      </c>
      <c r="C625" s="47">
        <v>4</v>
      </c>
      <c r="D625" s="69">
        <v>34.2898</v>
      </c>
      <c r="E625" s="98">
        <v>1181</v>
      </c>
      <c r="F625" s="157">
        <v>153653.4</v>
      </c>
      <c r="G625" s="55">
        <v>100</v>
      </c>
      <c r="H625" s="15">
        <f t="shared" si="106"/>
        <v>153653.4</v>
      </c>
      <c r="I625" s="15">
        <f t="shared" si="102"/>
        <v>0</v>
      </c>
      <c r="J625" s="15">
        <f t="shared" si="103"/>
        <v>130.10448772226925</v>
      </c>
      <c r="K625" s="15">
        <f t="shared" si="104"/>
        <v>589.53997816052879</v>
      </c>
      <c r="L625" s="15">
        <f t="shared" si="105"/>
        <v>890247.49084086425</v>
      </c>
      <c r="M625" s="15"/>
      <c r="N625" s="119">
        <f t="shared" si="101"/>
        <v>890247.49084086425</v>
      </c>
    </row>
    <row r="626" spans="1:14" x14ac:dyDescent="0.25">
      <c r="A626" s="5"/>
      <c r="B626" s="8"/>
      <c r="C626" s="8"/>
      <c r="D626" s="69">
        <v>0</v>
      </c>
      <c r="E626" s="100"/>
      <c r="F626" s="44"/>
      <c r="G626" s="55"/>
      <c r="H626" s="40"/>
      <c r="I626" s="15"/>
      <c r="J626" s="15"/>
      <c r="K626" s="15"/>
      <c r="L626" s="15"/>
      <c r="M626" s="15"/>
      <c r="N626" s="119"/>
    </row>
    <row r="627" spans="1:14" x14ac:dyDescent="0.25">
      <c r="A627" s="32" t="s">
        <v>434</v>
      </c>
      <c r="B627" s="57" t="s">
        <v>2</v>
      </c>
      <c r="C627" s="58"/>
      <c r="D627" s="7">
        <v>629.01580000000001</v>
      </c>
      <c r="E627" s="101">
        <f>E628</f>
        <v>56499</v>
      </c>
      <c r="F627" s="49"/>
      <c r="G627" s="55"/>
      <c r="H627" s="12">
        <f>H629</f>
        <v>5345428.95</v>
      </c>
      <c r="I627" s="12">
        <f>I629</f>
        <v>-5345428.95</v>
      </c>
      <c r="J627" s="15"/>
      <c r="K627" s="15"/>
      <c r="L627" s="15"/>
      <c r="M627" s="14">
        <f>M629</f>
        <v>22097965.155311666</v>
      </c>
      <c r="N627" s="117">
        <f t="shared" si="101"/>
        <v>22097965.155311666</v>
      </c>
    </row>
    <row r="628" spans="1:14" x14ac:dyDescent="0.25">
      <c r="A628" s="32" t="s">
        <v>434</v>
      </c>
      <c r="B628" s="57" t="s">
        <v>3</v>
      </c>
      <c r="C628" s="58"/>
      <c r="D628" s="7">
        <v>629.01580000000001</v>
      </c>
      <c r="E628" s="101">
        <f>SUM(E630:E652)</f>
        <v>56499</v>
      </c>
      <c r="F628" s="49">
        <f>SUM(F630:F652)</f>
        <v>21381715.800000001</v>
      </c>
      <c r="G628" s="55"/>
      <c r="H628" s="12">
        <f>SUM(H630:H652)</f>
        <v>14336544.650000002</v>
      </c>
      <c r="I628" s="12">
        <f>SUM(I630:I652)</f>
        <v>7045171.1500000004</v>
      </c>
      <c r="J628" s="15"/>
      <c r="K628" s="15"/>
      <c r="L628" s="12">
        <f>SUM(L630:L652)</f>
        <v>20896594.132253844</v>
      </c>
      <c r="M628" s="15"/>
      <c r="N628" s="117">
        <f t="shared" si="101"/>
        <v>20896594.132253844</v>
      </c>
    </row>
    <row r="629" spans="1:14" x14ac:dyDescent="0.25">
      <c r="A629" s="5"/>
      <c r="B629" s="65" t="s">
        <v>26</v>
      </c>
      <c r="C629" s="47">
        <v>2</v>
      </c>
      <c r="D629" s="69">
        <v>0</v>
      </c>
      <c r="E629" s="104"/>
      <c r="F629" s="64"/>
      <c r="G629" s="55">
        <v>25</v>
      </c>
      <c r="H629" s="15">
        <f>F628*G629/100</f>
        <v>5345428.95</v>
      </c>
      <c r="I629" s="15">
        <f t="shared" si="102"/>
        <v>-5345428.95</v>
      </c>
      <c r="J629" s="15"/>
      <c r="K629" s="15"/>
      <c r="L629" s="15"/>
      <c r="M629" s="15">
        <f>($L$7*$L$8*E627/$L$10)+($L$7*$L$9*D627/$L$11)</f>
        <v>22097965.155311666</v>
      </c>
      <c r="N629" s="119">
        <f t="shared" si="101"/>
        <v>22097965.155311666</v>
      </c>
    </row>
    <row r="630" spans="1:14" x14ac:dyDescent="0.25">
      <c r="A630" s="5"/>
      <c r="B630" s="65" t="s">
        <v>804</v>
      </c>
      <c r="C630" s="47">
        <v>4</v>
      </c>
      <c r="D630" s="69">
        <v>16.8704</v>
      </c>
      <c r="E630" s="98">
        <v>2184</v>
      </c>
      <c r="F630" s="158">
        <v>235838.3</v>
      </c>
      <c r="G630" s="55">
        <v>100</v>
      </c>
      <c r="H630" s="15">
        <f>F630*G630/100</f>
        <v>235838.3</v>
      </c>
      <c r="I630" s="15">
        <f t="shared" si="102"/>
        <v>0</v>
      </c>
      <c r="J630" s="15">
        <f t="shared" ref="J630:J652" si="107">F630/E630</f>
        <v>107.98456959706959</v>
      </c>
      <c r="K630" s="15">
        <f t="shared" ref="K630:K652" si="108">$J$11*$J$19-J630</f>
        <v>611.65989628572845</v>
      </c>
      <c r="L630" s="15">
        <f t="shared" ref="L630:L652" si="109">IF(K630&gt;0,$J$7*$J$8*(K630/$K$19),0)+$J$7*$J$9*(E630/$E$19)+$J$7*$J$10*(D630/$D$19)</f>
        <v>965480.53451808391</v>
      </c>
      <c r="M630" s="15"/>
      <c r="N630" s="119">
        <f t="shared" si="101"/>
        <v>965480.53451808391</v>
      </c>
    </row>
    <row r="631" spans="1:14" x14ac:dyDescent="0.25">
      <c r="A631" s="5"/>
      <c r="B631" s="65" t="s">
        <v>435</v>
      </c>
      <c r="C631" s="47">
        <v>4</v>
      </c>
      <c r="D631" s="69">
        <v>26.722299999999997</v>
      </c>
      <c r="E631" s="98">
        <v>2329</v>
      </c>
      <c r="F631" s="158">
        <v>238985.5</v>
      </c>
      <c r="G631" s="55">
        <v>100</v>
      </c>
      <c r="H631" s="15">
        <f t="shared" ref="H631:H652" si="110">F631*G631/100</f>
        <v>238985.5</v>
      </c>
      <c r="I631" s="15">
        <f t="shared" si="102"/>
        <v>0</v>
      </c>
      <c r="J631" s="15">
        <f t="shared" si="107"/>
        <v>102.61292400171747</v>
      </c>
      <c r="K631" s="15">
        <f t="shared" si="108"/>
        <v>617.03154188108056</v>
      </c>
      <c r="L631" s="15">
        <f t="shared" si="109"/>
        <v>1011235.2797502924</v>
      </c>
      <c r="M631" s="15"/>
      <c r="N631" s="119">
        <f t="shared" si="101"/>
        <v>1011235.2797502924</v>
      </c>
    </row>
    <row r="632" spans="1:14" x14ac:dyDescent="0.25">
      <c r="A632" s="5"/>
      <c r="B632" s="65" t="s">
        <v>436</v>
      </c>
      <c r="C632" s="47">
        <v>4</v>
      </c>
      <c r="D632" s="69">
        <v>13.170299999999999</v>
      </c>
      <c r="E632" s="98">
        <v>829</v>
      </c>
      <c r="F632" s="158">
        <v>181977.9</v>
      </c>
      <c r="G632" s="55">
        <v>100</v>
      </c>
      <c r="H632" s="15">
        <f t="shared" si="110"/>
        <v>181977.9</v>
      </c>
      <c r="I632" s="15">
        <f t="shared" si="102"/>
        <v>0</v>
      </c>
      <c r="J632" s="15">
        <f t="shared" si="107"/>
        <v>219.51495778045839</v>
      </c>
      <c r="K632" s="15">
        <f t="shared" si="108"/>
        <v>500.12950810233963</v>
      </c>
      <c r="L632" s="15">
        <f t="shared" si="109"/>
        <v>697252.51094484259</v>
      </c>
      <c r="M632" s="15"/>
      <c r="N632" s="119">
        <f t="shared" si="101"/>
        <v>697252.51094484259</v>
      </c>
    </row>
    <row r="633" spans="1:14" x14ac:dyDescent="0.25">
      <c r="A633" s="5"/>
      <c r="B633" s="65" t="s">
        <v>437</v>
      </c>
      <c r="C633" s="47">
        <v>4</v>
      </c>
      <c r="D633" s="69">
        <v>49.860100000000003</v>
      </c>
      <c r="E633" s="98">
        <v>3515</v>
      </c>
      <c r="F633" s="158">
        <v>303827.7</v>
      </c>
      <c r="G633" s="55">
        <v>100</v>
      </c>
      <c r="H633" s="15">
        <f t="shared" si="110"/>
        <v>303827.7</v>
      </c>
      <c r="I633" s="15">
        <f t="shared" si="102"/>
        <v>0</v>
      </c>
      <c r="J633" s="15">
        <f t="shared" si="107"/>
        <v>86.437467994310097</v>
      </c>
      <c r="K633" s="15">
        <f t="shared" si="108"/>
        <v>633.20699788848799</v>
      </c>
      <c r="L633" s="15">
        <f t="shared" si="109"/>
        <v>1202868.5696115561</v>
      </c>
      <c r="M633" s="15"/>
      <c r="N633" s="119">
        <f t="shared" si="101"/>
        <v>1202868.5696115561</v>
      </c>
    </row>
    <row r="634" spans="1:14" x14ac:dyDescent="0.25">
      <c r="A634" s="5"/>
      <c r="B634" s="65" t="s">
        <v>438</v>
      </c>
      <c r="C634" s="47">
        <v>4</v>
      </c>
      <c r="D634" s="69">
        <v>15.717600000000001</v>
      </c>
      <c r="E634" s="98">
        <v>959</v>
      </c>
      <c r="F634" s="158">
        <v>135992.1</v>
      </c>
      <c r="G634" s="55">
        <v>100</v>
      </c>
      <c r="H634" s="15">
        <f t="shared" si="110"/>
        <v>135992.1</v>
      </c>
      <c r="I634" s="15">
        <f t="shared" si="102"/>
        <v>0</v>
      </c>
      <c r="J634" s="15">
        <f t="shared" si="107"/>
        <v>141.80615224191868</v>
      </c>
      <c r="K634" s="15">
        <f t="shared" si="108"/>
        <v>577.83831364087939</v>
      </c>
      <c r="L634" s="15">
        <f t="shared" si="109"/>
        <v>807012.16030569433</v>
      </c>
      <c r="M634" s="15"/>
      <c r="N634" s="119">
        <f t="shared" si="101"/>
        <v>807012.16030569433</v>
      </c>
    </row>
    <row r="635" spans="1:14" x14ac:dyDescent="0.25">
      <c r="A635" s="5"/>
      <c r="B635" s="65" t="s">
        <v>439</v>
      </c>
      <c r="C635" s="47">
        <v>4</v>
      </c>
      <c r="D635" s="69">
        <v>28.387500000000003</v>
      </c>
      <c r="E635" s="98">
        <v>1797</v>
      </c>
      <c r="F635" s="158">
        <v>232319.3</v>
      </c>
      <c r="G635" s="55">
        <v>100</v>
      </c>
      <c r="H635" s="15">
        <f t="shared" si="110"/>
        <v>232319.3</v>
      </c>
      <c r="I635" s="15">
        <f t="shared" si="102"/>
        <v>0</v>
      </c>
      <c r="J635" s="15">
        <f t="shared" si="107"/>
        <v>129.28174735670561</v>
      </c>
      <c r="K635" s="15">
        <f t="shared" si="108"/>
        <v>590.36271852609241</v>
      </c>
      <c r="L635" s="15">
        <f t="shared" si="109"/>
        <v>934078.34978069598</v>
      </c>
      <c r="M635" s="15"/>
      <c r="N635" s="119">
        <f t="shared" si="101"/>
        <v>934078.34978069598</v>
      </c>
    </row>
    <row r="636" spans="1:14" x14ac:dyDescent="0.25">
      <c r="A636" s="5"/>
      <c r="B636" s="65" t="s">
        <v>440</v>
      </c>
      <c r="C636" s="47">
        <v>4</v>
      </c>
      <c r="D636" s="69">
        <v>5.9548000000000005</v>
      </c>
      <c r="E636" s="98">
        <v>1189</v>
      </c>
      <c r="F636" s="158">
        <v>189507.20000000001</v>
      </c>
      <c r="G636" s="55">
        <v>100</v>
      </c>
      <c r="H636" s="15">
        <f t="shared" si="110"/>
        <v>189507.20000000001</v>
      </c>
      <c r="I636" s="15">
        <f t="shared" si="102"/>
        <v>0</v>
      </c>
      <c r="J636" s="15">
        <f t="shared" si="107"/>
        <v>159.38368376787218</v>
      </c>
      <c r="K636" s="15">
        <f t="shared" si="108"/>
        <v>560.26078211492586</v>
      </c>
      <c r="L636" s="15">
        <f t="shared" si="109"/>
        <v>782719.5086787981</v>
      </c>
      <c r="M636" s="15"/>
      <c r="N636" s="119">
        <f t="shared" si="101"/>
        <v>782719.5086787981</v>
      </c>
    </row>
    <row r="637" spans="1:14" x14ac:dyDescent="0.25">
      <c r="A637" s="5"/>
      <c r="B637" s="65" t="s">
        <v>441</v>
      </c>
      <c r="C637" s="47">
        <v>4</v>
      </c>
      <c r="D637" s="69">
        <v>8.7255999999999982</v>
      </c>
      <c r="E637" s="98">
        <v>884</v>
      </c>
      <c r="F637" s="158">
        <v>114479.8</v>
      </c>
      <c r="G637" s="55">
        <v>100</v>
      </c>
      <c r="H637" s="15">
        <f t="shared" si="110"/>
        <v>114479.8</v>
      </c>
      <c r="I637" s="15">
        <f t="shared" si="102"/>
        <v>0</v>
      </c>
      <c r="J637" s="15">
        <f t="shared" si="107"/>
        <v>129.50203619909502</v>
      </c>
      <c r="K637" s="15">
        <f t="shared" si="108"/>
        <v>590.14242968370309</v>
      </c>
      <c r="L637" s="15">
        <f t="shared" si="109"/>
        <v>796011.64268526575</v>
      </c>
      <c r="M637" s="15"/>
      <c r="N637" s="119">
        <f t="shared" si="101"/>
        <v>796011.64268526575</v>
      </c>
    </row>
    <row r="638" spans="1:14" x14ac:dyDescent="0.25">
      <c r="A638" s="5"/>
      <c r="B638" s="65" t="s">
        <v>442</v>
      </c>
      <c r="C638" s="47">
        <v>4</v>
      </c>
      <c r="D638" s="69">
        <v>37.560200000000002</v>
      </c>
      <c r="E638" s="98">
        <v>3761</v>
      </c>
      <c r="F638" s="158">
        <v>577312.5</v>
      </c>
      <c r="G638" s="55">
        <v>100</v>
      </c>
      <c r="H638" s="15">
        <f t="shared" si="110"/>
        <v>577312.5</v>
      </c>
      <c r="I638" s="15">
        <f t="shared" si="102"/>
        <v>0</v>
      </c>
      <c r="J638" s="15">
        <f t="shared" si="107"/>
        <v>153.49973411326775</v>
      </c>
      <c r="K638" s="15">
        <f t="shared" si="108"/>
        <v>566.14473176953027</v>
      </c>
      <c r="L638" s="15">
        <f t="shared" si="109"/>
        <v>1115638.4019336645</v>
      </c>
      <c r="M638" s="15"/>
      <c r="N638" s="119">
        <f t="shared" si="101"/>
        <v>1115638.4019336645</v>
      </c>
    </row>
    <row r="639" spans="1:14" x14ac:dyDescent="0.25">
      <c r="A639" s="5"/>
      <c r="B639" s="65" t="s">
        <v>443</v>
      </c>
      <c r="C639" s="47">
        <v>4</v>
      </c>
      <c r="D639" s="69">
        <v>16.395299999999999</v>
      </c>
      <c r="E639" s="98">
        <v>1587</v>
      </c>
      <c r="F639" s="158">
        <v>153666.70000000001</v>
      </c>
      <c r="G639" s="55">
        <v>100</v>
      </c>
      <c r="H639" s="15">
        <f t="shared" si="110"/>
        <v>153666.70000000001</v>
      </c>
      <c r="I639" s="15">
        <f t="shared" si="102"/>
        <v>0</v>
      </c>
      <c r="J639" s="15">
        <f t="shared" si="107"/>
        <v>96.828418399495916</v>
      </c>
      <c r="K639" s="15">
        <f t="shared" si="108"/>
        <v>622.8160474833021</v>
      </c>
      <c r="L639" s="15">
        <f t="shared" si="109"/>
        <v>920772.2382885128</v>
      </c>
      <c r="M639" s="15"/>
      <c r="N639" s="119">
        <f t="shared" si="101"/>
        <v>920772.2382885128</v>
      </c>
    </row>
    <row r="640" spans="1:14" x14ac:dyDescent="0.25">
      <c r="A640" s="5"/>
      <c r="B640" s="65" t="s">
        <v>444</v>
      </c>
      <c r="C640" s="47">
        <v>4</v>
      </c>
      <c r="D640" s="69">
        <v>13.850899999999999</v>
      </c>
      <c r="E640" s="98">
        <v>1024</v>
      </c>
      <c r="F640" s="158">
        <v>521207.9</v>
      </c>
      <c r="G640" s="55">
        <v>100</v>
      </c>
      <c r="H640" s="15">
        <f t="shared" si="110"/>
        <v>521207.9</v>
      </c>
      <c r="I640" s="15">
        <f t="shared" si="102"/>
        <v>0</v>
      </c>
      <c r="J640" s="15">
        <f t="shared" si="107"/>
        <v>508.99208984375002</v>
      </c>
      <c r="K640" s="15">
        <f t="shared" si="108"/>
        <v>210.65237603904802</v>
      </c>
      <c r="L640" s="15">
        <f t="shared" si="109"/>
        <v>379254.71080617688</v>
      </c>
      <c r="M640" s="15"/>
      <c r="N640" s="119">
        <f t="shared" si="101"/>
        <v>379254.71080617688</v>
      </c>
    </row>
    <row r="641" spans="1:14" x14ac:dyDescent="0.25">
      <c r="A641" s="5"/>
      <c r="B641" s="65" t="s">
        <v>445</v>
      </c>
      <c r="C641" s="47">
        <v>4</v>
      </c>
      <c r="D641" s="69">
        <v>23.948</v>
      </c>
      <c r="E641" s="98">
        <v>1895</v>
      </c>
      <c r="F641" s="158">
        <v>539347.30000000005</v>
      </c>
      <c r="G641" s="55">
        <v>100</v>
      </c>
      <c r="H641" s="15">
        <f t="shared" si="110"/>
        <v>539347.30000000005</v>
      </c>
      <c r="I641" s="15">
        <f t="shared" si="102"/>
        <v>0</v>
      </c>
      <c r="J641" s="15">
        <f t="shared" si="107"/>
        <v>284.61598944591032</v>
      </c>
      <c r="K641" s="15">
        <f t="shared" si="108"/>
        <v>435.02847643688773</v>
      </c>
      <c r="L641" s="15">
        <f t="shared" si="109"/>
        <v>750250.96005029161</v>
      </c>
      <c r="M641" s="15"/>
      <c r="N641" s="119">
        <f t="shared" si="101"/>
        <v>750250.96005029161</v>
      </c>
    </row>
    <row r="642" spans="1:14" x14ac:dyDescent="0.25">
      <c r="A642" s="5"/>
      <c r="B642" s="65" t="s">
        <v>446</v>
      </c>
      <c r="C642" s="47">
        <v>4</v>
      </c>
      <c r="D642" s="69">
        <v>21.0716</v>
      </c>
      <c r="E642" s="98">
        <v>1792</v>
      </c>
      <c r="F642" s="158">
        <v>268797.2</v>
      </c>
      <c r="G642" s="55">
        <v>100</v>
      </c>
      <c r="H642" s="15">
        <f t="shared" si="110"/>
        <v>268797.2</v>
      </c>
      <c r="I642" s="15">
        <f t="shared" si="102"/>
        <v>0</v>
      </c>
      <c r="J642" s="15">
        <f t="shared" si="107"/>
        <v>149.99843749999999</v>
      </c>
      <c r="K642" s="15">
        <f t="shared" si="108"/>
        <v>569.64602838279802</v>
      </c>
      <c r="L642" s="15">
        <f t="shared" si="109"/>
        <v>890273.70138678048</v>
      </c>
      <c r="M642" s="15"/>
      <c r="N642" s="119">
        <f t="shared" ref="N642:N705" si="111">L642+M642</f>
        <v>890273.70138678048</v>
      </c>
    </row>
    <row r="643" spans="1:14" x14ac:dyDescent="0.25">
      <c r="A643" s="5"/>
      <c r="B643" s="65" t="s">
        <v>447</v>
      </c>
      <c r="C643" s="47">
        <v>4</v>
      </c>
      <c r="D643" s="69">
        <v>22.115600000000001</v>
      </c>
      <c r="E643" s="98">
        <v>2305</v>
      </c>
      <c r="F643" s="158">
        <v>288370.7</v>
      </c>
      <c r="G643" s="55">
        <v>100</v>
      </c>
      <c r="H643" s="15">
        <f t="shared" si="110"/>
        <v>288370.7</v>
      </c>
      <c r="I643" s="15">
        <f t="shared" si="102"/>
        <v>0</v>
      </c>
      <c r="J643" s="15">
        <f t="shared" si="107"/>
        <v>125.10659436008677</v>
      </c>
      <c r="K643" s="15">
        <f t="shared" si="108"/>
        <v>594.53787152271127</v>
      </c>
      <c r="L643" s="15">
        <f t="shared" si="109"/>
        <v>970638.66909145878</v>
      </c>
      <c r="M643" s="15"/>
      <c r="N643" s="119">
        <f t="shared" si="111"/>
        <v>970638.66909145878</v>
      </c>
    </row>
    <row r="644" spans="1:14" x14ac:dyDescent="0.25">
      <c r="A644" s="5"/>
      <c r="B644" s="65" t="s">
        <v>448</v>
      </c>
      <c r="C644" s="47">
        <v>4</v>
      </c>
      <c r="D644" s="69">
        <v>43.943700000000007</v>
      </c>
      <c r="E644" s="98">
        <v>2592</v>
      </c>
      <c r="F644" s="158">
        <v>285250.09999999998</v>
      </c>
      <c r="G644" s="55">
        <v>100</v>
      </c>
      <c r="H644" s="15">
        <f t="shared" si="110"/>
        <v>285250.09999999998</v>
      </c>
      <c r="I644" s="15">
        <f t="shared" ref="I644:I707" si="112">F644-H644</f>
        <v>0</v>
      </c>
      <c r="J644" s="15">
        <f t="shared" si="107"/>
        <v>110.05019290123455</v>
      </c>
      <c r="K644" s="15">
        <f t="shared" si="108"/>
        <v>609.59427298156345</v>
      </c>
      <c r="L644" s="15">
        <f t="shared" si="109"/>
        <v>1072457.2149474726</v>
      </c>
      <c r="M644" s="15"/>
      <c r="N644" s="119">
        <f t="shared" si="111"/>
        <v>1072457.2149474726</v>
      </c>
    </row>
    <row r="645" spans="1:14" x14ac:dyDescent="0.25">
      <c r="A645" s="5"/>
      <c r="B645" s="65" t="s">
        <v>862</v>
      </c>
      <c r="C645" s="47">
        <v>3</v>
      </c>
      <c r="D645" s="69">
        <v>92.032000000000011</v>
      </c>
      <c r="E645" s="98">
        <v>11119</v>
      </c>
      <c r="F645" s="158">
        <v>14090342.300000001</v>
      </c>
      <c r="G645" s="55">
        <v>50</v>
      </c>
      <c r="H645" s="15">
        <f t="shared" si="110"/>
        <v>7045171.1500000004</v>
      </c>
      <c r="I645" s="15">
        <f t="shared" si="112"/>
        <v>7045171.1500000004</v>
      </c>
      <c r="J645" s="15">
        <f t="shared" si="107"/>
        <v>1267.2310729382139</v>
      </c>
      <c r="K645" s="15">
        <f t="shared" si="108"/>
        <v>-547.58660705541581</v>
      </c>
      <c r="L645" s="15">
        <f t="shared" si="109"/>
        <v>1292920.6542949064</v>
      </c>
      <c r="M645" s="15"/>
      <c r="N645" s="119">
        <f t="shared" si="111"/>
        <v>1292920.6542949064</v>
      </c>
    </row>
    <row r="646" spans="1:14" x14ac:dyDescent="0.25">
      <c r="A646" s="5"/>
      <c r="B646" s="65" t="s">
        <v>449</v>
      </c>
      <c r="C646" s="47">
        <v>4</v>
      </c>
      <c r="D646" s="69">
        <v>38.2607</v>
      </c>
      <c r="E646" s="98">
        <v>2861</v>
      </c>
      <c r="F646" s="158">
        <v>646443.9</v>
      </c>
      <c r="G646" s="55">
        <v>100</v>
      </c>
      <c r="H646" s="15">
        <f t="shared" si="110"/>
        <v>646443.9</v>
      </c>
      <c r="I646" s="15">
        <f t="shared" si="112"/>
        <v>0</v>
      </c>
      <c r="J646" s="15">
        <f t="shared" si="107"/>
        <v>225.95033205173019</v>
      </c>
      <c r="K646" s="15">
        <f t="shared" si="108"/>
        <v>493.69413383106786</v>
      </c>
      <c r="L646" s="15">
        <f t="shared" si="109"/>
        <v>947638.61723893322</v>
      </c>
      <c r="M646" s="15"/>
      <c r="N646" s="119">
        <f t="shared" si="111"/>
        <v>947638.61723893322</v>
      </c>
    </row>
    <row r="647" spans="1:14" x14ac:dyDescent="0.25">
      <c r="A647" s="5"/>
      <c r="B647" s="65" t="s">
        <v>450</v>
      </c>
      <c r="C647" s="47">
        <v>4</v>
      </c>
      <c r="D647" s="69">
        <v>12.4343</v>
      </c>
      <c r="E647" s="98">
        <v>1502</v>
      </c>
      <c r="F647" s="158">
        <v>788836.6</v>
      </c>
      <c r="G647" s="55">
        <v>100</v>
      </c>
      <c r="H647" s="15">
        <f t="shared" si="110"/>
        <v>788836.6</v>
      </c>
      <c r="I647" s="15">
        <f t="shared" si="112"/>
        <v>0</v>
      </c>
      <c r="J647" s="15">
        <f t="shared" si="107"/>
        <v>525.1908122503329</v>
      </c>
      <c r="K647" s="15">
        <f t="shared" si="108"/>
        <v>194.45365363246515</v>
      </c>
      <c r="L647" s="15">
        <f t="shared" si="109"/>
        <v>401863.35576910333</v>
      </c>
      <c r="M647" s="15"/>
      <c r="N647" s="119">
        <f t="shared" si="111"/>
        <v>401863.35576910333</v>
      </c>
    </row>
    <row r="648" spans="1:14" x14ac:dyDescent="0.25">
      <c r="A648" s="5"/>
      <c r="B648" s="65" t="s">
        <v>451</v>
      </c>
      <c r="C648" s="47">
        <v>4</v>
      </c>
      <c r="D648" s="69">
        <v>31.216500000000003</v>
      </c>
      <c r="E648" s="98">
        <v>2376</v>
      </c>
      <c r="F648" s="158">
        <v>285343.09999999998</v>
      </c>
      <c r="G648" s="55">
        <v>100</v>
      </c>
      <c r="H648" s="15">
        <f t="shared" si="110"/>
        <v>285343.09999999998</v>
      </c>
      <c r="I648" s="15">
        <f t="shared" si="112"/>
        <v>0</v>
      </c>
      <c r="J648" s="15">
        <f t="shared" si="107"/>
        <v>120.0938973063973</v>
      </c>
      <c r="K648" s="15">
        <f t="shared" si="108"/>
        <v>599.55056857640079</v>
      </c>
      <c r="L648" s="15">
        <f t="shared" si="109"/>
        <v>1007007.1904703146</v>
      </c>
      <c r="M648" s="15"/>
      <c r="N648" s="119">
        <f t="shared" si="111"/>
        <v>1007007.1904703146</v>
      </c>
    </row>
    <row r="649" spans="1:14" x14ac:dyDescent="0.25">
      <c r="A649" s="5"/>
      <c r="B649" s="65" t="s">
        <v>452</v>
      </c>
      <c r="C649" s="47">
        <v>4</v>
      </c>
      <c r="D649" s="69">
        <v>21.7347</v>
      </c>
      <c r="E649" s="98">
        <v>1757</v>
      </c>
      <c r="F649" s="158">
        <v>215481.3</v>
      </c>
      <c r="G649" s="55">
        <v>100</v>
      </c>
      <c r="H649" s="15">
        <f t="shared" si="110"/>
        <v>215481.3</v>
      </c>
      <c r="I649" s="15">
        <f t="shared" si="112"/>
        <v>0</v>
      </c>
      <c r="J649" s="15">
        <f t="shared" si="107"/>
        <v>122.64160500853727</v>
      </c>
      <c r="K649" s="15">
        <f t="shared" si="108"/>
        <v>597.00286087426082</v>
      </c>
      <c r="L649" s="15">
        <f t="shared" si="109"/>
        <v>920659.13267447415</v>
      </c>
      <c r="M649" s="15"/>
      <c r="N649" s="119">
        <f t="shared" si="111"/>
        <v>920659.13267447415</v>
      </c>
    </row>
    <row r="650" spans="1:14" x14ac:dyDescent="0.25">
      <c r="A650" s="5"/>
      <c r="B650" s="65" t="s">
        <v>805</v>
      </c>
      <c r="C650" s="47">
        <v>4</v>
      </c>
      <c r="D650" s="69">
        <v>56.6937</v>
      </c>
      <c r="E650" s="98">
        <v>5753</v>
      </c>
      <c r="F650" s="158">
        <v>718350.7</v>
      </c>
      <c r="G650" s="55">
        <v>100</v>
      </c>
      <c r="H650" s="15">
        <f t="shared" si="110"/>
        <v>718350.7</v>
      </c>
      <c r="I650" s="15">
        <f t="shared" si="112"/>
        <v>0</v>
      </c>
      <c r="J650" s="15">
        <f t="shared" si="107"/>
        <v>124.86540935164261</v>
      </c>
      <c r="K650" s="15">
        <f t="shared" si="108"/>
        <v>594.77905653115545</v>
      </c>
      <c r="L650" s="15">
        <f t="shared" si="109"/>
        <v>1387642.3442517528</v>
      </c>
      <c r="M650" s="15"/>
      <c r="N650" s="119">
        <f t="shared" si="111"/>
        <v>1387642.3442517528</v>
      </c>
    </row>
    <row r="651" spans="1:14" x14ac:dyDescent="0.25">
      <c r="A651" s="5"/>
      <c r="B651" s="65" t="s">
        <v>453</v>
      </c>
      <c r="C651" s="47">
        <v>4</v>
      </c>
      <c r="D651" s="69">
        <v>13.955799999999998</v>
      </c>
      <c r="E651" s="98">
        <v>910</v>
      </c>
      <c r="F651" s="158">
        <v>156428.79999999999</v>
      </c>
      <c r="G651" s="55">
        <v>100</v>
      </c>
      <c r="H651" s="15">
        <f t="shared" si="110"/>
        <v>156428.79999999999</v>
      </c>
      <c r="I651" s="15">
        <f t="shared" si="112"/>
        <v>0</v>
      </c>
      <c r="J651" s="15">
        <f t="shared" si="107"/>
        <v>171.89978021978021</v>
      </c>
      <c r="K651" s="15">
        <f t="shared" si="108"/>
        <v>547.74468566301789</v>
      </c>
      <c r="L651" s="15">
        <f t="shared" si="109"/>
        <v>762606.77529439586</v>
      </c>
      <c r="M651" s="15"/>
      <c r="N651" s="119">
        <f t="shared" si="111"/>
        <v>762606.77529439586</v>
      </c>
    </row>
    <row r="652" spans="1:14" x14ac:dyDescent="0.25">
      <c r="A652" s="5"/>
      <c r="B652" s="65" t="s">
        <v>454</v>
      </c>
      <c r="C652" s="47">
        <v>4</v>
      </c>
      <c r="D652" s="69">
        <v>18.394200000000001</v>
      </c>
      <c r="E652" s="98">
        <v>1579</v>
      </c>
      <c r="F652" s="158">
        <v>213608.9</v>
      </c>
      <c r="G652" s="55">
        <v>100</v>
      </c>
      <c r="H652" s="15">
        <f t="shared" si="110"/>
        <v>213608.9</v>
      </c>
      <c r="I652" s="15">
        <f t="shared" si="112"/>
        <v>0</v>
      </c>
      <c r="J652" s="15">
        <f t="shared" si="107"/>
        <v>135.28112729575682</v>
      </c>
      <c r="K652" s="15">
        <f t="shared" si="108"/>
        <v>584.3633385870412</v>
      </c>
      <c r="L652" s="15">
        <f t="shared" si="109"/>
        <v>880311.60948037822</v>
      </c>
      <c r="M652" s="15"/>
      <c r="N652" s="119">
        <f t="shared" si="111"/>
        <v>880311.60948037822</v>
      </c>
    </row>
    <row r="653" spans="1:14" x14ac:dyDescent="0.25">
      <c r="A653" s="5"/>
      <c r="B653" s="8"/>
      <c r="C653" s="8"/>
      <c r="D653" s="69">
        <v>0</v>
      </c>
      <c r="E653" s="100"/>
      <c r="F653" s="44"/>
      <c r="G653" s="55"/>
      <c r="H653" s="40"/>
      <c r="I653" s="15"/>
      <c r="J653" s="15"/>
      <c r="K653" s="15"/>
      <c r="L653" s="15"/>
      <c r="M653" s="15"/>
      <c r="N653" s="119"/>
    </row>
    <row r="654" spans="1:14" x14ac:dyDescent="0.25">
      <c r="A654" s="32" t="s">
        <v>455</v>
      </c>
      <c r="B654" s="57" t="s">
        <v>2</v>
      </c>
      <c r="C654" s="58"/>
      <c r="D654" s="7">
        <v>597.46979999999985</v>
      </c>
      <c r="E654" s="101">
        <f>E655</f>
        <v>50480</v>
      </c>
      <c r="F654" s="49"/>
      <c r="G654" s="55"/>
      <c r="H654" s="12">
        <f>H656</f>
        <v>6074445.375</v>
      </c>
      <c r="I654" s="12">
        <f>I656</f>
        <v>-6074445.375</v>
      </c>
      <c r="J654" s="15"/>
      <c r="K654" s="15"/>
      <c r="L654" s="15"/>
      <c r="M654" s="14">
        <f>M656</f>
        <v>20204972.590091214</v>
      </c>
      <c r="N654" s="117">
        <f t="shared" si="111"/>
        <v>20204972.590091214</v>
      </c>
    </row>
    <row r="655" spans="1:14" x14ac:dyDescent="0.25">
      <c r="A655" s="32" t="s">
        <v>455</v>
      </c>
      <c r="B655" s="57" t="s">
        <v>3</v>
      </c>
      <c r="C655" s="58"/>
      <c r="D655" s="7">
        <v>597.46979999999985</v>
      </c>
      <c r="E655" s="101">
        <f>SUM(E657:E677)</f>
        <v>50480</v>
      </c>
      <c r="F655" s="49">
        <f>SUM(F657:F677)</f>
        <v>24297781.5</v>
      </c>
      <c r="G655" s="55"/>
      <c r="H655" s="12">
        <f>SUM(H657:H677)</f>
        <v>18580769.399999999</v>
      </c>
      <c r="I655" s="12">
        <f>SUM(I657:I677)</f>
        <v>5717012.0999999996</v>
      </c>
      <c r="J655" s="15"/>
      <c r="K655" s="15"/>
      <c r="L655" s="12">
        <f>SUM(L657:L677)</f>
        <v>16758516.181408204</v>
      </c>
      <c r="M655" s="15"/>
      <c r="N655" s="117">
        <f t="shared" si="111"/>
        <v>16758516.181408204</v>
      </c>
    </row>
    <row r="656" spans="1:14" x14ac:dyDescent="0.25">
      <c r="A656" s="5"/>
      <c r="B656" s="65" t="s">
        <v>26</v>
      </c>
      <c r="C656" s="47">
        <v>2</v>
      </c>
      <c r="D656" s="69">
        <v>0</v>
      </c>
      <c r="E656" s="104"/>
      <c r="F656" s="64"/>
      <c r="G656" s="55">
        <v>25</v>
      </c>
      <c r="H656" s="15">
        <f>F655*G656/100</f>
        <v>6074445.375</v>
      </c>
      <c r="I656" s="15">
        <f t="shared" si="112"/>
        <v>-6074445.375</v>
      </c>
      <c r="J656" s="15"/>
      <c r="K656" s="15"/>
      <c r="L656" s="15"/>
      <c r="M656" s="15">
        <f>($L$7*$L$8*E654/$L$10)+($L$7*$L$9*D654/$L$11)</f>
        <v>20204972.590091214</v>
      </c>
      <c r="N656" s="119">
        <f t="shared" si="111"/>
        <v>20204972.590091214</v>
      </c>
    </row>
    <row r="657" spans="1:14" x14ac:dyDescent="0.25">
      <c r="A657" s="5"/>
      <c r="B657" s="65" t="s">
        <v>456</v>
      </c>
      <c r="C657" s="47">
        <v>4</v>
      </c>
      <c r="D657" s="69">
        <v>54.386200000000002</v>
      </c>
      <c r="E657" s="98">
        <v>2515</v>
      </c>
      <c r="F657" s="159">
        <v>1630139.3</v>
      </c>
      <c r="G657" s="55">
        <v>100</v>
      </c>
      <c r="H657" s="15">
        <f>F657*G657/100</f>
        <v>1630139.3</v>
      </c>
      <c r="I657" s="15">
        <f t="shared" si="112"/>
        <v>0</v>
      </c>
      <c r="J657" s="15">
        <f t="shared" ref="J657:J677" si="113">F657/E657</f>
        <v>648.1667196819086</v>
      </c>
      <c r="K657" s="15">
        <f t="shared" ref="K657:K677" si="114">$J$11*$J$19-J657</f>
        <v>71.477746200889442</v>
      </c>
      <c r="L657" s="15">
        <f t="shared" ref="L657:L677" si="115">IF(K657&gt;0,$J$7*$J$8*(K657/$K$19),0)+$J$7*$J$9*(E657/$E$19)+$J$7*$J$10*(D657/$D$19)</f>
        <v>463720.26118261158</v>
      </c>
      <c r="M657" s="15"/>
      <c r="N657" s="119">
        <f t="shared" si="111"/>
        <v>463720.26118261158</v>
      </c>
    </row>
    <row r="658" spans="1:14" x14ac:dyDescent="0.25">
      <c r="A658" s="5"/>
      <c r="B658" s="65" t="s">
        <v>457</v>
      </c>
      <c r="C658" s="47">
        <v>4</v>
      </c>
      <c r="D658" s="69">
        <v>33.314799999999998</v>
      </c>
      <c r="E658" s="98">
        <v>2284</v>
      </c>
      <c r="F658" s="159">
        <v>526267.30000000005</v>
      </c>
      <c r="G658" s="55">
        <v>100</v>
      </c>
      <c r="H658" s="15">
        <f t="shared" ref="H658:H677" si="116">F658*G658/100</f>
        <v>526267.30000000005</v>
      </c>
      <c r="I658" s="15">
        <f t="shared" si="112"/>
        <v>0</v>
      </c>
      <c r="J658" s="15">
        <f t="shared" si="113"/>
        <v>230.41475481611209</v>
      </c>
      <c r="K658" s="15">
        <f t="shared" si="114"/>
        <v>489.22971106668592</v>
      </c>
      <c r="L658" s="15">
        <f t="shared" si="115"/>
        <v>874883.93965955952</v>
      </c>
      <c r="M658" s="15"/>
      <c r="N658" s="119">
        <f t="shared" si="111"/>
        <v>874883.93965955952</v>
      </c>
    </row>
    <row r="659" spans="1:14" x14ac:dyDescent="0.25">
      <c r="A659" s="5"/>
      <c r="B659" s="65" t="s">
        <v>806</v>
      </c>
      <c r="C659" s="47">
        <v>4</v>
      </c>
      <c r="D659" s="69">
        <v>25.285499999999999</v>
      </c>
      <c r="E659" s="98">
        <v>2067</v>
      </c>
      <c r="F659" s="159">
        <v>573620.9</v>
      </c>
      <c r="G659" s="55">
        <v>100</v>
      </c>
      <c r="H659" s="15">
        <f t="shared" si="116"/>
        <v>573620.9</v>
      </c>
      <c r="I659" s="15">
        <f t="shared" si="112"/>
        <v>0</v>
      </c>
      <c r="J659" s="15">
        <f t="shared" si="113"/>
        <v>277.51373971940012</v>
      </c>
      <c r="K659" s="15">
        <f t="shared" si="114"/>
        <v>442.13072616339792</v>
      </c>
      <c r="L659" s="15">
        <f t="shared" si="115"/>
        <v>778324.41405506758</v>
      </c>
      <c r="M659" s="15"/>
      <c r="N659" s="119">
        <f t="shared" si="111"/>
        <v>778324.41405506758</v>
      </c>
    </row>
    <row r="660" spans="1:14" x14ac:dyDescent="0.25">
      <c r="A660" s="5"/>
      <c r="B660" s="65" t="s">
        <v>458</v>
      </c>
      <c r="C660" s="47">
        <v>4</v>
      </c>
      <c r="D660" s="69">
        <v>31.523400000000002</v>
      </c>
      <c r="E660" s="98">
        <v>2111</v>
      </c>
      <c r="F660" s="159">
        <v>276127.3</v>
      </c>
      <c r="G660" s="55">
        <v>100</v>
      </c>
      <c r="H660" s="15">
        <f t="shared" si="116"/>
        <v>276127.3</v>
      </c>
      <c r="I660" s="15">
        <f t="shared" si="112"/>
        <v>0</v>
      </c>
      <c r="J660" s="15">
        <f t="shared" si="113"/>
        <v>130.80402652771198</v>
      </c>
      <c r="K660" s="15">
        <f t="shared" si="114"/>
        <v>588.84043935508612</v>
      </c>
      <c r="L660" s="15">
        <f t="shared" si="115"/>
        <v>970215.33699396101</v>
      </c>
      <c r="M660" s="15"/>
      <c r="N660" s="119">
        <f t="shared" si="111"/>
        <v>970215.33699396101</v>
      </c>
    </row>
    <row r="661" spans="1:14" x14ac:dyDescent="0.25">
      <c r="A661" s="5"/>
      <c r="B661" s="65" t="s">
        <v>459</v>
      </c>
      <c r="C661" s="47">
        <v>4</v>
      </c>
      <c r="D661" s="69">
        <v>26.426500000000001</v>
      </c>
      <c r="E661" s="98">
        <v>974</v>
      </c>
      <c r="F661" s="159">
        <v>197886.4</v>
      </c>
      <c r="G661" s="55">
        <v>100</v>
      </c>
      <c r="H661" s="15">
        <f t="shared" si="116"/>
        <v>197886.4</v>
      </c>
      <c r="I661" s="15">
        <f t="shared" si="112"/>
        <v>0</v>
      </c>
      <c r="J661" s="15">
        <f t="shared" si="113"/>
        <v>203.16878850102668</v>
      </c>
      <c r="K661" s="15">
        <f t="shared" si="114"/>
        <v>516.47567738177133</v>
      </c>
      <c r="L661" s="15">
        <f t="shared" si="115"/>
        <v>764729.83052673214</v>
      </c>
      <c r="M661" s="15"/>
      <c r="N661" s="119">
        <f t="shared" si="111"/>
        <v>764729.83052673214</v>
      </c>
    </row>
    <row r="662" spans="1:14" x14ac:dyDescent="0.25">
      <c r="A662" s="5"/>
      <c r="B662" s="65" t="s">
        <v>807</v>
      </c>
      <c r="C662" s="47">
        <v>4</v>
      </c>
      <c r="D662" s="69">
        <v>34.857799999999997</v>
      </c>
      <c r="E662" s="98">
        <v>1551</v>
      </c>
      <c r="F662" s="159">
        <v>489922.2</v>
      </c>
      <c r="G662" s="55">
        <v>100</v>
      </c>
      <c r="H662" s="15">
        <f t="shared" si="116"/>
        <v>489922.2</v>
      </c>
      <c r="I662" s="15">
        <f t="shared" si="112"/>
        <v>0</v>
      </c>
      <c r="J662" s="15">
        <f t="shared" si="113"/>
        <v>315.87504835589942</v>
      </c>
      <c r="K662" s="15">
        <f t="shared" si="114"/>
        <v>403.76941752689862</v>
      </c>
      <c r="L662" s="15">
        <f t="shared" si="115"/>
        <v>709691.05032487283</v>
      </c>
      <c r="M662" s="15"/>
      <c r="N662" s="119">
        <f t="shared" si="111"/>
        <v>709691.05032487283</v>
      </c>
    </row>
    <row r="663" spans="1:14" x14ac:dyDescent="0.25">
      <c r="A663" s="5"/>
      <c r="B663" s="65" t="s">
        <v>808</v>
      </c>
      <c r="C663" s="47">
        <v>4</v>
      </c>
      <c r="D663" s="69">
        <v>3.2065000000000001</v>
      </c>
      <c r="E663" s="98">
        <v>1089</v>
      </c>
      <c r="F663" s="159">
        <v>214923.6</v>
      </c>
      <c r="G663" s="55">
        <v>100</v>
      </c>
      <c r="H663" s="15">
        <f t="shared" si="116"/>
        <v>214923.6</v>
      </c>
      <c r="I663" s="15">
        <f t="shared" si="112"/>
        <v>0</v>
      </c>
      <c r="J663" s="15">
        <f t="shared" si="113"/>
        <v>197.35867768595043</v>
      </c>
      <c r="K663" s="15">
        <f t="shared" si="114"/>
        <v>522.28578819684765</v>
      </c>
      <c r="L663" s="15">
        <f t="shared" si="115"/>
        <v>721699.6365383832</v>
      </c>
      <c r="M663" s="15"/>
      <c r="N663" s="119">
        <f t="shared" si="111"/>
        <v>721699.6365383832</v>
      </c>
    </row>
    <row r="664" spans="1:14" x14ac:dyDescent="0.25">
      <c r="A664" s="5"/>
      <c r="B664" s="65" t="s">
        <v>809</v>
      </c>
      <c r="C664" s="47">
        <v>4</v>
      </c>
      <c r="D664" s="69">
        <v>27.879099999999998</v>
      </c>
      <c r="E664" s="98">
        <v>1224</v>
      </c>
      <c r="F664" s="159">
        <v>317824</v>
      </c>
      <c r="G664" s="55">
        <v>100</v>
      </c>
      <c r="H664" s="15">
        <f t="shared" si="116"/>
        <v>317824</v>
      </c>
      <c r="I664" s="15">
        <f t="shared" si="112"/>
        <v>0</v>
      </c>
      <c r="J664" s="15">
        <f t="shared" si="113"/>
        <v>259.66013071895424</v>
      </c>
      <c r="K664" s="15">
        <f t="shared" si="114"/>
        <v>459.98433516384381</v>
      </c>
      <c r="L664" s="15">
        <f t="shared" si="115"/>
        <v>726181.94057368906</v>
      </c>
      <c r="M664" s="15"/>
      <c r="N664" s="119">
        <f t="shared" si="111"/>
        <v>726181.94057368906</v>
      </c>
    </row>
    <row r="665" spans="1:14" x14ac:dyDescent="0.25">
      <c r="A665" s="5"/>
      <c r="B665" s="65" t="s">
        <v>810</v>
      </c>
      <c r="C665" s="47">
        <v>4</v>
      </c>
      <c r="D665" s="69">
        <v>37.349699999999999</v>
      </c>
      <c r="E665" s="98">
        <v>2002</v>
      </c>
      <c r="F665" s="159">
        <v>630057.4</v>
      </c>
      <c r="G665" s="55">
        <v>100</v>
      </c>
      <c r="H665" s="15">
        <f t="shared" si="116"/>
        <v>630057.4</v>
      </c>
      <c r="I665" s="15">
        <f t="shared" si="112"/>
        <v>0</v>
      </c>
      <c r="J665" s="15">
        <f t="shared" si="113"/>
        <v>314.71398601398602</v>
      </c>
      <c r="K665" s="15">
        <f t="shared" si="114"/>
        <v>404.93047986881203</v>
      </c>
      <c r="L665" s="15">
        <f t="shared" si="115"/>
        <v>760245.72948169278</v>
      </c>
      <c r="M665" s="15"/>
      <c r="N665" s="119">
        <f t="shared" si="111"/>
        <v>760245.72948169278</v>
      </c>
    </row>
    <row r="666" spans="1:14" x14ac:dyDescent="0.25">
      <c r="A666" s="5"/>
      <c r="B666" s="65" t="s">
        <v>460</v>
      </c>
      <c r="C666" s="47">
        <v>4</v>
      </c>
      <c r="D666" s="69">
        <v>31.619699999999998</v>
      </c>
      <c r="E666" s="98">
        <v>1793</v>
      </c>
      <c r="F666" s="159">
        <v>465143.2</v>
      </c>
      <c r="G666" s="55">
        <v>100</v>
      </c>
      <c r="H666" s="15">
        <f t="shared" si="116"/>
        <v>465143.2</v>
      </c>
      <c r="I666" s="15">
        <f t="shared" si="112"/>
        <v>0</v>
      </c>
      <c r="J666" s="15">
        <f t="shared" si="113"/>
        <v>259.42175125488012</v>
      </c>
      <c r="K666" s="15">
        <f t="shared" si="114"/>
        <v>460.22271462791792</v>
      </c>
      <c r="L666" s="15">
        <f t="shared" si="115"/>
        <v>790090.71918522753</v>
      </c>
      <c r="M666" s="15"/>
      <c r="N666" s="119">
        <f t="shared" si="111"/>
        <v>790090.71918522753</v>
      </c>
    </row>
    <row r="667" spans="1:14" x14ac:dyDescent="0.25">
      <c r="A667" s="5"/>
      <c r="B667" s="65" t="s">
        <v>461</v>
      </c>
      <c r="C667" s="47">
        <v>4</v>
      </c>
      <c r="D667" s="69">
        <v>31.804299999999998</v>
      </c>
      <c r="E667" s="98">
        <v>1671</v>
      </c>
      <c r="F667" s="159">
        <v>295329</v>
      </c>
      <c r="G667" s="55">
        <v>100</v>
      </c>
      <c r="H667" s="15">
        <f t="shared" si="116"/>
        <v>295329</v>
      </c>
      <c r="I667" s="15">
        <f t="shared" si="112"/>
        <v>0</v>
      </c>
      <c r="J667" s="15">
        <f t="shared" si="113"/>
        <v>176.737881508079</v>
      </c>
      <c r="K667" s="15">
        <f t="shared" si="114"/>
        <v>542.90658437471905</v>
      </c>
      <c r="L667" s="15">
        <f t="shared" si="115"/>
        <v>875636.85050723841</v>
      </c>
      <c r="M667" s="15"/>
      <c r="N667" s="119">
        <f t="shared" si="111"/>
        <v>875636.85050723841</v>
      </c>
    </row>
    <row r="668" spans="1:14" x14ac:dyDescent="0.25">
      <c r="A668" s="5"/>
      <c r="B668" s="65" t="s">
        <v>462</v>
      </c>
      <c r="C668" s="47">
        <v>4</v>
      </c>
      <c r="D668" s="69">
        <v>35.480600000000003</v>
      </c>
      <c r="E668" s="98">
        <v>3234</v>
      </c>
      <c r="F668" s="159">
        <v>344847.1</v>
      </c>
      <c r="G668" s="55">
        <v>100</v>
      </c>
      <c r="H668" s="15">
        <f t="shared" si="116"/>
        <v>344847.1</v>
      </c>
      <c r="I668" s="15">
        <f t="shared" si="112"/>
        <v>0</v>
      </c>
      <c r="J668" s="15">
        <f t="shared" si="113"/>
        <v>106.63175633889919</v>
      </c>
      <c r="K668" s="15">
        <f t="shared" si="114"/>
        <v>613.01270954389884</v>
      </c>
      <c r="L668" s="15">
        <f t="shared" si="115"/>
        <v>1115087.0933591896</v>
      </c>
      <c r="M668" s="15"/>
      <c r="N668" s="119">
        <f t="shared" si="111"/>
        <v>1115087.0933591896</v>
      </c>
    </row>
    <row r="669" spans="1:14" x14ac:dyDescent="0.25">
      <c r="A669" s="5"/>
      <c r="B669" s="65" t="s">
        <v>463</v>
      </c>
      <c r="C669" s="47">
        <v>4</v>
      </c>
      <c r="D669" s="69">
        <v>20.279299999999999</v>
      </c>
      <c r="E669" s="98">
        <v>1069</v>
      </c>
      <c r="F669" s="159">
        <v>231695.2</v>
      </c>
      <c r="G669" s="55">
        <v>100</v>
      </c>
      <c r="H669" s="15">
        <f t="shared" si="116"/>
        <v>231695.2</v>
      </c>
      <c r="I669" s="15">
        <f t="shared" si="112"/>
        <v>0</v>
      </c>
      <c r="J669" s="15">
        <f t="shared" si="113"/>
        <v>216.74013096351732</v>
      </c>
      <c r="K669" s="15">
        <f t="shared" si="114"/>
        <v>502.9043349192807</v>
      </c>
      <c r="L669" s="15">
        <f t="shared" si="115"/>
        <v>741793.47015607497</v>
      </c>
      <c r="M669" s="15"/>
      <c r="N669" s="119">
        <f t="shared" si="111"/>
        <v>741793.47015607497</v>
      </c>
    </row>
    <row r="670" spans="1:14" x14ac:dyDescent="0.25">
      <c r="A670" s="5"/>
      <c r="B670" s="65" t="s">
        <v>464</v>
      </c>
      <c r="C670" s="47">
        <v>4</v>
      </c>
      <c r="D670" s="69">
        <v>29.5458</v>
      </c>
      <c r="E670" s="98">
        <v>1426</v>
      </c>
      <c r="F670" s="159">
        <v>567525.69999999995</v>
      </c>
      <c r="G670" s="55">
        <v>100</v>
      </c>
      <c r="H670" s="15">
        <f t="shared" si="116"/>
        <v>567525.69999999995</v>
      </c>
      <c r="I670" s="15">
        <f t="shared" si="112"/>
        <v>0</v>
      </c>
      <c r="J670" s="15">
        <f t="shared" si="113"/>
        <v>397.98436185133238</v>
      </c>
      <c r="K670" s="15">
        <f t="shared" si="114"/>
        <v>321.66010403146566</v>
      </c>
      <c r="L670" s="15">
        <f t="shared" si="115"/>
        <v>588035.35104965523</v>
      </c>
      <c r="M670" s="15"/>
      <c r="N670" s="119">
        <f t="shared" si="111"/>
        <v>588035.35104965523</v>
      </c>
    </row>
    <row r="671" spans="1:14" x14ac:dyDescent="0.25">
      <c r="A671" s="5"/>
      <c r="B671" s="65" t="s">
        <v>465</v>
      </c>
      <c r="C671" s="47">
        <v>4</v>
      </c>
      <c r="D671" s="69">
        <v>29.537800000000001</v>
      </c>
      <c r="E671" s="98">
        <v>739</v>
      </c>
      <c r="F671" s="159">
        <v>194340.8</v>
      </c>
      <c r="G671" s="55">
        <v>100</v>
      </c>
      <c r="H671" s="15">
        <f t="shared" si="116"/>
        <v>194340.8</v>
      </c>
      <c r="I671" s="15">
        <f t="shared" si="112"/>
        <v>0</v>
      </c>
      <c r="J671" s="15">
        <f t="shared" si="113"/>
        <v>262.97807848443841</v>
      </c>
      <c r="K671" s="15">
        <f t="shared" si="114"/>
        <v>456.66638739835963</v>
      </c>
      <c r="L671" s="15">
        <f t="shared" si="115"/>
        <v>680739.94546625344</v>
      </c>
      <c r="M671" s="15"/>
      <c r="N671" s="119">
        <f t="shared" si="111"/>
        <v>680739.94546625344</v>
      </c>
    </row>
    <row r="672" spans="1:14" x14ac:dyDescent="0.25">
      <c r="A672" s="5"/>
      <c r="B672" s="65" t="s">
        <v>455</v>
      </c>
      <c r="C672" s="47">
        <v>4</v>
      </c>
      <c r="D672" s="69">
        <v>47.218299999999999</v>
      </c>
      <c r="E672" s="98">
        <v>3059</v>
      </c>
      <c r="F672" s="159">
        <v>668354.6</v>
      </c>
      <c r="G672" s="55">
        <v>100</v>
      </c>
      <c r="H672" s="15">
        <f t="shared" si="116"/>
        <v>668354.6</v>
      </c>
      <c r="I672" s="15">
        <f t="shared" si="112"/>
        <v>0</v>
      </c>
      <c r="J672" s="15">
        <f t="shared" si="113"/>
        <v>218.48793723439033</v>
      </c>
      <c r="K672" s="15">
        <f t="shared" si="114"/>
        <v>501.15652864840774</v>
      </c>
      <c r="L672" s="15">
        <f t="shared" si="115"/>
        <v>998514.36491011688</v>
      </c>
      <c r="M672" s="15"/>
      <c r="N672" s="119">
        <f t="shared" si="111"/>
        <v>998514.36491011688</v>
      </c>
    </row>
    <row r="673" spans="1:14" x14ac:dyDescent="0.25">
      <c r="A673" s="5"/>
      <c r="B673" s="65" t="s">
        <v>466</v>
      </c>
      <c r="C673" s="47">
        <v>3</v>
      </c>
      <c r="D673" s="69">
        <v>6.2233000000000001</v>
      </c>
      <c r="E673" s="98">
        <v>8474</v>
      </c>
      <c r="F673" s="159">
        <v>11434024.199999999</v>
      </c>
      <c r="G673" s="55">
        <v>50</v>
      </c>
      <c r="H673" s="15">
        <f t="shared" si="116"/>
        <v>5717012.0999999996</v>
      </c>
      <c r="I673" s="15">
        <f t="shared" si="112"/>
        <v>5717012.0999999996</v>
      </c>
      <c r="J673" s="15">
        <f t="shared" si="113"/>
        <v>1349.3066084493744</v>
      </c>
      <c r="K673" s="15">
        <f t="shared" si="114"/>
        <v>-629.66214256657634</v>
      </c>
      <c r="L673" s="15">
        <f t="shared" si="115"/>
        <v>818267.22972166457</v>
      </c>
      <c r="M673" s="15"/>
      <c r="N673" s="119">
        <f t="shared" si="111"/>
        <v>818267.22972166457</v>
      </c>
    </row>
    <row r="674" spans="1:14" x14ac:dyDescent="0.25">
      <c r="A674" s="5"/>
      <c r="B674" s="65" t="s">
        <v>467</v>
      </c>
      <c r="C674" s="47">
        <v>4</v>
      </c>
      <c r="D674" s="69">
        <v>6.9349000000000007</v>
      </c>
      <c r="E674" s="98">
        <v>7976</v>
      </c>
      <c r="F674" s="159">
        <v>3757398.1</v>
      </c>
      <c r="G674" s="55">
        <v>100</v>
      </c>
      <c r="H674" s="15">
        <f t="shared" si="116"/>
        <v>3757398.1</v>
      </c>
      <c r="I674" s="15">
        <f t="shared" si="112"/>
        <v>0</v>
      </c>
      <c r="J674" s="15">
        <f t="shared" si="113"/>
        <v>471.08802657973922</v>
      </c>
      <c r="K674" s="15">
        <f t="shared" si="114"/>
        <v>248.55643930305882</v>
      </c>
      <c r="L674" s="15">
        <f t="shared" si="115"/>
        <v>1063415.2367357169</v>
      </c>
      <c r="M674" s="15"/>
      <c r="N674" s="119">
        <f t="shared" si="111"/>
        <v>1063415.2367357169</v>
      </c>
    </row>
    <row r="675" spans="1:14" x14ac:dyDescent="0.25">
      <c r="A675" s="5"/>
      <c r="B675" s="65" t="s">
        <v>811</v>
      </c>
      <c r="C675" s="47">
        <v>4</v>
      </c>
      <c r="D675" s="69">
        <v>33.140799999999999</v>
      </c>
      <c r="E675" s="98">
        <v>1595</v>
      </c>
      <c r="F675" s="159">
        <v>348405.9</v>
      </c>
      <c r="G675" s="55">
        <v>100</v>
      </c>
      <c r="H675" s="15">
        <f t="shared" si="116"/>
        <v>348405.9</v>
      </c>
      <c r="I675" s="15">
        <f t="shared" si="112"/>
        <v>0</v>
      </c>
      <c r="J675" s="15">
        <f t="shared" si="113"/>
        <v>218.43630094043888</v>
      </c>
      <c r="K675" s="15">
        <f t="shared" si="114"/>
        <v>501.20816494235919</v>
      </c>
      <c r="L675" s="15">
        <f t="shared" si="115"/>
        <v>823216.50845538627</v>
      </c>
      <c r="M675" s="15"/>
      <c r="N675" s="119">
        <f t="shared" si="111"/>
        <v>823216.50845538627</v>
      </c>
    </row>
    <row r="676" spans="1:14" x14ac:dyDescent="0.25">
      <c r="A676" s="5"/>
      <c r="B676" s="65" t="s">
        <v>468</v>
      </c>
      <c r="C676" s="47">
        <v>4</v>
      </c>
      <c r="D676" s="69">
        <v>20.0916</v>
      </c>
      <c r="E676" s="98">
        <v>1340</v>
      </c>
      <c r="F676" s="159">
        <v>238534</v>
      </c>
      <c r="G676" s="55">
        <v>100</v>
      </c>
      <c r="H676" s="15">
        <f t="shared" si="116"/>
        <v>238534</v>
      </c>
      <c r="I676" s="15">
        <f t="shared" si="112"/>
        <v>0</v>
      </c>
      <c r="J676" s="15">
        <f t="shared" si="113"/>
        <v>178.01044776119403</v>
      </c>
      <c r="K676" s="15">
        <f t="shared" si="114"/>
        <v>541.63401812160396</v>
      </c>
      <c r="L676" s="15">
        <f t="shared" si="115"/>
        <v>812203.53860415763</v>
      </c>
      <c r="M676" s="15"/>
      <c r="N676" s="119">
        <f t="shared" si="111"/>
        <v>812203.53860415763</v>
      </c>
    </row>
    <row r="677" spans="1:14" x14ac:dyDescent="0.25">
      <c r="A677" s="5"/>
      <c r="B677" s="65" t="s">
        <v>145</v>
      </c>
      <c r="C677" s="47">
        <v>4</v>
      </c>
      <c r="D677" s="69">
        <v>31.363900000000001</v>
      </c>
      <c r="E677" s="98">
        <v>2287</v>
      </c>
      <c r="F677" s="159">
        <v>895415.3</v>
      </c>
      <c r="G677" s="55">
        <v>100</v>
      </c>
      <c r="H677" s="15">
        <f t="shared" si="116"/>
        <v>895415.3</v>
      </c>
      <c r="I677" s="15">
        <f t="shared" si="112"/>
        <v>0</v>
      </c>
      <c r="J677" s="15">
        <f t="shared" si="113"/>
        <v>391.52396152164408</v>
      </c>
      <c r="K677" s="15">
        <f t="shared" si="114"/>
        <v>328.12050436115396</v>
      </c>
      <c r="L677" s="15">
        <f t="shared" si="115"/>
        <v>681823.73392095137</v>
      </c>
      <c r="M677" s="15"/>
      <c r="N677" s="119">
        <f t="shared" si="111"/>
        <v>681823.73392095137</v>
      </c>
    </row>
    <row r="678" spans="1:14" x14ac:dyDescent="0.25">
      <c r="A678" s="5"/>
      <c r="B678" s="8"/>
      <c r="C678" s="8"/>
      <c r="D678" s="69">
        <v>0</v>
      </c>
      <c r="E678" s="100"/>
      <c r="F678" s="44"/>
      <c r="G678" s="55"/>
      <c r="H678" s="40"/>
      <c r="I678" s="15"/>
      <c r="J678" s="15"/>
      <c r="K678" s="15"/>
      <c r="L678" s="15"/>
      <c r="M678" s="15"/>
      <c r="N678" s="119"/>
    </row>
    <row r="679" spans="1:14" x14ac:dyDescent="0.25">
      <c r="A679" s="32" t="s">
        <v>469</v>
      </c>
      <c r="B679" s="57" t="s">
        <v>2</v>
      </c>
      <c r="C679" s="58"/>
      <c r="D679" s="7">
        <v>1228.3134999999997</v>
      </c>
      <c r="E679" s="101">
        <f>E680</f>
        <v>107458</v>
      </c>
      <c r="F679" s="49"/>
      <c r="G679" s="55"/>
      <c r="H679" s="12">
        <f>H681</f>
        <v>21282690.40000001</v>
      </c>
      <c r="I679" s="12">
        <f>I681</f>
        <v>-21282690.40000001</v>
      </c>
      <c r="J679" s="15"/>
      <c r="K679" s="15"/>
      <c r="L679" s="15"/>
      <c r="M679" s="14">
        <f>M681</f>
        <v>42444708.778778464</v>
      </c>
      <c r="N679" s="117">
        <f t="shared" si="111"/>
        <v>42444708.778778464</v>
      </c>
    </row>
    <row r="680" spans="1:14" x14ac:dyDescent="0.25">
      <c r="A680" s="32" t="s">
        <v>469</v>
      </c>
      <c r="B680" s="57" t="s">
        <v>3</v>
      </c>
      <c r="C680" s="58"/>
      <c r="D680" s="7">
        <v>1228.3134999999997</v>
      </c>
      <c r="E680" s="101">
        <f>SUM(E682:E719)</f>
        <v>107458</v>
      </c>
      <c r="F680" s="49">
        <f>SUM(F682:F719)</f>
        <v>85130761.600000039</v>
      </c>
      <c r="G680" s="55"/>
      <c r="H680" s="12">
        <f>SUM(H682:H719)</f>
        <v>53495250.849999987</v>
      </c>
      <c r="I680" s="12">
        <f>SUM(I682:I719)</f>
        <v>31635510.75</v>
      </c>
      <c r="J680" s="15"/>
      <c r="K680" s="15"/>
      <c r="L680" s="12">
        <f>SUM(L682:L719)</f>
        <v>33891445.87102101</v>
      </c>
      <c r="M680" s="15"/>
      <c r="N680" s="117">
        <f t="shared" si="111"/>
        <v>33891445.87102101</v>
      </c>
    </row>
    <row r="681" spans="1:14" x14ac:dyDescent="0.25">
      <c r="A681" s="5"/>
      <c r="B681" s="65" t="s">
        <v>26</v>
      </c>
      <c r="C681" s="47">
        <v>2</v>
      </c>
      <c r="D681" s="69">
        <v>0</v>
      </c>
      <c r="E681" s="104"/>
      <c r="F681" s="64"/>
      <c r="G681" s="55">
        <v>25</v>
      </c>
      <c r="H681" s="15">
        <f>F680*G681/100</f>
        <v>21282690.40000001</v>
      </c>
      <c r="I681" s="15">
        <f t="shared" si="112"/>
        <v>-21282690.40000001</v>
      </c>
      <c r="J681" s="15"/>
      <c r="K681" s="15"/>
      <c r="L681" s="15"/>
      <c r="M681" s="15">
        <f>($L$7*$L$8*E679/$L$10)+($L$7*$L$9*D679/$L$11)</f>
        <v>42444708.778778464</v>
      </c>
      <c r="N681" s="119">
        <f t="shared" si="111"/>
        <v>42444708.778778464</v>
      </c>
    </row>
    <row r="682" spans="1:14" x14ac:dyDescent="0.25">
      <c r="A682" s="5"/>
      <c r="B682" s="65" t="s">
        <v>470</v>
      </c>
      <c r="C682" s="47">
        <v>4</v>
      </c>
      <c r="D682" s="69">
        <v>28.536100000000001</v>
      </c>
      <c r="E682" s="98">
        <v>1865</v>
      </c>
      <c r="F682" s="160">
        <v>276897.5</v>
      </c>
      <c r="G682" s="55">
        <v>100</v>
      </c>
      <c r="H682" s="15">
        <f>F682*G682/100</f>
        <v>276897.5</v>
      </c>
      <c r="I682" s="15">
        <f t="shared" si="112"/>
        <v>0</v>
      </c>
      <c r="J682" s="15">
        <f t="shared" ref="J682:J719" si="117">F682/E682</f>
        <v>148.47050938337802</v>
      </c>
      <c r="K682" s="15">
        <f t="shared" ref="K682:K719" si="118">$J$11*$J$19-J682</f>
        <v>571.17395649942</v>
      </c>
      <c r="L682" s="15">
        <f t="shared" ref="L682:L719" si="119">IF(K682&gt;0,$J$7*$J$8*(K682/$K$19),0)+$J$7*$J$9*(E682/$E$19)+$J$7*$J$10*(D682/$D$19)</f>
        <v>918481.86900882598</v>
      </c>
      <c r="M682" s="15"/>
      <c r="N682" s="119">
        <f t="shared" si="111"/>
        <v>918481.86900882598</v>
      </c>
    </row>
    <row r="683" spans="1:14" x14ac:dyDescent="0.25">
      <c r="A683" s="5"/>
      <c r="B683" s="65" t="s">
        <v>471</v>
      </c>
      <c r="C683" s="47">
        <v>4</v>
      </c>
      <c r="D683" s="69">
        <v>47.4878</v>
      </c>
      <c r="E683" s="98">
        <v>2516</v>
      </c>
      <c r="F683" s="160">
        <v>401257.1</v>
      </c>
      <c r="G683" s="55">
        <v>100</v>
      </c>
      <c r="H683" s="15">
        <f t="shared" ref="H683:H719" si="120">F683*G683/100</f>
        <v>401257.1</v>
      </c>
      <c r="I683" s="15">
        <f t="shared" si="112"/>
        <v>0</v>
      </c>
      <c r="J683" s="15">
        <f t="shared" si="117"/>
        <v>159.48215421303655</v>
      </c>
      <c r="K683" s="15">
        <f t="shared" si="118"/>
        <v>560.16231166976149</v>
      </c>
      <c r="L683" s="15">
        <f t="shared" si="119"/>
        <v>1016772.0132561665</v>
      </c>
      <c r="M683" s="15"/>
      <c r="N683" s="119">
        <f t="shared" si="111"/>
        <v>1016772.0132561665</v>
      </c>
    </row>
    <row r="684" spans="1:14" x14ac:dyDescent="0.25">
      <c r="A684" s="5"/>
      <c r="B684" s="65" t="s">
        <v>472</v>
      </c>
      <c r="C684" s="47">
        <v>4</v>
      </c>
      <c r="D684" s="69">
        <v>24.181699999999999</v>
      </c>
      <c r="E684" s="98">
        <v>1407</v>
      </c>
      <c r="F684" s="160">
        <v>315885.2</v>
      </c>
      <c r="G684" s="55">
        <v>100</v>
      </c>
      <c r="H684" s="15">
        <f t="shared" si="120"/>
        <v>315885.2</v>
      </c>
      <c r="I684" s="15">
        <f t="shared" si="112"/>
        <v>0</v>
      </c>
      <c r="J684" s="15">
        <f t="shared" si="117"/>
        <v>224.50973702914001</v>
      </c>
      <c r="K684" s="15">
        <f t="shared" si="118"/>
        <v>495.13472885365803</v>
      </c>
      <c r="L684" s="15">
        <f t="shared" si="119"/>
        <v>774906.15536396415</v>
      </c>
      <c r="M684" s="15"/>
      <c r="N684" s="119">
        <f t="shared" si="111"/>
        <v>774906.15536396415</v>
      </c>
    </row>
    <row r="685" spans="1:14" x14ac:dyDescent="0.25">
      <c r="A685" s="5"/>
      <c r="B685" s="65" t="s">
        <v>812</v>
      </c>
      <c r="C685" s="47">
        <v>4</v>
      </c>
      <c r="D685" s="69">
        <v>30.626899999999999</v>
      </c>
      <c r="E685" s="98">
        <v>1883</v>
      </c>
      <c r="F685" s="160">
        <v>390939.2</v>
      </c>
      <c r="G685" s="55">
        <v>100</v>
      </c>
      <c r="H685" s="15">
        <f t="shared" si="120"/>
        <v>390939.2</v>
      </c>
      <c r="I685" s="15">
        <f t="shared" si="112"/>
        <v>0</v>
      </c>
      <c r="J685" s="15">
        <f t="shared" si="117"/>
        <v>207.61508231545406</v>
      </c>
      <c r="K685" s="15">
        <f t="shared" si="118"/>
        <v>512.02938356734398</v>
      </c>
      <c r="L685" s="15">
        <f t="shared" si="119"/>
        <v>856545.29762175307</v>
      </c>
      <c r="M685" s="15"/>
      <c r="N685" s="119">
        <f t="shared" si="111"/>
        <v>856545.29762175307</v>
      </c>
    </row>
    <row r="686" spans="1:14" x14ac:dyDescent="0.25">
      <c r="A686" s="5"/>
      <c r="B686" s="65" t="s">
        <v>473</v>
      </c>
      <c r="C686" s="47">
        <v>4</v>
      </c>
      <c r="D686" s="69">
        <v>27.559699999999996</v>
      </c>
      <c r="E686" s="98">
        <v>1361</v>
      </c>
      <c r="F686" s="160">
        <v>302765.40000000002</v>
      </c>
      <c r="G686" s="55">
        <v>100</v>
      </c>
      <c r="H686" s="15">
        <f t="shared" si="120"/>
        <v>302765.40000000002</v>
      </c>
      <c r="I686" s="15">
        <f t="shared" si="112"/>
        <v>0</v>
      </c>
      <c r="J686" s="15">
        <f t="shared" si="117"/>
        <v>222.45804555473919</v>
      </c>
      <c r="K686" s="15">
        <f t="shared" si="118"/>
        <v>497.18642032805883</v>
      </c>
      <c r="L686" s="15">
        <f t="shared" si="119"/>
        <v>781780.77472731029</v>
      </c>
      <c r="M686" s="15"/>
      <c r="N686" s="119">
        <f t="shared" si="111"/>
        <v>781780.77472731029</v>
      </c>
    </row>
    <row r="687" spans="1:14" x14ac:dyDescent="0.25">
      <c r="A687" s="5"/>
      <c r="B687" s="65" t="s">
        <v>474</v>
      </c>
      <c r="C687" s="47">
        <v>4</v>
      </c>
      <c r="D687" s="69">
        <v>52.490699999999997</v>
      </c>
      <c r="E687" s="98">
        <v>3122</v>
      </c>
      <c r="F687" s="160">
        <v>740115.3</v>
      </c>
      <c r="G687" s="55">
        <v>100</v>
      </c>
      <c r="H687" s="15">
        <f t="shared" si="120"/>
        <v>740115.3</v>
      </c>
      <c r="I687" s="15">
        <f t="shared" si="112"/>
        <v>0</v>
      </c>
      <c r="J687" s="15">
        <f t="shared" si="117"/>
        <v>237.06447789878285</v>
      </c>
      <c r="K687" s="15">
        <f t="shared" si="118"/>
        <v>482.57998798401519</v>
      </c>
      <c r="L687" s="15">
        <f t="shared" si="119"/>
        <v>996554.8666762393</v>
      </c>
      <c r="M687" s="15"/>
      <c r="N687" s="119">
        <f t="shared" si="111"/>
        <v>996554.8666762393</v>
      </c>
    </row>
    <row r="688" spans="1:14" x14ac:dyDescent="0.25">
      <c r="A688" s="5"/>
      <c r="B688" s="65" t="s">
        <v>475</v>
      </c>
      <c r="C688" s="47">
        <v>4</v>
      </c>
      <c r="D688" s="69">
        <v>42.161599999999993</v>
      </c>
      <c r="E688" s="98">
        <v>2862</v>
      </c>
      <c r="F688" s="160">
        <v>485712.7</v>
      </c>
      <c r="G688" s="55">
        <v>100</v>
      </c>
      <c r="H688" s="15">
        <f t="shared" si="120"/>
        <v>485712.7</v>
      </c>
      <c r="I688" s="15">
        <f t="shared" si="112"/>
        <v>0</v>
      </c>
      <c r="J688" s="15">
        <f t="shared" si="117"/>
        <v>169.71093640810622</v>
      </c>
      <c r="K688" s="15">
        <f t="shared" si="118"/>
        <v>549.9335294746918</v>
      </c>
      <c r="L688" s="15">
        <f t="shared" si="119"/>
        <v>1023642.6694901559</v>
      </c>
      <c r="M688" s="15"/>
      <c r="N688" s="119">
        <f t="shared" si="111"/>
        <v>1023642.6694901559</v>
      </c>
    </row>
    <row r="689" spans="1:14" x14ac:dyDescent="0.25">
      <c r="A689" s="5"/>
      <c r="B689" s="65" t="s">
        <v>813</v>
      </c>
      <c r="C689" s="47">
        <v>4</v>
      </c>
      <c r="D689" s="69">
        <v>21.990200000000002</v>
      </c>
      <c r="E689" s="98">
        <v>1057</v>
      </c>
      <c r="F689" s="160">
        <v>160067.29999999999</v>
      </c>
      <c r="G689" s="55">
        <v>100</v>
      </c>
      <c r="H689" s="15">
        <f t="shared" si="120"/>
        <v>160067.29999999999</v>
      </c>
      <c r="I689" s="15">
        <f t="shared" si="112"/>
        <v>0</v>
      </c>
      <c r="J689" s="15">
        <f t="shared" si="117"/>
        <v>151.43547776726584</v>
      </c>
      <c r="K689" s="15">
        <f t="shared" si="118"/>
        <v>568.20898811553218</v>
      </c>
      <c r="L689" s="15">
        <f t="shared" si="119"/>
        <v>821434.05383880262</v>
      </c>
      <c r="M689" s="15"/>
      <c r="N689" s="119">
        <f t="shared" si="111"/>
        <v>821434.05383880262</v>
      </c>
    </row>
    <row r="690" spans="1:14" x14ac:dyDescent="0.25">
      <c r="A690" s="5"/>
      <c r="B690" s="65" t="s">
        <v>476</v>
      </c>
      <c r="C690" s="47">
        <v>4</v>
      </c>
      <c r="D690" s="69">
        <v>24.766200000000001</v>
      </c>
      <c r="E690" s="98">
        <v>968</v>
      </c>
      <c r="F690" s="160">
        <v>200754.7</v>
      </c>
      <c r="G690" s="55">
        <v>100</v>
      </c>
      <c r="H690" s="15">
        <f t="shared" si="120"/>
        <v>200754.7</v>
      </c>
      <c r="I690" s="15">
        <f t="shared" si="112"/>
        <v>0</v>
      </c>
      <c r="J690" s="15">
        <f t="shared" si="117"/>
        <v>207.39121900826447</v>
      </c>
      <c r="K690" s="15">
        <f t="shared" si="118"/>
        <v>512.2532468745336</v>
      </c>
      <c r="L690" s="15">
        <f t="shared" si="119"/>
        <v>754887.95662084944</v>
      </c>
      <c r="M690" s="15"/>
      <c r="N690" s="119">
        <f t="shared" si="111"/>
        <v>754887.95662084944</v>
      </c>
    </row>
    <row r="691" spans="1:14" x14ac:dyDescent="0.25">
      <c r="A691" s="5"/>
      <c r="B691" s="65" t="s">
        <v>477</v>
      </c>
      <c r="C691" s="47">
        <v>4</v>
      </c>
      <c r="D691" s="69">
        <v>37.430100000000003</v>
      </c>
      <c r="E691" s="98">
        <v>1786</v>
      </c>
      <c r="F691" s="160">
        <v>400911.8</v>
      </c>
      <c r="G691" s="55">
        <v>100</v>
      </c>
      <c r="H691" s="15">
        <f t="shared" si="120"/>
        <v>400911.8</v>
      </c>
      <c r="I691" s="15">
        <f t="shared" si="112"/>
        <v>0</v>
      </c>
      <c r="J691" s="15">
        <f t="shared" si="117"/>
        <v>224.47469204927211</v>
      </c>
      <c r="K691" s="15">
        <f t="shared" si="118"/>
        <v>495.16977383352594</v>
      </c>
      <c r="L691" s="15">
        <f t="shared" si="119"/>
        <v>845451.03541744221</v>
      </c>
      <c r="M691" s="15"/>
      <c r="N691" s="119">
        <f t="shared" si="111"/>
        <v>845451.03541744221</v>
      </c>
    </row>
    <row r="692" spans="1:14" x14ac:dyDescent="0.25">
      <c r="A692" s="5"/>
      <c r="B692" s="65" t="s">
        <v>478</v>
      </c>
      <c r="C692" s="47">
        <v>4</v>
      </c>
      <c r="D692" s="69">
        <v>28.086300000000001</v>
      </c>
      <c r="E692" s="98">
        <v>1732</v>
      </c>
      <c r="F692" s="160">
        <v>236396</v>
      </c>
      <c r="G692" s="55">
        <v>100</v>
      </c>
      <c r="H692" s="15">
        <f t="shared" si="120"/>
        <v>236396</v>
      </c>
      <c r="I692" s="15">
        <f t="shared" si="112"/>
        <v>0</v>
      </c>
      <c r="J692" s="15">
        <f t="shared" si="117"/>
        <v>136.48729792147807</v>
      </c>
      <c r="K692" s="15">
        <f t="shared" si="118"/>
        <v>583.15716796131994</v>
      </c>
      <c r="L692" s="15">
        <f t="shared" si="119"/>
        <v>918720.05214397074</v>
      </c>
      <c r="M692" s="15"/>
      <c r="N692" s="119">
        <f t="shared" si="111"/>
        <v>918720.05214397074</v>
      </c>
    </row>
    <row r="693" spans="1:14" x14ac:dyDescent="0.25">
      <c r="A693" s="5"/>
      <c r="B693" s="65" t="s">
        <v>479</v>
      </c>
      <c r="C693" s="47">
        <v>4</v>
      </c>
      <c r="D693" s="69">
        <v>32.892899999999997</v>
      </c>
      <c r="E693" s="98">
        <v>2502</v>
      </c>
      <c r="F693" s="160">
        <v>363331.7</v>
      </c>
      <c r="G693" s="55">
        <v>100</v>
      </c>
      <c r="H693" s="15">
        <f t="shared" si="120"/>
        <v>363331.7</v>
      </c>
      <c r="I693" s="15">
        <f t="shared" si="112"/>
        <v>0</v>
      </c>
      <c r="J693" s="15">
        <f t="shared" si="117"/>
        <v>145.21650679456437</v>
      </c>
      <c r="K693" s="15">
        <f t="shared" si="118"/>
        <v>574.42795908823371</v>
      </c>
      <c r="L693" s="15">
        <f t="shared" si="119"/>
        <v>993960.74297626631</v>
      </c>
      <c r="M693" s="15"/>
      <c r="N693" s="119">
        <f t="shared" si="111"/>
        <v>993960.74297626631</v>
      </c>
    </row>
    <row r="694" spans="1:14" x14ac:dyDescent="0.25">
      <c r="A694" s="5"/>
      <c r="B694" s="65" t="s">
        <v>480</v>
      </c>
      <c r="C694" s="47">
        <v>4</v>
      </c>
      <c r="D694" s="69">
        <v>24.770500000000002</v>
      </c>
      <c r="E694" s="98">
        <v>1649</v>
      </c>
      <c r="F694" s="160">
        <v>443843.4</v>
      </c>
      <c r="G694" s="55">
        <v>100</v>
      </c>
      <c r="H694" s="15">
        <f t="shared" si="120"/>
        <v>443843.4</v>
      </c>
      <c r="I694" s="15">
        <f t="shared" si="112"/>
        <v>0</v>
      </c>
      <c r="J694" s="15">
        <f t="shared" si="117"/>
        <v>269.1591267434809</v>
      </c>
      <c r="K694" s="15">
        <f t="shared" si="118"/>
        <v>450.48533913931715</v>
      </c>
      <c r="L694" s="15">
        <f t="shared" si="119"/>
        <v>747179.37652948464</v>
      </c>
      <c r="M694" s="15"/>
      <c r="N694" s="119">
        <f t="shared" si="111"/>
        <v>747179.37652948464</v>
      </c>
    </row>
    <row r="695" spans="1:14" x14ac:dyDescent="0.25">
      <c r="A695" s="5"/>
      <c r="B695" s="65" t="s">
        <v>481</v>
      </c>
      <c r="C695" s="47">
        <v>4</v>
      </c>
      <c r="D695" s="69">
        <v>72.553400000000011</v>
      </c>
      <c r="E695" s="98">
        <v>5170</v>
      </c>
      <c r="F695" s="160">
        <v>2902099.1</v>
      </c>
      <c r="G695" s="55">
        <v>100</v>
      </c>
      <c r="H695" s="15">
        <f t="shared" si="120"/>
        <v>2902099.1</v>
      </c>
      <c r="I695" s="15">
        <f t="shared" si="112"/>
        <v>0</v>
      </c>
      <c r="J695" s="15">
        <f t="shared" si="117"/>
        <v>561.33444874274664</v>
      </c>
      <c r="K695" s="15">
        <f t="shared" si="118"/>
        <v>158.3100171400514</v>
      </c>
      <c r="L695" s="15">
        <f t="shared" si="119"/>
        <v>863945.76784103038</v>
      </c>
      <c r="M695" s="15"/>
      <c r="N695" s="119">
        <f t="shared" si="111"/>
        <v>863945.76784103038</v>
      </c>
    </row>
    <row r="696" spans="1:14" x14ac:dyDescent="0.25">
      <c r="A696" s="5"/>
      <c r="B696" s="65" t="s">
        <v>482</v>
      </c>
      <c r="C696" s="47">
        <v>4</v>
      </c>
      <c r="D696" s="69">
        <v>47.782899999999998</v>
      </c>
      <c r="E696" s="98">
        <v>3543</v>
      </c>
      <c r="F696" s="160">
        <v>687981.2</v>
      </c>
      <c r="G696" s="55">
        <v>100</v>
      </c>
      <c r="H696" s="15">
        <f t="shared" si="120"/>
        <v>687981.2</v>
      </c>
      <c r="I696" s="15">
        <f t="shared" si="112"/>
        <v>0</v>
      </c>
      <c r="J696" s="15">
        <f t="shared" si="117"/>
        <v>194.18041208015805</v>
      </c>
      <c r="K696" s="15">
        <f t="shared" si="118"/>
        <v>525.46405380264002</v>
      </c>
      <c r="L696" s="15">
        <f t="shared" si="119"/>
        <v>1074198.7089670312</v>
      </c>
      <c r="M696" s="15"/>
      <c r="N696" s="119">
        <f t="shared" si="111"/>
        <v>1074198.7089670312</v>
      </c>
    </row>
    <row r="697" spans="1:14" x14ac:dyDescent="0.25">
      <c r="A697" s="5"/>
      <c r="B697" s="65" t="s">
        <v>483</v>
      </c>
      <c r="C697" s="47">
        <v>4</v>
      </c>
      <c r="D697" s="69">
        <v>27.6252</v>
      </c>
      <c r="E697" s="98">
        <v>1312</v>
      </c>
      <c r="F697" s="160">
        <v>545562</v>
      </c>
      <c r="G697" s="55">
        <v>100</v>
      </c>
      <c r="H697" s="15">
        <f t="shared" si="120"/>
        <v>545562</v>
      </c>
      <c r="I697" s="15">
        <f t="shared" si="112"/>
        <v>0</v>
      </c>
      <c r="J697" s="15">
        <f t="shared" si="117"/>
        <v>415.82469512195121</v>
      </c>
      <c r="K697" s="15">
        <f t="shared" si="118"/>
        <v>303.81977076084684</v>
      </c>
      <c r="L697" s="15">
        <f t="shared" si="119"/>
        <v>551380.13556545868</v>
      </c>
      <c r="M697" s="15"/>
      <c r="N697" s="119">
        <f t="shared" si="111"/>
        <v>551380.13556545868</v>
      </c>
    </row>
    <row r="698" spans="1:14" x14ac:dyDescent="0.25">
      <c r="A698" s="5"/>
      <c r="B698" s="65" t="s">
        <v>484</v>
      </c>
      <c r="C698" s="47">
        <v>4</v>
      </c>
      <c r="D698" s="69">
        <v>17.765000000000001</v>
      </c>
      <c r="E698" s="98">
        <v>2671</v>
      </c>
      <c r="F698" s="160">
        <v>509628.5</v>
      </c>
      <c r="G698" s="55">
        <v>100</v>
      </c>
      <c r="H698" s="15">
        <f t="shared" si="120"/>
        <v>509628.5</v>
      </c>
      <c r="I698" s="15">
        <f t="shared" si="112"/>
        <v>0</v>
      </c>
      <c r="J698" s="15">
        <f t="shared" si="117"/>
        <v>190.80063646574317</v>
      </c>
      <c r="K698" s="15">
        <f t="shared" si="118"/>
        <v>528.84382941705485</v>
      </c>
      <c r="L698" s="15">
        <f t="shared" si="119"/>
        <v>917145.63529288094</v>
      </c>
      <c r="M698" s="15"/>
      <c r="N698" s="119">
        <f t="shared" si="111"/>
        <v>917145.63529288094</v>
      </c>
    </row>
    <row r="699" spans="1:14" x14ac:dyDescent="0.25">
      <c r="A699" s="5"/>
      <c r="B699" s="65" t="s">
        <v>485</v>
      </c>
      <c r="C699" s="47">
        <v>4</v>
      </c>
      <c r="D699" s="69">
        <v>21.602600000000002</v>
      </c>
      <c r="E699" s="98">
        <v>1208</v>
      </c>
      <c r="F699" s="160">
        <v>201538.2</v>
      </c>
      <c r="G699" s="55">
        <v>100</v>
      </c>
      <c r="H699" s="15">
        <f t="shared" si="120"/>
        <v>201538.2</v>
      </c>
      <c r="I699" s="15">
        <f t="shared" si="112"/>
        <v>0</v>
      </c>
      <c r="J699" s="15">
        <f t="shared" si="117"/>
        <v>166.83625827814569</v>
      </c>
      <c r="K699" s="15">
        <f t="shared" si="118"/>
        <v>552.80820760465235</v>
      </c>
      <c r="L699" s="15">
        <f t="shared" si="119"/>
        <v>816717.09043125866</v>
      </c>
      <c r="M699" s="15"/>
      <c r="N699" s="119">
        <f t="shared" si="111"/>
        <v>816717.09043125866</v>
      </c>
    </row>
    <row r="700" spans="1:14" x14ac:dyDescent="0.25">
      <c r="A700" s="5"/>
      <c r="B700" s="65" t="s">
        <v>486</v>
      </c>
      <c r="C700" s="47">
        <v>4</v>
      </c>
      <c r="D700" s="69">
        <v>32.780200000000001</v>
      </c>
      <c r="E700" s="98">
        <v>1819</v>
      </c>
      <c r="F700" s="160">
        <v>308953.5</v>
      </c>
      <c r="G700" s="55">
        <v>100</v>
      </c>
      <c r="H700" s="15">
        <f t="shared" si="120"/>
        <v>308953.5</v>
      </c>
      <c r="I700" s="15">
        <f t="shared" si="112"/>
        <v>0</v>
      </c>
      <c r="J700" s="15">
        <f t="shared" si="117"/>
        <v>169.84799340296865</v>
      </c>
      <c r="K700" s="15">
        <f t="shared" si="118"/>
        <v>549.79647247982939</v>
      </c>
      <c r="L700" s="15">
        <f t="shared" si="119"/>
        <v>900245.45277788665</v>
      </c>
      <c r="M700" s="15"/>
      <c r="N700" s="119">
        <f t="shared" si="111"/>
        <v>900245.45277788665</v>
      </c>
    </row>
    <row r="701" spans="1:14" x14ac:dyDescent="0.25">
      <c r="A701" s="5"/>
      <c r="B701" s="65" t="s">
        <v>814</v>
      </c>
      <c r="C701" s="47">
        <v>4</v>
      </c>
      <c r="D701" s="69">
        <v>14.616600000000002</v>
      </c>
      <c r="E701" s="98">
        <v>1253</v>
      </c>
      <c r="F701" s="160">
        <v>133562</v>
      </c>
      <c r="G701" s="55">
        <v>100</v>
      </c>
      <c r="H701" s="15">
        <f t="shared" si="120"/>
        <v>133562</v>
      </c>
      <c r="I701" s="15">
        <f t="shared" si="112"/>
        <v>0</v>
      </c>
      <c r="J701" s="15">
        <f t="shared" si="117"/>
        <v>106.59377494014366</v>
      </c>
      <c r="K701" s="15">
        <f t="shared" si="118"/>
        <v>613.05069094265434</v>
      </c>
      <c r="L701" s="15">
        <f t="shared" si="119"/>
        <v>873101.7034147568</v>
      </c>
      <c r="M701" s="15"/>
      <c r="N701" s="119">
        <f t="shared" si="111"/>
        <v>873101.7034147568</v>
      </c>
    </row>
    <row r="702" spans="1:14" x14ac:dyDescent="0.25">
      <c r="A702" s="5"/>
      <c r="B702" s="65" t="s">
        <v>884</v>
      </c>
      <c r="C702" s="47">
        <v>3</v>
      </c>
      <c r="D702" s="69">
        <v>20.187100000000001</v>
      </c>
      <c r="E702" s="98">
        <v>25153</v>
      </c>
      <c r="F702" s="160">
        <v>63271021.5</v>
      </c>
      <c r="G702" s="55">
        <v>50</v>
      </c>
      <c r="H702" s="15">
        <f t="shared" si="120"/>
        <v>31635510.75</v>
      </c>
      <c r="I702" s="15">
        <f t="shared" si="112"/>
        <v>31635510.75</v>
      </c>
      <c r="J702" s="15">
        <f t="shared" si="117"/>
        <v>2515.4463284697649</v>
      </c>
      <c r="K702" s="15">
        <f t="shared" si="118"/>
        <v>-1795.8018625869668</v>
      </c>
      <c r="L702" s="15">
        <f t="shared" si="119"/>
        <v>2433309.2667727103</v>
      </c>
      <c r="M702" s="15"/>
      <c r="N702" s="119">
        <f t="shared" si="111"/>
        <v>2433309.2667727103</v>
      </c>
    </row>
    <row r="703" spans="1:14" x14ac:dyDescent="0.25">
      <c r="A703" s="5"/>
      <c r="B703" s="65" t="s">
        <v>487</v>
      </c>
      <c r="C703" s="47">
        <v>4</v>
      </c>
      <c r="D703" s="69">
        <v>27.260100000000001</v>
      </c>
      <c r="E703" s="98">
        <v>3514</v>
      </c>
      <c r="F703" s="160">
        <v>1000440.4</v>
      </c>
      <c r="G703" s="55">
        <v>100</v>
      </c>
      <c r="H703" s="15">
        <f t="shared" si="120"/>
        <v>1000440.4</v>
      </c>
      <c r="I703" s="15">
        <f t="shared" si="112"/>
        <v>0</v>
      </c>
      <c r="J703" s="15">
        <f t="shared" si="117"/>
        <v>284.70130904951623</v>
      </c>
      <c r="K703" s="15">
        <f t="shared" si="118"/>
        <v>434.94315683328182</v>
      </c>
      <c r="L703" s="15">
        <f t="shared" si="119"/>
        <v>912035.62840279867</v>
      </c>
      <c r="M703" s="15"/>
      <c r="N703" s="119">
        <f t="shared" si="111"/>
        <v>912035.62840279867</v>
      </c>
    </row>
    <row r="704" spans="1:14" x14ac:dyDescent="0.25">
      <c r="A704" s="5"/>
      <c r="B704" s="65" t="s">
        <v>488</v>
      </c>
      <c r="C704" s="47">
        <v>4</v>
      </c>
      <c r="D704" s="69">
        <v>52.570299999999996</v>
      </c>
      <c r="E704" s="98">
        <v>8002</v>
      </c>
      <c r="F704" s="160">
        <v>2555153.9</v>
      </c>
      <c r="G704" s="55">
        <v>100</v>
      </c>
      <c r="H704" s="15">
        <f t="shared" si="120"/>
        <v>2555153.9</v>
      </c>
      <c r="I704" s="15">
        <f t="shared" si="112"/>
        <v>0</v>
      </c>
      <c r="J704" s="15">
        <f t="shared" si="117"/>
        <v>319.31440889777554</v>
      </c>
      <c r="K704" s="15">
        <f t="shared" si="118"/>
        <v>400.33005698502251</v>
      </c>
      <c r="L704" s="15">
        <f t="shared" si="119"/>
        <v>1362514.0351635457</v>
      </c>
      <c r="M704" s="15"/>
      <c r="N704" s="119">
        <f t="shared" si="111"/>
        <v>1362514.0351635457</v>
      </c>
    </row>
    <row r="705" spans="1:14" x14ac:dyDescent="0.25">
      <c r="A705" s="5"/>
      <c r="B705" s="65" t="s">
        <v>489</v>
      </c>
      <c r="C705" s="47">
        <v>4</v>
      </c>
      <c r="D705" s="69">
        <v>29.513199999999998</v>
      </c>
      <c r="E705" s="98">
        <v>2505</v>
      </c>
      <c r="F705" s="160">
        <v>750964.4</v>
      </c>
      <c r="G705" s="55">
        <v>100</v>
      </c>
      <c r="H705" s="15">
        <f t="shared" si="120"/>
        <v>750964.4</v>
      </c>
      <c r="I705" s="15">
        <f t="shared" si="112"/>
        <v>0</v>
      </c>
      <c r="J705" s="15">
        <f t="shared" si="117"/>
        <v>299.78618762475048</v>
      </c>
      <c r="K705" s="15">
        <f t="shared" si="118"/>
        <v>419.85827825804756</v>
      </c>
      <c r="L705" s="15">
        <f t="shared" si="119"/>
        <v>804806.2514089942</v>
      </c>
      <c r="M705" s="15"/>
      <c r="N705" s="119">
        <f t="shared" si="111"/>
        <v>804806.2514089942</v>
      </c>
    </row>
    <row r="706" spans="1:14" x14ac:dyDescent="0.25">
      <c r="A706" s="5"/>
      <c r="B706" s="65" t="s">
        <v>490</v>
      </c>
      <c r="C706" s="47">
        <v>4</v>
      </c>
      <c r="D706" s="69">
        <v>20.736699999999999</v>
      </c>
      <c r="E706" s="98">
        <v>1027</v>
      </c>
      <c r="F706" s="160">
        <v>132619.20000000001</v>
      </c>
      <c r="G706" s="55">
        <v>100</v>
      </c>
      <c r="H706" s="15">
        <f t="shared" si="120"/>
        <v>132619.20000000001</v>
      </c>
      <c r="I706" s="15">
        <f t="shared" si="112"/>
        <v>0</v>
      </c>
      <c r="J706" s="15">
        <f t="shared" si="117"/>
        <v>129.13261927945473</v>
      </c>
      <c r="K706" s="15">
        <f t="shared" si="118"/>
        <v>590.51184660334332</v>
      </c>
      <c r="L706" s="15">
        <f t="shared" si="119"/>
        <v>841377.04881068587</v>
      </c>
      <c r="M706" s="15"/>
      <c r="N706" s="119">
        <f t="shared" ref="N706:N769" si="121">L706+M706</f>
        <v>841377.04881068587</v>
      </c>
    </row>
    <row r="707" spans="1:14" x14ac:dyDescent="0.25">
      <c r="A707" s="5"/>
      <c r="B707" s="65" t="s">
        <v>491</v>
      </c>
      <c r="C707" s="47">
        <v>4</v>
      </c>
      <c r="D707" s="69">
        <v>31.492699999999999</v>
      </c>
      <c r="E707" s="98">
        <v>867</v>
      </c>
      <c r="F707" s="160">
        <v>621319.69999999995</v>
      </c>
      <c r="G707" s="55">
        <v>100</v>
      </c>
      <c r="H707" s="15">
        <f t="shared" si="120"/>
        <v>621319.69999999995</v>
      </c>
      <c r="I707" s="15">
        <f t="shared" si="112"/>
        <v>0</v>
      </c>
      <c r="J707" s="15">
        <f t="shared" si="117"/>
        <v>716.63171856978079</v>
      </c>
      <c r="K707" s="15">
        <f t="shared" si="118"/>
        <v>3.0127473130172575</v>
      </c>
      <c r="L707" s="15">
        <f t="shared" si="119"/>
        <v>167904.53124701016</v>
      </c>
      <c r="M707" s="15"/>
      <c r="N707" s="119">
        <f t="shared" si="121"/>
        <v>167904.53124701016</v>
      </c>
    </row>
    <row r="708" spans="1:14" x14ac:dyDescent="0.25">
      <c r="A708" s="5"/>
      <c r="B708" s="65" t="s">
        <v>492</v>
      </c>
      <c r="C708" s="47">
        <v>4</v>
      </c>
      <c r="D708" s="69">
        <v>46.429200000000002</v>
      </c>
      <c r="E708" s="98">
        <v>2657</v>
      </c>
      <c r="F708" s="160">
        <v>682311</v>
      </c>
      <c r="G708" s="55">
        <v>100</v>
      </c>
      <c r="H708" s="15">
        <f t="shared" si="120"/>
        <v>682311</v>
      </c>
      <c r="I708" s="15">
        <f t="shared" ref="I708:I771" si="122">F708-H708</f>
        <v>0</v>
      </c>
      <c r="J708" s="15">
        <f t="shared" si="117"/>
        <v>256.79751599548365</v>
      </c>
      <c r="K708" s="15">
        <f t="shared" si="118"/>
        <v>462.84694988731439</v>
      </c>
      <c r="L708" s="15">
        <f t="shared" si="119"/>
        <v>913643.43594902684</v>
      </c>
      <c r="M708" s="15"/>
      <c r="N708" s="119">
        <f t="shared" si="121"/>
        <v>913643.43594902684</v>
      </c>
    </row>
    <row r="709" spans="1:14" x14ac:dyDescent="0.25">
      <c r="A709" s="5"/>
      <c r="B709" s="65" t="s">
        <v>493</v>
      </c>
      <c r="C709" s="47">
        <v>4</v>
      </c>
      <c r="D709" s="69">
        <v>39.315799999999996</v>
      </c>
      <c r="E709" s="98">
        <v>2175</v>
      </c>
      <c r="F709" s="160">
        <v>407338.9</v>
      </c>
      <c r="G709" s="55">
        <v>100</v>
      </c>
      <c r="H709" s="15">
        <f t="shared" si="120"/>
        <v>407338.9</v>
      </c>
      <c r="I709" s="15">
        <f t="shared" si="122"/>
        <v>0</v>
      </c>
      <c r="J709" s="15">
        <f t="shared" si="117"/>
        <v>187.28225287356324</v>
      </c>
      <c r="K709" s="15">
        <f t="shared" si="118"/>
        <v>532.36221300923478</v>
      </c>
      <c r="L709" s="15">
        <f t="shared" si="119"/>
        <v>930653.10108065757</v>
      </c>
      <c r="M709" s="15"/>
      <c r="N709" s="119">
        <f t="shared" si="121"/>
        <v>930653.10108065757</v>
      </c>
    </row>
    <row r="710" spans="1:14" x14ac:dyDescent="0.25">
      <c r="A710" s="5"/>
      <c r="B710" s="65" t="s">
        <v>815</v>
      </c>
      <c r="C710" s="47">
        <v>4</v>
      </c>
      <c r="D710" s="69">
        <v>6.89</v>
      </c>
      <c r="E710" s="98">
        <v>761</v>
      </c>
      <c r="F710" s="160">
        <v>188006.7</v>
      </c>
      <c r="G710" s="55">
        <v>100</v>
      </c>
      <c r="H710" s="15">
        <f t="shared" si="120"/>
        <v>188006.7</v>
      </c>
      <c r="I710" s="15">
        <f t="shared" si="122"/>
        <v>0</v>
      </c>
      <c r="J710" s="15">
        <f t="shared" si="117"/>
        <v>247.0521681997372</v>
      </c>
      <c r="K710" s="15">
        <f t="shared" si="118"/>
        <v>472.59229768306085</v>
      </c>
      <c r="L710" s="15">
        <f t="shared" si="119"/>
        <v>642223.44848057022</v>
      </c>
      <c r="M710" s="15"/>
      <c r="N710" s="119">
        <f t="shared" si="121"/>
        <v>642223.44848057022</v>
      </c>
    </row>
    <row r="711" spans="1:14" x14ac:dyDescent="0.25">
      <c r="A711" s="5"/>
      <c r="B711" s="65" t="s">
        <v>449</v>
      </c>
      <c r="C711" s="47">
        <v>4</v>
      </c>
      <c r="D711" s="69">
        <v>48.782800000000002</v>
      </c>
      <c r="E711" s="98">
        <v>4072</v>
      </c>
      <c r="F711" s="160">
        <v>1964256.8</v>
      </c>
      <c r="G711" s="55">
        <v>100</v>
      </c>
      <c r="H711" s="15">
        <f t="shared" si="120"/>
        <v>1964256.8</v>
      </c>
      <c r="I711" s="15">
        <f t="shared" si="122"/>
        <v>0</v>
      </c>
      <c r="J711" s="15">
        <f t="shared" si="117"/>
        <v>482.38133595284876</v>
      </c>
      <c r="K711" s="15">
        <f t="shared" si="118"/>
        <v>237.26312992994929</v>
      </c>
      <c r="L711" s="15">
        <f t="shared" si="119"/>
        <v>790137.28516165225</v>
      </c>
      <c r="M711" s="15"/>
      <c r="N711" s="119">
        <f t="shared" si="121"/>
        <v>790137.28516165225</v>
      </c>
    </row>
    <row r="712" spans="1:14" x14ac:dyDescent="0.25">
      <c r="A712" s="5"/>
      <c r="B712" s="65" t="s">
        <v>494</v>
      </c>
      <c r="C712" s="47">
        <v>4</v>
      </c>
      <c r="D712" s="69">
        <v>49.431499999999993</v>
      </c>
      <c r="E712" s="98">
        <v>4304</v>
      </c>
      <c r="F712" s="160">
        <v>1082173.8</v>
      </c>
      <c r="G712" s="55">
        <v>100</v>
      </c>
      <c r="H712" s="15">
        <f t="shared" si="120"/>
        <v>1082173.8</v>
      </c>
      <c r="I712" s="15">
        <f t="shared" si="122"/>
        <v>0</v>
      </c>
      <c r="J712" s="15">
        <f t="shared" si="117"/>
        <v>251.43443308550187</v>
      </c>
      <c r="K712" s="15">
        <f t="shared" si="118"/>
        <v>468.21003279729621</v>
      </c>
      <c r="L712" s="15">
        <f t="shared" si="119"/>
        <v>1083634.2424612008</v>
      </c>
      <c r="M712" s="15"/>
      <c r="N712" s="119">
        <f t="shared" si="121"/>
        <v>1083634.2424612008</v>
      </c>
    </row>
    <row r="713" spans="1:14" x14ac:dyDescent="0.25">
      <c r="A713" s="5"/>
      <c r="B713" s="65" t="s">
        <v>495</v>
      </c>
      <c r="C713" s="47">
        <v>4</v>
      </c>
      <c r="D713" s="69">
        <v>25.671500000000002</v>
      </c>
      <c r="E713" s="98">
        <v>2151</v>
      </c>
      <c r="F713" s="160">
        <v>320360.3</v>
      </c>
      <c r="G713" s="55">
        <v>100</v>
      </c>
      <c r="H713" s="15">
        <f t="shared" si="120"/>
        <v>320360.3</v>
      </c>
      <c r="I713" s="15">
        <f t="shared" si="122"/>
        <v>0</v>
      </c>
      <c r="J713" s="15">
        <f t="shared" si="117"/>
        <v>148.93551836355184</v>
      </c>
      <c r="K713" s="15">
        <f t="shared" si="118"/>
        <v>570.70894751924618</v>
      </c>
      <c r="L713" s="15">
        <f t="shared" si="119"/>
        <v>937517.4495822395</v>
      </c>
      <c r="M713" s="15"/>
      <c r="N713" s="119">
        <f t="shared" si="121"/>
        <v>937517.4495822395</v>
      </c>
    </row>
    <row r="714" spans="1:14" x14ac:dyDescent="0.25">
      <c r="A714" s="5"/>
      <c r="B714" s="65" t="s">
        <v>496</v>
      </c>
      <c r="C714" s="47">
        <v>4</v>
      </c>
      <c r="D714" s="69">
        <v>30.351900000000001</v>
      </c>
      <c r="E714" s="98">
        <v>1180</v>
      </c>
      <c r="F714" s="160">
        <v>395069</v>
      </c>
      <c r="G714" s="55">
        <v>100</v>
      </c>
      <c r="H714" s="15">
        <f t="shared" si="120"/>
        <v>395069</v>
      </c>
      <c r="I714" s="15">
        <f t="shared" si="122"/>
        <v>0</v>
      </c>
      <c r="J714" s="15">
        <f t="shared" si="117"/>
        <v>334.8042372881356</v>
      </c>
      <c r="K714" s="15">
        <f t="shared" si="118"/>
        <v>384.84022859466245</v>
      </c>
      <c r="L714" s="15">
        <f t="shared" si="119"/>
        <v>640681.9404360099</v>
      </c>
      <c r="M714" s="15"/>
      <c r="N714" s="119">
        <f t="shared" si="121"/>
        <v>640681.9404360099</v>
      </c>
    </row>
    <row r="715" spans="1:14" x14ac:dyDescent="0.25">
      <c r="A715" s="5"/>
      <c r="B715" s="65" t="s">
        <v>497</v>
      </c>
      <c r="C715" s="47">
        <v>4</v>
      </c>
      <c r="D715" s="69">
        <v>40.031199999999998</v>
      </c>
      <c r="E715" s="98">
        <v>1616</v>
      </c>
      <c r="F715" s="160">
        <v>420631.4</v>
      </c>
      <c r="G715" s="55">
        <v>100</v>
      </c>
      <c r="H715" s="15">
        <f t="shared" si="120"/>
        <v>420631.4</v>
      </c>
      <c r="I715" s="15">
        <f t="shared" si="122"/>
        <v>0</v>
      </c>
      <c r="J715" s="15">
        <f t="shared" si="117"/>
        <v>260.29170792079208</v>
      </c>
      <c r="K715" s="15">
        <f t="shared" si="118"/>
        <v>459.35275796200597</v>
      </c>
      <c r="L715" s="15">
        <f t="shared" si="119"/>
        <v>794312.2765700114</v>
      </c>
      <c r="M715" s="15"/>
      <c r="N715" s="119">
        <f t="shared" si="121"/>
        <v>794312.2765700114</v>
      </c>
    </row>
    <row r="716" spans="1:14" x14ac:dyDescent="0.25">
      <c r="A716" s="5"/>
      <c r="B716" s="65" t="s">
        <v>498</v>
      </c>
      <c r="C716" s="47">
        <v>4</v>
      </c>
      <c r="D716" s="69">
        <v>33.610399999999998</v>
      </c>
      <c r="E716" s="98">
        <v>2031</v>
      </c>
      <c r="F716" s="160">
        <v>764190.4</v>
      </c>
      <c r="G716" s="55">
        <v>100</v>
      </c>
      <c r="H716" s="15">
        <f t="shared" si="120"/>
        <v>764190.4</v>
      </c>
      <c r="I716" s="15">
        <f t="shared" si="122"/>
        <v>0</v>
      </c>
      <c r="J716" s="15">
        <f t="shared" si="117"/>
        <v>376.26312161496799</v>
      </c>
      <c r="K716" s="15">
        <f t="shared" si="118"/>
        <v>343.38134426783006</v>
      </c>
      <c r="L716" s="15">
        <f t="shared" si="119"/>
        <v>681299.37267479277</v>
      </c>
      <c r="M716" s="15"/>
      <c r="N716" s="119">
        <f t="shared" si="121"/>
        <v>681299.37267479277</v>
      </c>
    </row>
    <row r="717" spans="1:14" x14ac:dyDescent="0.25">
      <c r="A717" s="5"/>
      <c r="B717" s="65" t="s">
        <v>816</v>
      </c>
      <c r="C717" s="47">
        <v>4</v>
      </c>
      <c r="D717" s="69">
        <v>26.089300000000001</v>
      </c>
      <c r="E717" s="98">
        <v>1407</v>
      </c>
      <c r="F717" s="160">
        <v>199121.4</v>
      </c>
      <c r="G717" s="55">
        <v>100</v>
      </c>
      <c r="H717" s="15">
        <f t="shared" si="120"/>
        <v>199121.4</v>
      </c>
      <c r="I717" s="15">
        <f t="shared" si="122"/>
        <v>0</v>
      </c>
      <c r="J717" s="15">
        <f t="shared" si="117"/>
        <v>141.52196162046909</v>
      </c>
      <c r="K717" s="15">
        <f t="shared" si="118"/>
        <v>578.1225042623289</v>
      </c>
      <c r="L717" s="15">
        <f t="shared" si="119"/>
        <v>876858.06702048727</v>
      </c>
      <c r="M717" s="15"/>
      <c r="N717" s="119">
        <f t="shared" si="121"/>
        <v>876858.06702048727</v>
      </c>
    </row>
    <row r="718" spans="1:14" x14ac:dyDescent="0.25">
      <c r="A718" s="5"/>
      <c r="B718" s="65" t="s">
        <v>499</v>
      </c>
      <c r="C718" s="47">
        <v>4</v>
      </c>
      <c r="D718" s="69">
        <v>25.745800000000003</v>
      </c>
      <c r="E718" s="98">
        <v>1438</v>
      </c>
      <c r="F718" s="160">
        <v>187515.3</v>
      </c>
      <c r="G718" s="55">
        <v>100</v>
      </c>
      <c r="H718" s="15">
        <f t="shared" si="120"/>
        <v>187515.3</v>
      </c>
      <c r="I718" s="15">
        <f t="shared" si="122"/>
        <v>0</v>
      </c>
      <c r="J718" s="15">
        <f t="shared" si="117"/>
        <v>130.40006954102921</v>
      </c>
      <c r="K718" s="15">
        <f t="shared" si="118"/>
        <v>589.24439634176883</v>
      </c>
      <c r="L718" s="15">
        <f t="shared" si="119"/>
        <v>891889.07815287833</v>
      </c>
      <c r="M718" s="15"/>
      <c r="N718" s="119">
        <f t="shared" si="121"/>
        <v>891889.07815287833</v>
      </c>
    </row>
    <row r="719" spans="1:14" x14ac:dyDescent="0.25">
      <c r="A719" s="5"/>
      <c r="B719" s="65" t="s">
        <v>500</v>
      </c>
      <c r="C719" s="47">
        <v>4</v>
      </c>
      <c r="D719" s="69">
        <v>16.497399999999999</v>
      </c>
      <c r="E719" s="98">
        <v>912</v>
      </c>
      <c r="F719" s="160">
        <v>180065.7</v>
      </c>
      <c r="G719" s="55">
        <v>100</v>
      </c>
      <c r="H719" s="15">
        <f t="shared" si="120"/>
        <v>180065.7</v>
      </c>
      <c r="I719" s="15">
        <f t="shared" si="122"/>
        <v>0</v>
      </c>
      <c r="J719" s="15">
        <f t="shared" si="117"/>
        <v>197.4404605263158</v>
      </c>
      <c r="K719" s="15">
        <f t="shared" si="118"/>
        <v>522.20400535648218</v>
      </c>
      <c r="L719" s="15">
        <f t="shared" si="119"/>
        <v>739598.05368420912</v>
      </c>
      <c r="M719" s="15"/>
      <c r="N719" s="119">
        <f t="shared" si="121"/>
        <v>739598.05368420912</v>
      </c>
    </row>
    <row r="720" spans="1:14" x14ac:dyDescent="0.25">
      <c r="A720" s="5"/>
      <c r="B720" s="8"/>
      <c r="C720" s="8"/>
      <c r="D720" s="69">
        <v>0</v>
      </c>
      <c r="E720" s="100"/>
      <c r="F720" s="44"/>
      <c r="G720" s="55"/>
      <c r="H720" s="40"/>
      <c r="I720" s="15"/>
      <c r="J720" s="15"/>
      <c r="K720" s="15"/>
      <c r="L720" s="15"/>
      <c r="M720" s="15"/>
      <c r="N720" s="119"/>
    </row>
    <row r="721" spans="1:14" x14ac:dyDescent="0.25">
      <c r="A721" s="32" t="s">
        <v>501</v>
      </c>
      <c r="B721" s="57" t="s">
        <v>2</v>
      </c>
      <c r="C721" s="58"/>
      <c r="D721" s="7">
        <v>621.79470000000015</v>
      </c>
      <c r="E721" s="101">
        <f>E722</f>
        <v>45702</v>
      </c>
      <c r="F721" s="49"/>
      <c r="G721" s="55"/>
      <c r="H721" s="12">
        <f>H723</f>
        <v>7082360.3500000015</v>
      </c>
      <c r="I721" s="12">
        <f>I723</f>
        <v>-7082360.3500000015</v>
      </c>
      <c r="J721" s="15"/>
      <c r="K721" s="15"/>
      <c r="L721" s="15"/>
      <c r="M721" s="14">
        <f>M723</f>
        <v>19344217.849732745</v>
      </c>
      <c r="N721" s="117">
        <f t="shared" si="121"/>
        <v>19344217.849732745</v>
      </c>
    </row>
    <row r="722" spans="1:14" x14ac:dyDescent="0.25">
      <c r="A722" s="32" t="s">
        <v>501</v>
      </c>
      <c r="B722" s="57" t="s">
        <v>3</v>
      </c>
      <c r="C722" s="58"/>
      <c r="D722" s="7">
        <v>621.79470000000015</v>
      </c>
      <c r="E722" s="101">
        <f>SUM(E724:E748)</f>
        <v>45702</v>
      </c>
      <c r="F722" s="49">
        <f>SUM(F724:F748)</f>
        <v>28329441.400000006</v>
      </c>
      <c r="G722" s="55"/>
      <c r="H722" s="12">
        <f>SUM(H724:H748)</f>
        <v>17950290.600000001</v>
      </c>
      <c r="I722" s="12">
        <f>SUM(I724:I748)</f>
        <v>10379150.800000001</v>
      </c>
      <c r="J722" s="15"/>
      <c r="K722" s="15"/>
      <c r="L722" s="12">
        <f>SUM(L724:L748)</f>
        <v>19478402.558862887</v>
      </c>
      <c r="M722" s="15"/>
      <c r="N722" s="117">
        <f t="shared" si="121"/>
        <v>19478402.558862887</v>
      </c>
    </row>
    <row r="723" spans="1:14" x14ac:dyDescent="0.25">
      <c r="A723" s="5"/>
      <c r="B723" s="65" t="s">
        <v>26</v>
      </c>
      <c r="C723" s="47">
        <v>2</v>
      </c>
      <c r="D723" s="69">
        <v>0</v>
      </c>
      <c r="E723" s="104"/>
      <c r="F723" s="64"/>
      <c r="G723" s="55">
        <v>25</v>
      </c>
      <c r="H723" s="15">
        <f>F722*G723/100</f>
        <v>7082360.3500000015</v>
      </c>
      <c r="I723" s="15">
        <f t="shared" si="122"/>
        <v>-7082360.3500000015</v>
      </c>
      <c r="J723" s="15"/>
      <c r="K723" s="15"/>
      <c r="L723" s="15"/>
      <c r="M723" s="15">
        <f>($L$7*$L$8*E721/$L$10)+($L$7*$L$9*D721/$L$11)</f>
        <v>19344217.849732745</v>
      </c>
      <c r="N723" s="119">
        <f t="shared" si="121"/>
        <v>19344217.849732745</v>
      </c>
    </row>
    <row r="724" spans="1:14" x14ac:dyDescent="0.25">
      <c r="A724" s="5"/>
      <c r="B724" s="65" t="s">
        <v>817</v>
      </c>
      <c r="C724" s="47">
        <v>4</v>
      </c>
      <c r="D724" s="69">
        <v>22.4053</v>
      </c>
      <c r="E724" s="98">
        <v>971</v>
      </c>
      <c r="F724" s="161">
        <v>182562.2</v>
      </c>
      <c r="G724" s="55">
        <v>100</v>
      </c>
      <c r="H724" s="15">
        <f>F724*G724/100</f>
        <v>182562.2</v>
      </c>
      <c r="I724" s="15">
        <f t="shared" si="122"/>
        <v>0</v>
      </c>
      <c r="J724" s="15">
        <f t="shared" ref="J724:J748" si="123">F724/E724</f>
        <v>188.01462409886716</v>
      </c>
      <c r="K724" s="15">
        <f t="shared" ref="K724:K748" si="124">$J$11*$J$19-J724</f>
        <v>531.62984178393094</v>
      </c>
      <c r="L724" s="15">
        <f t="shared" ref="L724:L748" si="125">IF(K724&gt;0,$J$7*$J$8*(K724/$K$19),0)+$J$7*$J$9*(E724/$E$19)+$J$7*$J$10*(D724/$D$19)</f>
        <v>771640.0122283767</v>
      </c>
      <c r="M724" s="15"/>
      <c r="N724" s="119">
        <f t="shared" si="121"/>
        <v>771640.0122283767</v>
      </c>
    </row>
    <row r="725" spans="1:14" x14ac:dyDescent="0.25">
      <c r="A725" s="5"/>
      <c r="B725" s="65" t="s">
        <v>502</v>
      </c>
      <c r="C725" s="47">
        <v>4</v>
      </c>
      <c r="D725" s="69">
        <v>36.141799999999996</v>
      </c>
      <c r="E725" s="98">
        <v>2563</v>
      </c>
      <c r="F725" s="161">
        <v>1241683.3</v>
      </c>
      <c r="G725" s="55">
        <v>100</v>
      </c>
      <c r="H725" s="15">
        <f t="shared" ref="H725:H748" si="126">F725*G725/100</f>
        <v>1241683.3</v>
      </c>
      <c r="I725" s="15">
        <f t="shared" si="122"/>
        <v>0</v>
      </c>
      <c r="J725" s="15">
        <f t="shared" si="123"/>
        <v>484.46480686695281</v>
      </c>
      <c r="K725" s="15">
        <f t="shared" si="124"/>
        <v>235.17965901584523</v>
      </c>
      <c r="L725" s="15">
        <f t="shared" si="125"/>
        <v>611841.17751751351</v>
      </c>
      <c r="M725" s="15"/>
      <c r="N725" s="119">
        <f t="shared" si="121"/>
        <v>611841.17751751351</v>
      </c>
    </row>
    <row r="726" spans="1:14" x14ac:dyDescent="0.25">
      <c r="A726" s="5"/>
      <c r="B726" s="65" t="s">
        <v>503</v>
      </c>
      <c r="C726" s="47">
        <v>4</v>
      </c>
      <c r="D726" s="69">
        <v>14.616099999999999</v>
      </c>
      <c r="E726" s="98">
        <v>497</v>
      </c>
      <c r="F726" s="161">
        <v>59026</v>
      </c>
      <c r="G726" s="55">
        <v>100</v>
      </c>
      <c r="H726" s="15">
        <f t="shared" si="126"/>
        <v>59026</v>
      </c>
      <c r="I726" s="15">
        <f t="shared" si="122"/>
        <v>0</v>
      </c>
      <c r="J726" s="15">
        <f t="shared" si="123"/>
        <v>118.7645875251509</v>
      </c>
      <c r="K726" s="15">
        <f t="shared" si="124"/>
        <v>600.87987835764716</v>
      </c>
      <c r="L726" s="15">
        <f t="shared" si="125"/>
        <v>787330.2121727583</v>
      </c>
      <c r="M726" s="15"/>
      <c r="N726" s="119">
        <f t="shared" si="121"/>
        <v>787330.2121727583</v>
      </c>
    </row>
    <row r="727" spans="1:14" x14ac:dyDescent="0.25">
      <c r="A727" s="5"/>
      <c r="B727" s="65" t="s">
        <v>818</v>
      </c>
      <c r="C727" s="47">
        <v>4</v>
      </c>
      <c r="D727" s="69">
        <v>24.534499999999998</v>
      </c>
      <c r="E727" s="98">
        <v>1375</v>
      </c>
      <c r="F727" s="161">
        <v>468317</v>
      </c>
      <c r="G727" s="55">
        <v>100</v>
      </c>
      <c r="H727" s="15">
        <f t="shared" si="126"/>
        <v>468317</v>
      </c>
      <c r="I727" s="15">
        <f t="shared" si="122"/>
        <v>0</v>
      </c>
      <c r="J727" s="15">
        <f t="shared" si="123"/>
        <v>340.59418181818182</v>
      </c>
      <c r="K727" s="15">
        <f t="shared" si="124"/>
        <v>379.05028406461622</v>
      </c>
      <c r="L727" s="15">
        <f t="shared" si="125"/>
        <v>637163.95647839713</v>
      </c>
      <c r="M727" s="15"/>
      <c r="N727" s="119">
        <f t="shared" si="121"/>
        <v>637163.95647839713</v>
      </c>
    </row>
    <row r="728" spans="1:14" x14ac:dyDescent="0.25">
      <c r="A728" s="5"/>
      <c r="B728" s="65" t="s">
        <v>504</v>
      </c>
      <c r="C728" s="47">
        <v>4</v>
      </c>
      <c r="D728" s="69">
        <v>26.725200000000001</v>
      </c>
      <c r="E728" s="98">
        <v>1894</v>
      </c>
      <c r="F728" s="161">
        <v>405254.1</v>
      </c>
      <c r="G728" s="55">
        <v>100</v>
      </c>
      <c r="H728" s="15">
        <f t="shared" si="126"/>
        <v>405254.1</v>
      </c>
      <c r="I728" s="15">
        <f t="shared" si="122"/>
        <v>0</v>
      </c>
      <c r="J728" s="15">
        <f t="shared" si="123"/>
        <v>213.96731784582892</v>
      </c>
      <c r="K728" s="15">
        <f t="shared" si="124"/>
        <v>505.67714803696913</v>
      </c>
      <c r="L728" s="15">
        <f t="shared" si="125"/>
        <v>839964.25943639386</v>
      </c>
      <c r="M728" s="15"/>
      <c r="N728" s="119">
        <f t="shared" si="121"/>
        <v>839964.25943639386</v>
      </c>
    </row>
    <row r="729" spans="1:14" x14ac:dyDescent="0.25">
      <c r="A729" s="5"/>
      <c r="B729" s="65" t="s">
        <v>505</v>
      </c>
      <c r="C729" s="47">
        <v>4</v>
      </c>
      <c r="D729" s="69">
        <v>26.397100000000002</v>
      </c>
      <c r="E729" s="98">
        <v>1008</v>
      </c>
      <c r="F729" s="161">
        <v>106804.5</v>
      </c>
      <c r="G729" s="55">
        <v>100</v>
      </c>
      <c r="H729" s="15">
        <f t="shared" si="126"/>
        <v>106804.5</v>
      </c>
      <c r="I729" s="15">
        <f t="shared" si="122"/>
        <v>0</v>
      </c>
      <c r="J729" s="15">
        <f t="shared" si="123"/>
        <v>105.95684523809524</v>
      </c>
      <c r="K729" s="15">
        <f t="shared" si="124"/>
        <v>613.68762064470275</v>
      </c>
      <c r="L729" s="15">
        <f t="shared" si="125"/>
        <v>881455.65971384116</v>
      </c>
      <c r="M729" s="15"/>
      <c r="N729" s="119">
        <f t="shared" si="121"/>
        <v>881455.65971384116</v>
      </c>
    </row>
    <row r="730" spans="1:14" x14ac:dyDescent="0.25">
      <c r="A730" s="5"/>
      <c r="B730" s="65" t="s">
        <v>277</v>
      </c>
      <c r="C730" s="47">
        <v>4</v>
      </c>
      <c r="D730" s="69">
        <v>16.529200000000003</v>
      </c>
      <c r="E730" s="98">
        <v>973</v>
      </c>
      <c r="F730" s="161">
        <v>85292.2</v>
      </c>
      <c r="G730" s="55">
        <v>100</v>
      </c>
      <c r="H730" s="15">
        <f t="shared" si="126"/>
        <v>85292.2</v>
      </c>
      <c r="I730" s="15">
        <f t="shared" si="122"/>
        <v>0</v>
      </c>
      <c r="J730" s="15">
        <f t="shared" si="123"/>
        <v>87.658992805755389</v>
      </c>
      <c r="K730" s="15">
        <f t="shared" si="124"/>
        <v>631.98547307704268</v>
      </c>
      <c r="L730" s="15">
        <f t="shared" si="125"/>
        <v>873725.75907577237</v>
      </c>
      <c r="M730" s="15"/>
      <c r="N730" s="119">
        <f t="shared" si="121"/>
        <v>873725.75907577237</v>
      </c>
    </row>
    <row r="731" spans="1:14" x14ac:dyDescent="0.25">
      <c r="A731" s="5"/>
      <c r="B731" s="65" t="s">
        <v>132</v>
      </c>
      <c r="C731" s="47">
        <v>4</v>
      </c>
      <c r="D731" s="69">
        <v>30.114800000000002</v>
      </c>
      <c r="E731" s="98">
        <v>1501</v>
      </c>
      <c r="F731" s="161">
        <v>380342.4</v>
      </c>
      <c r="G731" s="55">
        <v>100</v>
      </c>
      <c r="H731" s="15">
        <f t="shared" si="126"/>
        <v>380342.4</v>
      </c>
      <c r="I731" s="15">
        <f t="shared" si="122"/>
        <v>0</v>
      </c>
      <c r="J731" s="15">
        <f t="shared" si="123"/>
        <v>253.39267155229848</v>
      </c>
      <c r="K731" s="15">
        <f t="shared" si="124"/>
        <v>466.25179433049959</v>
      </c>
      <c r="L731" s="15">
        <f t="shared" si="125"/>
        <v>765565.54878066177</v>
      </c>
      <c r="M731" s="15"/>
      <c r="N731" s="119">
        <f t="shared" si="121"/>
        <v>765565.54878066177</v>
      </c>
    </row>
    <row r="732" spans="1:14" x14ac:dyDescent="0.25">
      <c r="A732" s="5"/>
      <c r="B732" s="65" t="s">
        <v>819</v>
      </c>
      <c r="C732" s="47">
        <v>4</v>
      </c>
      <c r="D732" s="69">
        <v>35.5075</v>
      </c>
      <c r="E732" s="98">
        <v>2152</v>
      </c>
      <c r="F732" s="161">
        <v>536691.5</v>
      </c>
      <c r="G732" s="55">
        <v>100</v>
      </c>
      <c r="H732" s="15">
        <f t="shared" si="126"/>
        <v>536691.5</v>
      </c>
      <c r="I732" s="15">
        <f t="shared" si="122"/>
        <v>0</v>
      </c>
      <c r="J732" s="15">
        <f t="shared" si="123"/>
        <v>249.39196096654274</v>
      </c>
      <c r="K732" s="15">
        <f t="shared" si="124"/>
        <v>470.2525049162553</v>
      </c>
      <c r="L732" s="15">
        <f t="shared" si="125"/>
        <v>845949.9802048367</v>
      </c>
      <c r="M732" s="15"/>
      <c r="N732" s="119">
        <f t="shared" si="121"/>
        <v>845949.9802048367</v>
      </c>
    </row>
    <row r="733" spans="1:14" x14ac:dyDescent="0.25">
      <c r="A733" s="5"/>
      <c r="B733" s="65" t="s">
        <v>506</v>
      </c>
      <c r="C733" s="47">
        <v>4</v>
      </c>
      <c r="D733" s="69">
        <v>39.1021</v>
      </c>
      <c r="E733" s="98">
        <v>1434</v>
      </c>
      <c r="F733" s="161">
        <v>301623.40000000002</v>
      </c>
      <c r="G733" s="55">
        <v>100</v>
      </c>
      <c r="H733" s="15">
        <f t="shared" si="126"/>
        <v>301623.40000000002</v>
      </c>
      <c r="I733" s="15">
        <f t="shared" si="122"/>
        <v>0</v>
      </c>
      <c r="J733" s="15">
        <f t="shared" si="123"/>
        <v>210.33709902370992</v>
      </c>
      <c r="K733" s="15">
        <f t="shared" si="124"/>
        <v>509.30736685908812</v>
      </c>
      <c r="L733" s="15">
        <f t="shared" si="125"/>
        <v>833026.71061230428</v>
      </c>
      <c r="M733" s="15"/>
      <c r="N733" s="119">
        <f t="shared" si="121"/>
        <v>833026.71061230428</v>
      </c>
    </row>
    <row r="734" spans="1:14" x14ac:dyDescent="0.25">
      <c r="A734" s="5"/>
      <c r="B734" s="65" t="s">
        <v>507</v>
      </c>
      <c r="C734" s="47">
        <v>4</v>
      </c>
      <c r="D734" s="69">
        <v>10.784200000000002</v>
      </c>
      <c r="E734" s="98">
        <v>501</v>
      </c>
      <c r="F734" s="161">
        <v>60898.3</v>
      </c>
      <c r="G734" s="55">
        <v>100</v>
      </c>
      <c r="H734" s="15">
        <f t="shared" si="126"/>
        <v>60898.3</v>
      </c>
      <c r="I734" s="15">
        <f t="shared" si="122"/>
        <v>0</v>
      </c>
      <c r="J734" s="15">
        <f t="shared" si="123"/>
        <v>121.55349301397206</v>
      </c>
      <c r="K734" s="15">
        <f t="shared" si="124"/>
        <v>598.09097286882593</v>
      </c>
      <c r="L734" s="15">
        <f t="shared" si="125"/>
        <v>774432.63622521714</v>
      </c>
      <c r="M734" s="15"/>
      <c r="N734" s="119">
        <f t="shared" si="121"/>
        <v>774432.63622521714</v>
      </c>
    </row>
    <row r="735" spans="1:14" x14ac:dyDescent="0.25">
      <c r="A735" s="5"/>
      <c r="B735" s="65" t="s">
        <v>508</v>
      </c>
      <c r="C735" s="47">
        <v>4</v>
      </c>
      <c r="D735" s="69">
        <v>25.337800000000001</v>
      </c>
      <c r="E735" s="98">
        <v>1951</v>
      </c>
      <c r="F735" s="161">
        <v>415014.3</v>
      </c>
      <c r="G735" s="55">
        <v>100</v>
      </c>
      <c r="H735" s="15">
        <f t="shared" si="126"/>
        <v>415014.3</v>
      </c>
      <c r="I735" s="15">
        <f t="shared" si="122"/>
        <v>0</v>
      </c>
      <c r="J735" s="15">
        <f t="shared" si="123"/>
        <v>212.71875961045617</v>
      </c>
      <c r="K735" s="15">
        <f t="shared" si="124"/>
        <v>506.92570627234187</v>
      </c>
      <c r="L735" s="15">
        <f t="shared" si="125"/>
        <v>843190.71049702761</v>
      </c>
      <c r="M735" s="15"/>
      <c r="N735" s="119">
        <f t="shared" si="121"/>
        <v>843190.71049702761</v>
      </c>
    </row>
    <row r="736" spans="1:14" x14ac:dyDescent="0.25">
      <c r="A736" s="5"/>
      <c r="B736" s="65" t="s">
        <v>820</v>
      </c>
      <c r="C736" s="47">
        <v>4</v>
      </c>
      <c r="D736" s="69">
        <v>10.443499999999998</v>
      </c>
      <c r="E736" s="98">
        <v>826</v>
      </c>
      <c r="F736" s="161">
        <v>135527.29999999999</v>
      </c>
      <c r="G736" s="55">
        <v>100</v>
      </c>
      <c r="H736" s="15">
        <f t="shared" si="126"/>
        <v>135527.29999999999</v>
      </c>
      <c r="I736" s="15">
        <f t="shared" si="122"/>
        <v>0</v>
      </c>
      <c r="J736" s="15">
        <f t="shared" si="123"/>
        <v>164.07663438256657</v>
      </c>
      <c r="K736" s="15">
        <f t="shared" si="124"/>
        <v>555.56783150023148</v>
      </c>
      <c r="L736" s="15">
        <f t="shared" si="125"/>
        <v>754615.5825589021</v>
      </c>
      <c r="M736" s="15"/>
      <c r="N736" s="119">
        <f t="shared" si="121"/>
        <v>754615.5825589021</v>
      </c>
    </row>
    <row r="737" spans="1:14" x14ac:dyDescent="0.25">
      <c r="A737" s="5"/>
      <c r="B737" s="65" t="s">
        <v>509</v>
      </c>
      <c r="C737" s="47">
        <v>4</v>
      </c>
      <c r="D737" s="69">
        <v>12.3179</v>
      </c>
      <c r="E737" s="98">
        <v>631</v>
      </c>
      <c r="F737" s="161">
        <v>333466.90000000002</v>
      </c>
      <c r="G737" s="55">
        <v>100</v>
      </c>
      <c r="H737" s="15">
        <f t="shared" si="126"/>
        <v>333466.90000000002</v>
      </c>
      <c r="I737" s="15">
        <f t="shared" si="122"/>
        <v>0</v>
      </c>
      <c r="J737" s="15">
        <f t="shared" si="123"/>
        <v>528.47369255150556</v>
      </c>
      <c r="K737" s="15">
        <f t="shared" si="124"/>
        <v>191.17077333129248</v>
      </c>
      <c r="L737" s="15">
        <f t="shared" si="125"/>
        <v>315289.90185370896</v>
      </c>
      <c r="M737" s="15"/>
      <c r="N737" s="119">
        <f t="shared" si="121"/>
        <v>315289.90185370896</v>
      </c>
    </row>
    <row r="738" spans="1:14" x14ac:dyDescent="0.25">
      <c r="A738" s="5"/>
      <c r="B738" s="65" t="s">
        <v>510</v>
      </c>
      <c r="C738" s="47">
        <v>4</v>
      </c>
      <c r="D738" s="69">
        <v>13.093299999999999</v>
      </c>
      <c r="E738" s="98">
        <v>530</v>
      </c>
      <c r="F738" s="161">
        <v>39903.9</v>
      </c>
      <c r="G738" s="55">
        <v>100</v>
      </c>
      <c r="H738" s="15">
        <f t="shared" si="126"/>
        <v>39903.9</v>
      </c>
      <c r="I738" s="15">
        <f t="shared" si="122"/>
        <v>0</v>
      </c>
      <c r="J738" s="15">
        <f t="shared" si="123"/>
        <v>75.290377358490574</v>
      </c>
      <c r="K738" s="15">
        <f t="shared" si="124"/>
        <v>644.35408852430749</v>
      </c>
      <c r="L738" s="15">
        <f t="shared" si="125"/>
        <v>837268.78416797461</v>
      </c>
      <c r="M738" s="15"/>
      <c r="N738" s="119">
        <f t="shared" si="121"/>
        <v>837268.78416797461</v>
      </c>
    </row>
    <row r="739" spans="1:14" x14ac:dyDescent="0.25">
      <c r="A739" s="5"/>
      <c r="B739" s="65" t="s">
        <v>511</v>
      </c>
      <c r="C739" s="47">
        <v>4</v>
      </c>
      <c r="D739" s="69">
        <v>22.278000000000002</v>
      </c>
      <c r="E739" s="98">
        <v>1330</v>
      </c>
      <c r="F739" s="161">
        <v>265079.09999999998</v>
      </c>
      <c r="G739" s="55">
        <v>100</v>
      </c>
      <c r="H739" s="15">
        <f t="shared" si="126"/>
        <v>265079.09999999998</v>
      </c>
      <c r="I739" s="15">
        <f t="shared" si="122"/>
        <v>0</v>
      </c>
      <c r="J739" s="15">
        <f t="shared" si="123"/>
        <v>199.30759398496238</v>
      </c>
      <c r="K739" s="15">
        <f t="shared" si="124"/>
        <v>520.33687189783564</v>
      </c>
      <c r="L739" s="15">
        <f t="shared" si="125"/>
        <v>792088.7822284404</v>
      </c>
      <c r="M739" s="15"/>
      <c r="N739" s="119">
        <f t="shared" si="121"/>
        <v>792088.7822284404</v>
      </c>
    </row>
    <row r="740" spans="1:14" x14ac:dyDescent="0.25">
      <c r="A740" s="5"/>
      <c r="B740" s="65" t="s">
        <v>512</v>
      </c>
      <c r="C740" s="47">
        <v>4</v>
      </c>
      <c r="D740" s="69">
        <v>27.158000000000001</v>
      </c>
      <c r="E740" s="98">
        <v>1672</v>
      </c>
      <c r="F740" s="161">
        <v>241362.4</v>
      </c>
      <c r="G740" s="55">
        <v>100</v>
      </c>
      <c r="H740" s="15">
        <f t="shared" si="126"/>
        <v>241362.4</v>
      </c>
      <c r="I740" s="15">
        <f t="shared" si="122"/>
        <v>0</v>
      </c>
      <c r="J740" s="15">
        <f t="shared" si="123"/>
        <v>144.3555023923445</v>
      </c>
      <c r="K740" s="15">
        <f t="shared" si="124"/>
        <v>575.28896349045351</v>
      </c>
      <c r="L740" s="15">
        <f t="shared" si="125"/>
        <v>901421.31234414328</v>
      </c>
      <c r="M740" s="15"/>
      <c r="N740" s="119">
        <f t="shared" si="121"/>
        <v>901421.31234414328</v>
      </c>
    </row>
    <row r="741" spans="1:14" x14ac:dyDescent="0.25">
      <c r="A741" s="5"/>
      <c r="B741" s="65" t="s">
        <v>513</v>
      </c>
      <c r="C741" s="47">
        <v>4</v>
      </c>
      <c r="D741" s="69">
        <v>12.5047</v>
      </c>
      <c r="E741" s="98">
        <v>564</v>
      </c>
      <c r="F741" s="161">
        <v>146655.29999999999</v>
      </c>
      <c r="G741" s="55">
        <v>100</v>
      </c>
      <c r="H741" s="15">
        <f t="shared" si="126"/>
        <v>146655.29999999999</v>
      </c>
      <c r="I741" s="15">
        <f t="shared" si="122"/>
        <v>0</v>
      </c>
      <c r="J741" s="15">
        <f t="shared" si="123"/>
        <v>260.02712765957443</v>
      </c>
      <c r="K741" s="15">
        <f t="shared" si="124"/>
        <v>459.61733822322361</v>
      </c>
      <c r="L741" s="15">
        <f t="shared" si="125"/>
        <v>623096.86027174268</v>
      </c>
      <c r="M741" s="15"/>
      <c r="N741" s="119">
        <f t="shared" si="121"/>
        <v>623096.86027174268</v>
      </c>
    </row>
    <row r="742" spans="1:14" x14ac:dyDescent="0.25">
      <c r="A742" s="5"/>
      <c r="B742" s="65" t="s">
        <v>514</v>
      </c>
      <c r="C742" s="47">
        <v>4</v>
      </c>
      <c r="D742" s="69">
        <v>20.348699999999997</v>
      </c>
      <c r="E742" s="98">
        <v>1072</v>
      </c>
      <c r="F742" s="161">
        <v>368537.2</v>
      </c>
      <c r="G742" s="55">
        <v>100</v>
      </c>
      <c r="H742" s="15">
        <f t="shared" si="126"/>
        <v>368537.2</v>
      </c>
      <c r="I742" s="15">
        <f t="shared" si="122"/>
        <v>0</v>
      </c>
      <c r="J742" s="15">
        <f t="shared" si="123"/>
        <v>343.78470149253735</v>
      </c>
      <c r="K742" s="15">
        <f t="shared" si="124"/>
        <v>375.85976439026069</v>
      </c>
      <c r="L742" s="15">
        <f t="shared" si="125"/>
        <v>593816.78820555867</v>
      </c>
      <c r="M742" s="15"/>
      <c r="N742" s="119">
        <f t="shared" si="121"/>
        <v>593816.78820555867</v>
      </c>
    </row>
    <row r="743" spans="1:14" x14ac:dyDescent="0.25">
      <c r="A743" s="5"/>
      <c r="B743" s="65" t="s">
        <v>863</v>
      </c>
      <c r="C743" s="47">
        <v>3</v>
      </c>
      <c r="D743" s="69">
        <v>33.518300000000004</v>
      </c>
      <c r="E743" s="98">
        <v>13833</v>
      </c>
      <c r="F743" s="161">
        <v>20758301.600000001</v>
      </c>
      <c r="G743" s="55">
        <v>50</v>
      </c>
      <c r="H743" s="15">
        <f t="shared" si="126"/>
        <v>10379150.800000001</v>
      </c>
      <c r="I743" s="15">
        <f t="shared" si="122"/>
        <v>10379150.800000001</v>
      </c>
      <c r="J743" s="15">
        <f t="shared" si="123"/>
        <v>1500.6362755729056</v>
      </c>
      <c r="K743" s="15">
        <f t="shared" si="124"/>
        <v>-780.99180969010752</v>
      </c>
      <c r="L743" s="15">
        <f t="shared" si="125"/>
        <v>1396810.5502357376</v>
      </c>
      <c r="M743" s="15"/>
      <c r="N743" s="119">
        <f t="shared" si="121"/>
        <v>1396810.5502357376</v>
      </c>
    </row>
    <row r="744" spans="1:14" x14ac:dyDescent="0.25">
      <c r="A744" s="5"/>
      <c r="B744" s="65" t="s">
        <v>515</v>
      </c>
      <c r="C744" s="47">
        <v>4</v>
      </c>
      <c r="D744" s="69">
        <v>46.443300000000001</v>
      </c>
      <c r="E744" s="98">
        <v>1383</v>
      </c>
      <c r="F744" s="161">
        <v>303416.09999999998</v>
      </c>
      <c r="G744" s="55">
        <v>100</v>
      </c>
      <c r="H744" s="15">
        <f t="shared" si="126"/>
        <v>303416.09999999998</v>
      </c>
      <c r="I744" s="15">
        <f t="shared" si="122"/>
        <v>0</v>
      </c>
      <c r="J744" s="15">
        <f t="shared" si="123"/>
        <v>219.38980477223424</v>
      </c>
      <c r="K744" s="15">
        <f t="shared" si="124"/>
        <v>500.2546611105638</v>
      </c>
      <c r="L744" s="15">
        <f t="shared" si="125"/>
        <v>836814.23329488479</v>
      </c>
      <c r="M744" s="15"/>
      <c r="N744" s="119">
        <f t="shared" si="121"/>
        <v>836814.23329488479</v>
      </c>
    </row>
    <row r="745" spans="1:14" x14ac:dyDescent="0.25">
      <c r="A745" s="5"/>
      <c r="B745" s="65" t="s">
        <v>821</v>
      </c>
      <c r="C745" s="47">
        <v>4</v>
      </c>
      <c r="D745" s="69">
        <v>30.5336</v>
      </c>
      <c r="E745" s="98">
        <v>2002</v>
      </c>
      <c r="F745" s="161">
        <v>242318.5</v>
      </c>
      <c r="G745" s="55">
        <v>100</v>
      </c>
      <c r="H745" s="15">
        <f t="shared" si="126"/>
        <v>242318.5</v>
      </c>
      <c r="I745" s="15">
        <f t="shared" si="122"/>
        <v>0</v>
      </c>
      <c r="J745" s="15">
        <f t="shared" si="123"/>
        <v>121.03821178821178</v>
      </c>
      <c r="K745" s="15">
        <f t="shared" si="124"/>
        <v>598.60625409458623</v>
      </c>
      <c r="L745" s="15">
        <f t="shared" si="125"/>
        <v>968722.38017069479</v>
      </c>
      <c r="M745" s="15"/>
      <c r="N745" s="119">
        <f t="shared" si="121"/>
        <v>968722.38017069479</v>
      </c>
    </row>
    <row r="746" spans="1:14" x14ac:dyDescent="0.25">
      <c r="A746" s="5"/>
      <c r="B746" s="65" t="s">
        <v>516</v>
      </c>
      <c r="C746" s="47">
        <v>4</v>
      </c>
      <c r="D746" s="69">
        <v>32.883499999999998</v>
      </c>
      <c r="E746" s="98">
        <v>1612</v>
      </c>
      <c r="F746" s="161">
        <v>271360.09999999998</v>
      </c>
      <c r="G746" s="55">
        <v>100</v>
      </c>
      <c r="H746" s="15">
        <f t="shared" si="126"/>
        <v>271360.09999999998</v>
      </c>
      <c r="I746" s="15">
        <f t="shared" si="122"/>
        <v>0</v>
      </c>
      <c r="J746" s="15">
        <f t="shared" si="123"/>
        <v>168.33753101736971</v>
      </c>
      <c r="K746" s="15">
        <f t="shared" si="124"/>
        <v>551.30693486542827</v>
      </c>
      <c r="L746" s="15">
        <f t="shared" si="125"/>
        <v>882689.4303334651</v>
      </c>
      <c r="M746" s="15"/>
      <c r="N746" s="119">
        <f t="shared" si="121"/>
        <v>882689.4303334651</v>
      </c>
    </row>
    <row r="747" spans="1:14" x14ac:dyDescent="0.25">
      <c r="A747" s="5"/>
      <c r="B747" s="65" t="s">
        <v>822</v>
      </c>
      <c r="C747" s="47">
        <v>4</v>
      </c>
      <c r="D747" s="69">
        <v>39.14</v>
      </c>
      <c r="E747" s="98">
        <v>2684</v>
      </c>
      <c r="F747" s="161">
        <v>438399</v>
      </c>
      <c r="G747" s="55">
        <v>100</v>
      </c>
      <c r="H747" s="15">
        <f t="shared" si="126"/>
        <v>438399</v>
      </c>
      <c r="I747" s="15">
        <f t="shared" si="122"/>
        <v>0</v>
      </c>
      <c r="J747" s="15">
        <f t="shared" si="123"/>
        <v>163.33792846497764</v>
      </c>
      <c r="K747" s="15">
        <f t="shared" si="124"/>
        <v>556.30653741782044</v>
      </c>
      <c r="L747" s="15">
        <f t="shared" si="125"/>
        <v>1006343.541770802</v>
      </c>
      <c r="M747" s="15"/>
      <c r="N747" s="119">
        <f t="shared" si="121"/>
        <v>1006343.541770802</v>
      </c>
    </row>
    <row r="748" spans="1:14" x14ac:dyDescent="0.25">
      <c r="A748" s="5"/>
      <c r="B748" s="65" t="s">
        <v>517</v>
      </c>
      <c r="C748" s="47">
        <v>4</v>
      </c>
      <c r="D748" s="69">
        <v>12.936300000000001</v>
      </c>
      <c r="E748" s="98">
        <v>743</v>
      </c>
      <c r="F748" s="161">
        <v>541604.80000000005</v>
      </c>
      <c r="G748" s="55">
        <v>100</v>
      </c>
      <c r="H748" s="15">
        <f t="shared" si="126"/>
        <v>541604.80000000005</v>
      </c>
      <c r="I748" s="15">
        <f t="shared" si="122"/>
        <v>0</v>
      </c>
      <c r="J748" s="15">
        <f t="shared" si="123"/>
        <v>728.94320323014813</v>
      </c>
      <c r="K748" s="15">
        <f t="shared" si="124"/>
        <v>-9.2987373473500838</v>
      </c>
      <c r="L748" s="15">
        <f t="shared" si="125"/>
        <v>104137.78848372991</v>
      </c>
      <c r="M748" s="15"/>
      <c r="N748" s="119">
        <f t="shared" si="121"/>
        <v>104137.78848372991</v>
      </c>
    </row>
    <row r="749" spans="1:14" x14ac:dyDescent="0.25">
      <c r="A749" s="5"/>
      <c r="B749" s="8"/>
      <c r="C749" s="8"/>
      <c r="D749" s="69">
        <v>0</v>
      </c>
      <c r="E749" s="100"/>
      <c r="F749" s="44"/>
      <c r="G749" s="55"/>
      <c r="H749" s="40"/>
      <c r="I749" s="15"/>
      <c r="J749" s="15"/>
      <c r="K749" s="15"/>
      <c r="L749" s="15"/>
      <c r="M749" s="15"/>
      <c r="N749" s="119"/>
    </row>
    <row r="750" spans="1:14" x14ac:dyDescent="0.25">
      <c r="A750" s="32" t="s">
        <v>518</v>
      </c>
      <c r="B750" s="57" t="s">
        <v>2</v>
      </c>
      <c r="C750" s="58"/>
      <c r="D750" s="7">
        <v>936.02920000000017</v>
      </c>
      <c r="E750" s="101">
        <f>E751</f>
        <v>60988</v>
      </c>
      <c r="F750" s="49"/>
      <c r="G750" s="55"/>
      <c r="H750" s="12">
        <f>H752</f>
        <v>7918269.9500000002</v>
      </c>
      <c r="I750" s="12">
        <f>I752</f>
        <v>-7918269.9500000002</v>
      </c>
      <c r="J750" s="15"/>
      <c r="K750" s="15"/>
      <c r="L750" s="15"/>
      <c r="M750" s="14">
        <f>M752</f>
        <v>27196078.81862659</v>
      </c>
      <c r="N750" s="117">
        <f t="shared" si="121"/>
        <v>27196078.81862659</v>
      </c>
    </row>
    <row r="751" spans="1:14" x14ac:dyDescent="0.25">
      <c r="A751" s="32" t="s">
        <v>518</v>
      </c>
      <c r="B751" s="57" t="s">
        <v>3</v>
      </c>
      <c r="C751" s="58"/>
      <c r="D751" s="7">
        <v>936.02920000000017</v>
      </c>
      <c r="E751" s="101">
        <f>SUM(E753:E780)</f>
        <v>60988</v>
      </c>
      <c r="F751" s="49">
        <f>SUM(F753:F780)</f>
        <v>31673079.800000001</v>
      </c>
      <c r="G751" s="55"/>
      <c r="H751" s="12">
        <f>SUM(H753:H780)</f>
        <v>24080117.449999999</v>
      </c>
      <c r="I751" s="12">
        <f>SUM(I753:I780)</f>
        <v>7592962.3499999996</v>
      </c>
      <c r="J751" s="15"/>
      <c r="K751" s="15"/>
      <c r="L751" s="12">
        <f>SUM(L753:L780)</f>
        <v>21349263.787216894</v>
      </c>
      <c r="M751" s="15"/>
      <c r="N751" s="117">
        <f t="shared" si="121"/>
        <v>21349263.787216894</v>
      </c>
    </row>
    <row r="752" spans="1:14" x14ac:dyDescent="0.25">
      <c r="A752" s="5"/>
      <c r="B752" s="65" t="s">
        <v>26</v>
      </c>
      <c r="C752" s="47">
        <v>2</v>
      </c>
      <c r="D752" s="69">
        <v>0</v>
      </c>
      <c r="E752" s="104"/>
      <c r="F752" s="64"/>
      <c r="G752" s="55">
        <v>25</v>
      </c>
      <c r="H752" s="15">
        <f>F751*G752/100</f>
        <v>7918269.9500000002</v>
      </c>
      <c r="I752" s="15">
        <f t="shared" si="122"/>
        <v>-7918269.9500000002</v>
      </c>
      <c r="J752" s="15"/>
      <c r="K752" s="15"/>
      <c r="L752" s="15"/>
      <c r="M752" s="15">
        <f>($L$7*$L$8*E750/$L$10)+($L$7*$L$9*D750/$L$11)</f>
        <v>27196078.81862659</v>
      </c>
      <c r="N752" s="119">
        <f t="shared" si="121"/>
        <v>27196078.81862659</v>
      </c>
    </row>
    <row r="753" spans="1:14" x14ac:dyDescent="0.25">
      <c r="A753" s="5"/>
      <c r="B753" s="65" t="s">
        <v>519</v>
      </c>
      <c r="C753" s="47">
        <v>4</v>
      </c>
      <c r="D753" s="69">
        <v>24.559899999999999</v>
      </c>
      <c r="E753" s="98">
        <v>803</v>
      </c>
      <c r="F753" s="162">
        <v>752332.1</v>
      </c>
      <c r="G753" s="55">
        <v>100</v>
      </c>
      <c r="H753" s="15">
        <f>F753*G753/100</f>
        <v>752332.1</v>
      </c>
      <c r="I753" s="15">
        <f t="shared" si="122"/>
        <v>0</v>
      </c>
      <c r="J753" s="15">
        <f t="shared" ref="J753:J780" si="127">F753/E753</f>
        <v>936.90174346201741</v>
      </c>
      <c r="K753" s="15">
        <f t="shared" ref="K753:K780" si="128">$J$11*$J$19-J753</f>
        <v>-217.25727757921936</v>
      </c>
      <c r="L753" s="15">
        <f t="shared" ref="L753:L780" si="129">IF(K753&gt;0,$J$7*$J$8*(K753/$K$19),0)+$J$7*$J$9*(E753/$E$19)+$J$7*$J$10*(D753/$D$19)</f>
        <v>140203.23680648179</v>
      </c>
      <c r="M753" s="15"/>
      <c r="N753" s="119">
        <f t="shared" si="121"/>
        <v>140203.23680648179</v>
      </c>
    </row>
    <row r="754" spans="1:14" x14ac:dyDescent="0.25">
      <c r="A754" s="5"/>
      <c r="B754" s="65" t="s">
        <v>520</v>
      </c>
      <c r="C754" s="47">
        <v>4</v>
      </c>
      <c r="D754" s="69">
        <v>24.404599999999999</v>
      </c>
      <c r="E754" s="98">
        <v>1717</v>
      </c>
      <c r="F754" s="162">
        <v>266752.2</v>
      </c>
      <c r="G754" s="55">
        <v>100</v>
      </c>
      <c r="H754" s="15">
        <f t="shared" ref="H754:H780" si="130">F754*G754/100</f>
        <v>266752.2</v>
      </c>
      <c r="I754" s="15">
        <f t="shared" si="122"/>
        <v>0</v>
      </c>
      <c r="J754" s="15">
        <f t="shared" si="127"/>
        <v>155.3594641817123</v>
      </c>
      <c r="K754" s="15">
        <f t="shared" si="128"/>
        <v>564.28500170108578</v>
      </c>
      <c r="L754" s="15">
        <f t="shared" si="129"/>
        <v>885624.8516643208</v>
      </c>
      <c r="M754" s="15"/>
      <c r="N754" s="119">
        <f t="shared" si="121"/>
        <v>885624.8516643208</v>
      </c>
    </row>
    <row r="755" spans="1:14" x14ac:dyDescent="0.25">
      <c r="A755" s="5"/>
      <c r="B755" s="65" t="s">
        <v>823</v>
      </c>
      <c r="C755" s="47">
        <v>4</v>
      </c>
      <c r="D755" s="69">
        <v>26.257899999999999</v>
      </c>
      <c r="E755" s="98">
        <v>1605</v>
      </c>
      <c r="F755" s="162">
        <v>294187</v>
      </c>
      <c r="G755" s="55">
        <v>100</v>
      </c>
      <c r="H755" s="15">
        <f t="shared" si="130"/>
        <v>294187</v>
      </c>
      <c r="I755" s="15">
        <f t="shared" si="122"/>
        <v>0</v>
      </c>
      <c r="J755" s="15">
        <f t="shared" si="127"/>
        <v>183.29408099688473</v>
      </c>
      <c r="K755" s="15">
        <f t="shared" si="128"/>
        <v>536.35038488591329</v>
      </c>
      <c r="L755" s="15">
        <f t="shared" si="129"/>
        <v>847230.40063718986</v>
      </c>
      <c r="M755" s="15"/>
      <c r="N755" s="119">
        <f t="shared" si="121"/>
        <v>847230.40063718986</v>
      </c>
    </row>
    <row r="756" spans="1:14" x14ac:dyDescent="0.25">
      <c r="A756" s="5"/>
      <c r="B756" s="65" t="s">
        <v>521</v>
      </c>
      <c r="C756" s="47">
        <v>4</v>
      </c>
      <c r="D756" s="69">
        <v>28.290900000000004</v>
      </c>
      <c r="E756" s="98">
        <v>1261</v>
      </c>
      <c r="F756" s="162">
        <v>181021.8</v>
      </c>
      <c r="G756" s="55">
        <v>100</v>
      </c>
      <c r="H756" s="15">
        <f t="shared" si="130"/>
        <v>181021.8</v>
      </c>
      <c r="I756" s="15">
        <f t="shared" si="122"/>
        <v>0</v>
      </c>
      <c r="J756" s="15">
        <f t="shared" si="127"/>
        <v>143.55416336241078</v>
      </c>
      <c r="K756" s="15">
        <f t="shared" si="128"/>
        <v>576.09030252038724</v>
      </c>
      <c r="L756" s="15">
        <f t="shared" si="129"/>
        <v>866421.34825266013</v>
      </c>
      <c r="M756" s="15"/>
      <c r="N756" s="119">
        <f t="shared" si="121"/>
        <v>866421.34825266013</v>
      </c>
    </row>
    <row r="757" spans="1:14" x14ac:dyDescent="0.25">
      <c r="A757" s="5"/>
      <c r="B757" s="65" t="s">
        <v>824</v>
      </c>
      <c r="C757" s="47">
        <v>4</v>
      </c>
      <c r="D757" s="69">
        <v>58.626199999999997</v>
      </c>
      <c r="E757" s="98">
        <v>5432</v>
      </c>
      <c r="F757" s="162">
        <v>2465652.2000000002</v>
      </c>
      <c r="G757" s="55">
        <v>100</v>
      </c>
      <c r="H757" s="15">
        <f t="shared" si="130"/>
        <v>2465652.2000000002</v>
      </c>
      <c r="I757" s="15">
        <f t="shared" si="122"/>
        <v>0</v>
      </c>
      <c r="J757" s="15">
        <f t="shared" si="127"/>
        <v>453.91240795287189</v>
      </c>
      <c r="K757" s="15">
        <f t="shared" si="128"/>
        <v>265.73205792992616</v>
      </c>
      <c r="L757" s="15">
        <f t="shared" si="129"/>
        <v>977847.52285093942</v>
      </c>
      <c r="M757" s="15"/>
      <c r="N757" s="119">
        <f t="shared" si="121"/>
        <v>977847.52285093942</v>
      </c>
    </row>
    <row r="758" spans="1:14" x14ac:dyDescent="0.25">
      <c r="A758" s="5"/>
      <c r="B758" s="65" t="s">
        <v>398</v>
      </c>
      <c r="C758" s="47">
        <v>4</v>
      </c>
      <c r="D758" s="69">
        <v>75.002099999999999</v>
      </c>
      <c r="E758" s="98">
        <v>3570</v>
      </c>
      <c r="F758" s="162">
        <v>2713322.3</v>
      </c>
      <c r="G758" s="55">
        <v>100</v>
      </c>
      <c r="H758" s="15">
        <f t="shared" si="130"/>
        <v>2713322.3</v>
      </c>
      <c r="I758" s="15">
        <f t="shared" si="122"/>
        <v>0</v>
      </c>
      <c r="J758" s="15">
        <f t="shared" si="127"/>
        <v>760.03425770308115</v>
      </c>
      <c r="K758" s="15">
        <f t="shared" si="128"/>
        <v>-40.389791820283108</v>
      </c>
      <c r="L758" s="15">
        <f t="shared" si="129"/>
        <v>533946.38077557192</v>
      </c>
      <c r="M758" s="15"/>
      <c r="N758" s="119">
        <f t="shared" si="121"/>
        <v>533946.38077557192</v>
      </c>
    </row>
    <row r="759" spans="1:14" x14ac:dyDescent="0.25">
      <c r="A759" s="5"/>
      <c r="B759" s="65" t="s">
        <v>522</v>
      </c>
      <c r="C759" s="47">
        <v>4</v>
      </c>
      <c r="D759" s="69">
        <v>13.497699999999998</v>
      </c>
      <c r="E759" s="98">
        <v>825</v>
      </c>
      <c r="F759" s="162">
        <v>118742.5</v>
      </c>
      <c r="G759" s="55">
        <v>100</v>
      </c>
      <c r="H759" s="15">
        <f t="shared" si="130"/>
        <v>118742.5</v>
      </c>
      <c r="I759" s="15">
        <f t="shared" si="122"/>
        <v>0</v>
      </c>
      <c r="J759" s="15">
        <f t="shared" si="127"/>
        <v>143.93030303030304</v>
      </c>
      <c r="K759" s="15">
        <f t="shared" si="128"/>
        <v>575.71416285249506</v>
      </c>
      <c r="L759" s="15">
        <f t="shared" si="129"/>
        <v>786044.83646371588</v>
      </c>
      <c r="M759" s="15"/>
      <c r="N759" s="119">
        <f t="shared" si="121"/>
        <v>786044.83646371588</v>
      </c>
    </row>
    <row r="760" spans="1:14" x14ac:dyDescent="0.25">
      <c r="A760" s="5"/>
      <c r="B760" s="65" t="s">
        <v>523</v>
      </c>
      <c r="C760" s="47">
        <v>4</v>
      </c>
      <c r="D760" s="69">
        <v>33.961999999999996</v>
      </c>
      <c r="E760" s="98">
        <v>1503</v>
      </c>
      <c r="F760" s="162">
        <v>381285.2</v>
      </c>
      <c r="G760" s="55">
        <v>100</v>
      </c>
      <c r="H760" s="15">
        <f t="shared" si="130"/>
        <v>381285.2</v>
      </c>
      <c r="I760" s="15">
        <f t="shared" si="122"/>
        <v>0</v>
      </c>
      <c r="J760" s="15">
        <f t="shared" si="127"/>
        <v>253.68276779773785</v>
      </c>
      <c r="K760" s="15">
        <f t="shared" si="128"/>
        <v>465.96169808506022</v>
      </c>
      <c r="L760" s="15">
        <f t="shared" si="129"/>
        <v>775473.39362267114</v>
      </c>
      <c r="M760" s="15"/>
      <c r="N760" s="119">
        <f t="shared" si="121"/>
        <v>775473.39362267114</v>
      </c>
    </row>
    <row r="761" spans="1:14" x14ac:dyDescent="0.25">
      <c r="A761" s="5"/>
      <c r="B761" s="65" t="s">
        <v>524</v>
      </c>
      <c r="C761" s="47">
        <v>4</v>
      </c>
      <c r="D761" s="69">
        <v>19.2516</v>
      </c>
      <c r="E761" s="98">
        <v>1043</v>
      </c>
      <c r="F761" s="162">
        <v>165551.6</v>
      </c>
      <c r="G761" s="55">
        <v>100</v>
      </c>
      <c r="H761" s="15">
        <f t="shared" si="130"/>
        <v>165551.6</v>
      </c>
      <c r="I761" s="15">
        <f t="shared" si="122"/>
        <v>0</v>
      </c>
      <c r="J761" s="15">
        <f t="shared" si="127"/>
        <v>158.72636625119847</v>
      </c>
      <c r="K761" s="15">
        <f t="shared" si="128"/>
        <v>560.9180996315996</v>
      </c>
      <c r="L761" s="15">
        <f t="shared" si="129"/>
        <v>804430.84133303049</v>
      </c>
      <c r="M761" s="15"/>
      <c r="N761" s="119">
        <f t="shared" si="121"/>
        <v>804430.84133303049</v>
      </c>
    </row>
    <row r="762" spans="1:14" x14ac:dyDescent="0.25">
      <c r="A762" s="5"/>
      <c r="B762" s="65" t="s">
        <v>297</v>
      </c>
      <c r="C762" s="47">
        <v>4</v>
      </c>
      <c r="D762" s="69">
        <v>32.711999999999996</v>
      </c>
      <c r="E762" s="98">
        <v>2104</v>
      </c>
      <c r="F762" s="162">
        <v>625967.4</v>
      </c>
      <c r="G762" s="55">
        <v>100</v>
      </c>
      <c r="H762" s="15">
        <f t="shared" si="130"/>
        <v>625967.4</v>
      </c>
      <c r="I762" s="15">
        <f t="shared" si="122"/>
        <v>0</v>
      </c>
      <c r="J762" s="15">
        <f t="shared" si="127"/>
        <v>297.51302281368822</v>
      </c>
      <c r="K762" s="15">
        <f t="shared" si="128"/>
        <v>422.13144306910982</v>
      </c>
      <c r="L762" s="15">
        <f t="shared" si="129"/>
        <v>777873.19203841034</v>
      </c>
      <c r="M762" s="15"/>
      <c r="N762" s="119">
        <f t="shared" si="121"/>
        <v>777873.19203841034</v>
      </c>
    </row>
    <row r="763" spans="1:14" x14ac:dyDescent="0.25">
      <c r="A763" s="5"/>
      <c r="B763" s="65" t="s">
        <v>132</v>
      </c>
      <c r="C763" s="47">
        <v>4</v>
      </c>
      <c r="D763" s="69">
        <v>16.431900000000002</v>
      </c>
      <c r="E763" s="98">
        <v>760</v>
      </c>
      <c r="F763" s="162">
        <v>211829.5</v>
      </c>
      <c r="G763" s="55">
        <v>100</v>
      </c>
      <c r="H763" s="15">
        <f t="shared" si="130"/>
        <v>211829.5</v>
      </c>
      <c r="I763" s="15">
        <f t="shared" si="122"/>
        <v>0</v>
      </c>
      <c r="J763" s="15">
        <f t="shared" si="127"/>
        <v>278.72302631578947</v>
      </c>
      <c r="K763" s="15">
        <f t="shared" si="128"/>
        <v>440.92143956700858</v>
      </c>
      <c r="L763" s="15">
        <f t="shared" si="129"/>
        <v>630068.63407433336</v>
      </c>
      <c r="M763" s="15"/>
      <c r="N763" s="119">
        <f t="shared" si="121"/>
        <v>630068.63407433336</v>
      </c>
    </row>
    <row r="764" spans="1:14" x14ac:dyDescent="0.25">
      <c r="A764" s="5"/>
      <c r="B764" s="65" t="s">
        <v>525</v>
      </c>
      <c r="C764" s="47">
        <v>4</v>
      </c>
      <c r="D764" s="69">
        <v>39.871500000000005</v>
      </c>
      <c r="E764" s="98">
        <v>1066</v>
      </c>
      <c r="F764" s="162">
        <v>397060.9</v>
      </c>
      <c r="G764" s="55">
        <v>100</v>
      </c>
      <c r="H764" s="15">
        <f t="shared" si="130"/>
        <v>397060.9</v>
      </c>
      <c r="I764" s="15">
        <f t="shared" si="122"/>
        <v>0</v>
      </c>
      <c r="J764" s="15">
        <f t="shared" si="127"/>
        <v>372.47739212007508</v>
      </c>
      <c r="K764" s="15">
        <f t="shared" si="128"/>
        <v>347.16707376272296</v>
      </c>
      <c r="L764" s="15">
        <f t="shared" si="129"/>
        <v>610761.02688738168</v>
      </c>
      <c r="M764" s="15"/>
      <c r="N764" s="119">
        <f t="shared" si="121"/>
        <v>610761.02688738168</v>
      </c>
    </row>
    <row r="765" spans="1:14" x14ac:dyDescent="0.25">
      <c r="A765" s="5"/>
      <c r="B765" s="65" t="s">
        <v>70</v>
      </c>
      <c r="C765" s="47">
        <v>4</v>
      </c>
      <c r="D765" s="69">
        <v>61.625299999999996</v>
      </c>
      <c r="E765" s="98">
        <v>4146</v>
      </c>
      <c r="F765" s="162">
        <v>894977.1</v>
      </c>
      <c r="G765" s="55">
        <v>100</v>
      </c>
      <c r="H765" s="15">
        <f t="shared" si="130"/>
        <v>894977.1</v>
      </c>
      <c r="I765" s="15">
        <f t="shared" si="122"/>
        <v>0</v>
      </c>
      <c r="J765" s="15">
        <f t="shared" si="127"/>
        <v>215.86519536903037</v>
      </c>
      <c r="K765" s="15">
        <f t="shared" si="128"/>
        <v>503.77927051376764</v>
      </c>
      <c r="L765" s="15">
        <f t="shared" si="129"/>
        <v>1142118.3147053483</v>
      </c>
      <c r="M765" s="15"/>
      <c r="N765" s="119">
        <f t="shared" si="121"/>
        <v>1142118.3147053483</v>
      </c>
    </row>
    <row r="766" spans="1:14" x14ac:dyDescent="0.25">
      <c r="A766" s="5"/>
      <c r="B766" s="65" t="s">
        <v>526</v>
      </c>
      <c r="C766" s="47">
        <v>4</v>
      </c>
      <c r="D766" s="69">
        <v>43.096600000000002</v>
      </c>
      <c r="E766" s="98">
        <v>2941</v>
      </c>
      <c r="F766" s="162">
        <v>660028.5</v>
      </c>
      <c r="G766" s="55">
        <v>100</v>
      </c>
      <c r="H766" s="15">
        <f t="shared" si="130"/>
        <v>660028.5</v>
      </c>
      <c r="I766" s="15">
        <f t="shared" si="122"/>
        <v>0</v>
      </c>
      <c r="J766" s="15">
        <f t="shared" si="127"/>
        <v>224.42315538932337</v>
      </c>
      <c r="K766" s="15">
        <f t="shared" si="128"/>
        <v>495.22131049347468</v>
      </c>
      <c r="L766" s="15">
        <f t="shared" si="129"/>
        <v>969636.60279830347</v>
      </c>
      <c r="M766" s="15"/>
      <c r="N766" s="119">
        <f t="shared" si="121"/>
        <v>969636.60279830347</v>
      </c>
    </row>
    <row r="767" spans="1:14" x14ac:dyDescent="0.25">
      <c r="A767" s="5"/>
      <c r="B767" s="65" t="s">
        <v>527</v>
      </c>
      <c r="C767" s="47">
        <v>4</v>
      </c>
      <c r="D767" s="69">
        <v>19.396799999999999</v>
      </c>
      <c r="E767" s="98">
        <v>977</v>
      </c>
      <c r="F767" s="162">
        <v>311303.90000000002</v>
      </c>
      <c r="G767" s="55">
        <v>100</v>
      </c>
      <c r="H767" s="15">
        <f t="shared" si="130"/>
        <v>311303.90000000002</v>
      </c>
      <c r="I767" s="15">
        <f t="shared" si="122"/>
        <v>0</v>
      </c>
      <c r="J767" s="15">
        <f t="shared" si="127"/>
        <v>318.63244626407374</v>
      </c>
      <c r="K767" s="15">
        <f t="shared" si="128"/>
        <v>401.01201961872431</v>
      </c>
      <c r="L767" s="15">
        <f t="shared" si="129"/>
        <v>611725.80188507331</v>
      </c>
      <c r="M767" s="15"/>
      <c r="N767" s="119">
        <f t="shared" si="121"/>
        <v>611725.80188507331</v>
      </c>
    </row>
    <row r="768" spans="1:14" x14ac:dyDescent="0.25">
      <c r="A768" s="5"/>
      <c r="B768" s="65" t="s">
        <v>528</v>
      </c>
      <c r="C768" s="47">
        <v>4</v>
      </c>
      <c r="D768" s="69">
        <v>14.632000000000001</v>
      </c>
      <c r="E768" s="98">
        <v>583</v>
      </c>
      <c r="F768" s="162">
        <v>191472.5</v>
      </c>
      <c r="G768" s="55">
        <v>100</v>
      </c>
      <c r="H768" s="15">
        <f t="shared" si="130"/>
        <v>191472.5</v>
      </c>
      <c r="I768" s="15">
        <f t="shared" si="122"/>
        <v>0</v>
      </c>
      <c r="J768" s="15">
        <f t="shared" si="127"/>
        <v>328.42624356775298</v>
      </c>
      <c r="K768" s="15">
        <f t="shared" si="128"/>
        <v>391.21822231504507</v>
      </c>
      <c r="L768" s="15">
        <f t="shared" si="129"/>
        <v>550537.11269657605</v>
      </c>
      <c r="M768" s="15"/>
      <c r="N768" s="119">
        <f t="shared" si="121"/>
        <v>550537.11269657605</v>
      </c>
    </row>
    <row r="769" spans="1:14" x14ac:dyDescent="0.25">
      <c r="A769" s="5"/>
      <c r="B769" s="65" t="s">
        <v>529</v>
      </c>
      <c r="C769" s="47">
        <v>4</v>
      </c>
      <c r="D769" s="69">
        <v>26.194400000000002</v>
      </c>
      <c r="E769" s="98">
        <v>1125</v>
      </c>
      <c r="F769" s="162">
        <v>316456.2</v>
      </c>
      <c r="G769" s="55">
        <v>100</v>
      </c>
      <c r="H769" s="15">
        <f t="shared" si="130"/>
        <v>316456.2</v>
      </c>
      <c r="I769" s="15">
        <f t="shared" si="122"/>
        <v>0</v>
      </c>
      <c r="J769" s="15">
        <f t="shared" si="127"/>
        <v>281.2944</v>
      </c>
      <c r="K769" s="15">
        <f t="shared" si="128"/>
        <v>438.35006588279805</v>
      </c>
      <c r="L769" s="15">
        <f t="shared" si="129"/>
        <v>687130.12882772973</v>
      </c>
      <c r="M769" s="15"/>
      <c r="N769" s="119">
        <f t="shared" si="121"/>
        <v>687130.12882772973</v>
      </c>
    </row>
    <row r="770" spans="1:14" x14ac:dyDescent="0.25">
      <c r="A770" s="5"/>
      <c r="B770" s="65" t="s">
        <v>530</v>
      </c>
      <c r="C770" s="47">
        <v>4</v>
      </c>
      <c r="D770" s="69">
        <v>27.970300000000002</v>
      </c>
      <c r="E770" s="98">
        <v>1526</v>
      </c>
      <c r="F770" s="162">
        <v>425929.8</v>
      </c>
      <c r="G770" s="55">
        <v>100</v>
      </c>
      <c r="H770" s="15">
        <f t="shared" si="130"/>
        <v>425929.8</v>
      </c>
      <c r="I770" s="15">
        <f t="shared" si="122"/>
        <v>0</v>
      </c>
      <c r="J770" s="15">
        <f t="shared" si="127"/>
        <v>279.11520314547835</v>
      </c>
      <c r="K770" s="15">
        <f t="shared" si="128"/>
        <v>440.5292627373197</v>
      </c>
      <c r="L770" s="15">
        <f t="shared" si="129"/>
        <v>732270.51356404787</v>
      </c>
      <c r="M770" s="15"/>
      <c r="N770" s="119">
        <f t="shared" ref="N770:N833" si="131">L770+M770</f>
        <v>732270.51356404787</v>
      </c>
    </row>
    <row r="771" spans="1:14" x14ac:dyDescent="0.25">
      <c r="A771" s="5"/>
      <c r="B771" s="65" t="s">
        <v>531</v>
      </c>
      <c r="C771" s="47">
        <v>4</v>
      </c>
      <c r="D771" s="69">
        <v>32.350300000000004</v>
      </c>
      <c r="E771" s="98">
        <v>1575</v>
      </c>
      <c r="F771" s="162">
        <v>321595.3</v>
      </c>
      <c r="G771" s="55">
        <v>100</v>
      </c>
      <c r="H771" s="15">
        <f t="shared" si="130"/>
        <v>321595.3</v>
      </c>
      <c r="I771" s="15">
        <f t="shared" si="122"/>
        <v>0</v>
      </c>
      <c r="J771" s="15">
        <f t="shared" si="127"/>
        <v>204.18749206349204</v>
      </c>
      <c r="K771" s="15">
        <f t="shared" si="128"/>
        <v>515.45697381930597</v>
      </c>
      <c r="L771" s="15">
        <f t="shared" si="129"/>
        <v>835905.76805156842</v>
      </c>
      <c r="M771" s="15"/>
      <c r="N771" s="119">
        <f t="shared" si="131"/>
        <v>835905.76805156842</v>
      </c>
    </row>
    <row r="772" spans="1:14" x14ac:dyDescent="0.25">
      <c r="A772" s="5"/>
      <c r="B772" s="65" t="s">
        <v>532</v>
      </c>
      <c r="C772" s="47">
        <v>4</v>
      </c>
      <c r="D772" s="69">
        <v>49.196099999999994</v>
      </c>
      <c r="E772" s="98">
        <v>2935</v>
      </c>
      <c r="F772" s="162">
        <v>1101441.8999999999</v>
      </c>
      <c r="G772" s="55">
        <v>100</v>
      </c>
      <c r="H772" s="15">
        <f t="shared" si="130"/>
        <v>1101441.8999999999</v>
      </c>
      <c r="I772" s="15">
        <f t="shared" ref="I772:I835" si="132">F772-H772</f>
        <v>0</v>
      </c>
      <c r="J772" s="15">
        <f t="shared" si="127"/>
        <v>375.27833049403745</v>
      </c>
      <c r="K772" s="15">
        <f t="shared" si="128"/>
        <v>344.3661353887606</v>
      </c>
      <c r="L772" s="15">
        <f t="shared" si="129"/>
        <v>808751.38566066395</v>
      </c>
      <c r="M772" s="15"/>
      <c r="N772" s="119">
        <f t="shared" si="131"/>
        <v>808751.38566066395</v>
      </c>
    </row>
    <row r="773" spans="1:14" x14ac:dyDescent="0.25">
      <c r="A773" s="5"/>
      <c r="B773" s="65" t="s">
        <v>868</v>
      </c>
      <c r="C773" s="47">
        <v>3</v>
      </c>
      <c r="D773" s="69">
        <v>52.1601</v>
      </c>
      <c r="E773" s="98">
        <v>11179</v>
      </c>
      <c r="F773" s="162">
        <v>15185924.699999999</v>
      </c>
      <c r="G773" s="55">
        <v>50</v>
      </c>
      <c r="H773" s="15">
        <f t="shared" si="130"/>
        <v>7592962.3499999996</v>
      </c>
      <c r="I773" s="15">
        <f t="shared" si="132"/>
        <v>7592962.3499999996</v>
      </c>
      <c r="J773" s="15">
        <f t="shared" si="127"/>
        <v>1358.4331961713926</v>
      </c>
      <c r="K773" s="15">
        <f t="shared" si="128"/>
        <v>-638.78873028859459</v>
      </c>
      <c r="L773" s="15">
        <f t="shared" si="129"/>
        <v>1194364.3463051585</v>
      </c>
      <c r="M773" s="15"/>
      <c r="N773" s="119">
        <f t="shared" si="131"/>
        <v>1194364.3463051585</v>
      </c>
    </row>
    <row r="774" spans="1:14" x14ac:dyDescent="0.25">
      <c r="A774" s="5"/>
      <c r="B774" s="65" t="s">
        <v>533</v>
      </c>
      <c r="C774" s="47">
        <v>4</v>
      </c>
      <c r="D774" s="69">
        <v>25.946999999999999</v>
      </c>
      <c r="E774" s="98">
        <v>1805</v>
      </c>
      <c r="F774" s="162">
        <v>557858.5</v>
      </c>
      <c r="G774" s="55">
        <v>100</v>
      </c>
      <c r="H774" s="15">
        <f t="shared" si="130"/>
        <v>557858.5</v>
      </c>
      <c r="I774" s="15">
        <f t="shared" si="132"/>
        <v>0</v>
      </c>
      <c r="J774" s="15">
        <f t="shared" si="127"/>
        <v>309.06288088642657</v>
      </c>
      <c r="K774" s="15">
        <f t="shared" si="128"/>
        <v>410.58158499637148</v>
      </c>
      <c r="L774" s="15">
        <f t="shared" si="129"/>
        <v>718394.67776607466</v>
      </c>
      <c r="M774" s="15"/>
      <c r="N774" s="119">
        <f t="shared" si="131"/>
        <v>718394.67776607466</v>
      </c>
    </row>
    <row r="775" spans="1:14" x14ac:dyDescent="0.25">
      <c r="A775" s="5"/>
      <c r="B775" s="65" t="s">
        <v>534</v>
      </c>
      <c r="C775" s="47">
        <v>4</v>
      </c>
      <c r="D775" s="69">
        <v>24.24</v>
      </c>
      <c r="E775" s="98">
        <v>1053</v>
      </c>
      <c r="F775" s="162">
        <v>302924.7</v>
      </c>
      <c r="G775" s="55">
        <v>100</v>
      </c>
      <c r="H775" s="15">
        <f t="shared" si="130"/>
        <v>302924.7</v>
      </c>
      <c r="I775" s="15">
        <f t="shared" si="132"/>
        <v>0</v>
      </c>
      <c r="J775" s="15">
        <f t="shared" si="127"/>
        <v>287.67777777777781</v>
      </c>
      <c r="K775" s="15">
        <f t="shared" si="128"/>
        <v>431.96668810502024</v>
      </c>
      <c r="L775" s="15">
        <f t="shared" si="129"/>
        <v>667748.11620706308</v>
      </c>
      <c r="M775" s="15"/>
      <c r="N775" s="119">
        <f t="shared" si="131"/>
        <v>667748.11620706308</v>
      </c>
    </row>
    <row r="776" spans="1:14" x14ac:dyDescent="0.25">
      <c r="A776" s="5"/>
      <c r="B776" s="65" t="s">
        <v>826</v>
      </c>
      <c r="C776" s="47">
        <v>4</v>
      </c>
      <c r="D776" s="69">
        <v>16.225899999999999</v>
      </c>
      <c r="E776" s="98">
        <v>468</v>
      </c>
      <c r="F776" s="162">
        <v>65771.8</v>
      </c>
      <c r="G776" s="55">
        <v>100</v>
      </c>
      <c r="H776" s="15">
        <f t="shared" si="130"/>
        <v>65771.8</v>
      </c>
      <c r="I776" s="15">
        <f t="shared" si="132"/>
        <v>0</v>
      </c>
      <c r="J776" s="15">
        <f t="shared" si="127"/>
        <v>140.5380341880342</v>
      </c>
      <c r="K776" s="15">
        <f t="shared" si="128"/>
        <v>579.10643169476384</v>
      </c>
      <c r="L776" s="15">
        <f t="shared" si="129"/>
        <v>763353.36011651251</v>
      </c>
      <c r="M776" s="15"/>
      <c r="N776" s="119">
        <f t="shared" si="131"/>
        <v>763353.36011651251</v>
      </c>
    </row>
    <row r="777" spans="1:14" x14ac:dyDescent="0.25">
      <c r="A777" s="5"/>
      <c r="B777" s="65" t="s">
        <v>535</v>
      </c>
      <c r="C777" s="47">
        <v>4</v>
      </c>
      <c r="D777" s="69">
        <v>31.949000000000002</v>
      </c>
      <c r="E777" s="98">
        <v>1464</v>
      </c>
      <c r="F777" s="162">
        <v>849150.7</v>
      </c>
      <c r="G777" s="55">
        <v>100</v>
      </c>
      <c r="H777" s="15">
        <f t="shared" si="130"/>
        <v>849150.7</v>
      </c>
      <c r="I777" s="15">
        <f t="shared" si="132"/>
        <v>0</v>
      </c>
      <c r="J777" s="15">
        <f t="shared" si="127"/>
        <v>580.0209699453552</v>
      </c>
      <c r="K777" s="15">
        <f t="shared" si="128"/>
        <v>139.62349593744284</v>
      </c>
      <c r="L777" s="15">
        <f t="shared" si="129"/>
        <v>385218.20184082206</v>
      </c>
      <c r="M777" s="15"/>
      <c r="N777" s="119">
        <f t="shared" si="131"/>
        <v>385218.20184082206</v>
      </c>
    </row>
    <row r="778" spans="1:14" x14ac:dyDescent="0.25">
      <c r="A778" s="5"/>
      <c r="B778" s="65" t="s">
        <v>536</v>
      </c>
      <c r="C778" s="47">
        <v>4</v>
      </c>
      <c r="D778" s="69">
        <v>48.289499999999997</v>
      </c>
      <c r="E778" s="98">
        <v>2796</v>
      </c>
      <c r="F778" s="162">
        <v>592782.69999999995</v>
      </c>
      <c r="G778" s="55">
        <v>100</v>
      </c>
      <c r="H778" s="15">
        <f t="shared" si="130"/>
        <v>592782.69999999995</v>
      </c>
      <c r="I778" s="15">
        <f t="shared" si="132"/>
        <v>0</v>
      </c>
      <c r="J778" s="15">
        <f t="shared" si="127"/>
        <v>212.01097997138768</v>
      </c>
      <c r="K778" s="15">
        <f t="shared" si="128"/>
        <v>507.63348591141039</v>
      </c>
      <c r="L778" s="15">
        <f t="shared" si="129"/>
        <v>983991.68130442605</v>
      </c>
      <c r="M778" s="15"/>
      <c r="N778" s="119">
        <f t="shared" si="131"/>
        <v>983991.68130442605</v>
      </c>
    </row>
    <row r="779" spans="1:14" x14ac:dyDescent="0.25">
      <c r="A779" s="5"/>
      <c r="B779" s="65" t="s">
        <v>414</v>
      </c>
      <c r="C779" s="47">
        <v>4</v>
      </c>
      <c r="D779" s="69">
        <v>24.758200000000002</v>
      </c>
      <c r="E779" s="98">
        <v>2008</v>
      </c>
      <c r="F779" s="162">
        <v>534792.6</v>
      </c>
      <c r="G779" s="55">
        <v>100</v>
      </c>
      <c r="H779" s="15">
        <f t="shared" si="130"/>
        <v>534792.6</v>
      </c>
      <c r="I779" s="15">
        <f t="shared" si="132"/>
        <v>0</v>
      </c>
      <c r="J779" s="15">
        <f t="shared" si="127"/>
        <v>266.33097609561753</v>
      </c>
      <c r="K779" s="15">
        <f t="shared" si="128"/>
        <v>453.31348978718052</v>
      </c>
      <c r="L779" s="15">
        <f t="shared" si="129"/>
        <v>784428.2530475806</v>
      </c>
      <c r="M779" s="15"/>
      <c r="N779" s="119">
        <f t="shared" si="131"/>
        <v>784428.2530475806</v>
      </c>
    </row>
    <row r="780" spans="1:14" x14ac:dyDescent="0.25">
      <c r="A780" s="5"/>
      <c r="B780" s="65" t="s">
        <v>537</v>
      </c>
      <c r="C780" s="47">
        <v>4</v>
      </c>
      <c r="D780" s="69">
        <v>45.129399999999997</v>
      </c>
      <c r="E780" s="98">
        <v>2718</v>
      </c>
      <c r="F780" s="162">
        <v>786964.2</v>
      </c>
      <c r="G780" s="55">
        <v>100</v>
      </c>
      <c r="H780" s="15">
        <f t="shared" si="130"/>
        <v>786964.2</v>
      </c>
      <c r="I780" s="15">
        <f t="shared" si="132"/>
        <v>0</v>
      </c>
      <c r="J780" s="15">
        <f t="shared" si="127"/>
        <v>289.53796909492274</v>
      </c>
      <c r="K780" s="15">
        <f t="shared" si="128"/>
        <v>430.1064967878753</v>
      </c>
      <c r="L780" s="15">
        <f t="shared" si="129"/>
        <v>877763.85703323828</v>
      </c>
      <c r="M780" s="15"/>
      <c r="N780" s="119">
        <f t="shared" si="131"/>
        <v>877763.85703323828</v>
      </c>
    </row>
    <row r="781" spans="1:14" x14ac:dyDescent="0.25">
      <c r="A781" s="5"/>
      <c r="B781" s="8"/>
      <c r="C781" s="8"/>
      <c r="D781" s="69">
        <v>0</v>
      </c>
      <c r="E781" s="100"/>
      <c r="F781" s="44"/>
      <c r="G781" s="55"/>
      <c r="H781" s="40"/>
      <c r="I781" s="15"/>
      <c r="J781" s="15"/>
      <c r="K781" s="15"/>
      <c r="L781" s="15"/>
      <c r="M781" s="15"/>
      <c r="N781" s="119"/>
    </row>
    <row r="782" spans="1:14" x14ac:dyDescent="0.25">
      <c r="A782" s="42" t="s">
        <v>538</v>
      </c>
      <c r="B782" s="57" t="s">
        <v>2</v>
      </c>
      <c r="C782" s="58"/>
      <c r="D782" s="7">
        <v>1033.7047000000002</v>
      </c>
      <c r="E782" s="101">
        <f>E783</f>
        <v>81377</v>
      </c>
      <c r="F782" s="49"/>
      <c r="G782" s="55"/>
      <c r="H782" s="12">
        <f>H784</f>
        <v>7092119.7249999996</v>
      </c>
      <c r="I782" s="12">
        <f>I784</f>
        <v>-7092119.7249999996</v>
      </c>
      <c r="J782" s="15"/>
      <c r="K782" s="15"/>
      <c r="L782" s="15"/>
      <c r="M782" s="14">
        <f>M784</f>
        <v>33489044.295453943</v>
      </c>
      <c r="N782" s="117">
        <f t="shared" si="131"/>
        <v>33489044.295453943</v>
      </c>
    </row>
    <row r="783" spans="1:14" x14ac:dyDescent="0.25">
      <c r="A783" s="42" t="s">
        <v>538</v>
      </c>
      <c r="B783" s="57" t="s">
        <v>3</v>
      </c>
      <c r="C783" s="58"/>
      <c r="D783" s="7">
        <v>1033.7047000000002</v>
      </c>
      <c r="E783" s="101">
        <f>SUM(E785:E810)</f>
        <v>81377</v>
      </c>
      <c r="F783" s="49">
        <f>SUM(F785:F810)</f>
        <v>28368478.900000002</v>
      </c>
      <c r="G783" s="55"/>
      <c r="H783" s="12">
        <f>SUM(H785:H810)</f>
        <v>21687721.75</v>
      </c>
      <c r="I783" s="12">
        <f>SUM(I785:I810)</f>
        <v>6680757.1500000004</v>
      </c>
      <c r="J783" s="15"/>
      <c r="K783" s="15"/>
      <c r="L783" s="12">
        <f>SUM(L785:L810)</f>
        <v>25038147.171579175</v>
      </c>
      <c r="M783" s="15"/>
      <c r="N783" s="117">
        <f t="shared" si="131"/>
        <v>25038147.171579175</v>
      </c>
    </row>
    <row r="784" spans="1:14" x14ac:dyDescent="0.25">
      <c r="A784" s="5"/>
      <c r="B784" s="65" t="s">
        <v>26</v>
      </c>
      <c r="C784" s="47">
        <v>2</v>
      </c>
      <c r="D784" s="69">
        <v>0</v>
      </c>
      <c r="E784" s="104"/>
      <c r="F784" s="64"/>
      <c r="G784" s="55">
        <v>25</v>
      </c>
      <c r="H784" s="15">
        <f>F783*G784/100</f>
        <v>7092119.7249999996</v>
      </c>
      <c r="I784" s="15">
        <f t="shared" si="132"/>
        <v>-7092119.7249999996</v>
      </c>
      <c r="J784" s="15"/>
      <c r="K784" s="15"/>
      <c r="L784" s="15"/>
      <c r="M784" s="15">
        <f>($L$7*$L$8*E782/$L$10)+($L$7*$L$9*D782/$L$11)</f>
        <v>33489044.295453943</v>
      </c>
      <c r="N784" s="119">
        <f t="shared" si="131"/>
        <v>33489044.295453943</v>
      </c>
    </row>
    <row r="785" spans="1:14" x14ac:dyDescent="0.25">
      <c r="A785" s="5"/>
      <c r="B785" s="65" t="s">
        <v>539</v>
      </c>
      <c r="C785" s="47">
        <v>4</v>
      </c>
      <c r="D785" s="69">
        <v>68.235900000000001</v>
      </c>
      <c r="E785" s="98">
        <v>5594</v>
      </c>
      <c r="F785" s="163">
        <v>1231179.5</v>
      </c>
      <c r="G785" s="55">
        <v>100</v>
      </c>
      <c r="H785" s="15">
        <f>F785*G785/100</f>
        <v>1231179.5</v>
      </c>
      <c r="I785" s="15">
        <f t="shared" si="132"/>
        <v>0</v>
      </c>
      <c r="J785" s="15">
        <f t="shared" ref="J785:J810" si="133">F785/E785</f>
        <v>220.08929209867716</v>
      </c>
      <c r="K785" s="15">
        <f t="shared" ref="K785:K810" si="134">$J$11*$J$19-J785</f>
        <v>499.55517378412088</v>
      </c>
      <c r="L785" s="15">
        <f t="shared" ref="L785:L810" si="135">IF(K785&gt;0,$J$7*$J$8*(K785/$K$19),0)+$J$7*$J$9*(E785/$E$19)+$J$7*$J$10*(D785/$D$19)</f>
        <v>1291506.3974501244</v>
      </c>
      <c r="M785" s="15"/>
      <c r="N785" s="119">
        <f t="shared" si="131"/>
        <v>1291506.3974501244</v>
      </c>
    </row>
    <row r="786" spans="1:14" x14ac:dyDescent="0.25">
      <c r="A786" s="5"/>
      <c r="B786" s="65" t="s">
        <v>540</v>
      </c>
      <c r="C786" s="47">
        <v>4</v>
      </c>
      <c r="D786" s="69">
        <v>23.710999999999999</v>
      </c>
      <c r="E786" s="98">
        <v>2333</v>
      </c>
      <c r="F786" s="163">
        <v>362296</v>
      </c>
      <c r="G786" s="55">
        <v>100</v>
      </c>
      <c r="H786" s="15">
        <f t="shared" ref="H786:H810" si="136">F786*G786/100</f>
        <v>362296</v>
      </c>
      <c r="I786" s="15">
        <f t="shared" si="132"/>
        <v>0</v>
      </c>
      <c r="J786" s="15">
        <f t="shared" si="133"/>
        <v>155.29189884269181</v>
      </c>
      <c r="K786" s="15">
        <f t="shared" si="134"/>
        <v>564.35256704010624</v>
      </c>
      <c r="L786" s="15">
        <f t="shared" si="135"/>
        <v>942190.1534261636</v>
      </c>
      <c r="M786" s="15"/>
      <c r="N786" s="119">
        <f t="shared" si="131"/>
        <v>942190.1534261636</v>
      </c>
    </row>
    <row r="787" spans="1:14" x14ac:dyDescent="0.25">
      <c r="A787" s="5"/>
      <c r="B787" s="65" t="s">
        <v>541</v>
      </c>
      <c r="C787" s="47">
        <v>4</v>
      </c>
      <c r="D787" s="69">
        <v>30.564899999999998</v>
      </c>
      <c r="E787" s="98">
        <v>1785</v>
      </c>
      <c r="F787" s="163">
        <v>453643.5</v>
      </c>
      <c r="G787" s="55">
        <v>100</v>
      </c>
      <c r="H787" s="15">
        <f t="shared" si="136"/>
        <v>453643.5</v>
      </c>
      <c r="I787" s="15">
        <f t="shared" si="132"/>
        <v>0</v>
      </c>
      <c r="J787" s="15">
        <f t="shared" si="133"/>
        <v>254.14201680672269</v>
      </c>
      <c r="K787" s="15">
        <f t="shared" si="134"/>
        <v>465.50244907607532</v>
      </c>
      <c r="L787" s="15">
        <f t="shared" si="135"/>
        <v>792745.05102749902</v>
      </c>
      <c r="M787" s="15"/>
      <c r="N787" s="119">
        <f t="shared" si="131"/>
        <v>792745.05102749902</v>
      </c>
    </row>
    <row r="788" spans="1:14" x14ac:dyDescent="0.25">
      <c r="A788" s="5"/>
      <c r="B788" s="65" t="s">
        <v>542</v>
      </c>
      <c r="C788" s="47">
        <v>4</v>
      </c>
      <c r="D788" s="69">
        <v>44.598300000000002</v>
      </c>
      <c r="E788" s="98">
        <v>3245</v>
      </c>
      <c r="F788" s="163">
        <v>735786.3</v>
      </c>
      <c r="G788" s="55">
        <v>100</v>
      </c>
      <c r="H788" s="15">
        <f t="shared" si="136"/>
        <v>735786.3</v>
      </c>
      <c r="I788" s="15">
        <f t="shared" si="132"/>
        <v>0</v>
      </c>
      <c r="J788" s="15">
        <f t="shared" si="133"/>
        <v>226.74462249614794</v>
      </c>
      <c r="K788" s="15">
        <f t="shared" si="134"/>
        <v>492.8998433866501</v>
      </c>
      <c r="L788" s="15">
        <f t="shared" si="135"/>
        <v>999621.18083670805</v>
      </c>
      <c r="M788" s="15"/>
      <c r="N788" s="119">
        <f t="shared" si="131"/>
        <v>999621.18083670805</v>
      </c>
    </row>
    <row r="789" spans="1:14" x14ac:dyDescent="0.25">
      <c r="A789" s="5"/>
      <c r="B789" s="65" t="s">
        <v>543</v>
      </c>
      <c r="C789" s="47">
        <v>4</v>
      </c>
      <c r="D789" s="69">
        <v>2.4043999999999999</v>
      </c>
      <c r="E789" s="98">
        <v>2933</v>
      </c>
      <c r="F789" s="163">
        <v>1734115.3</v>
      </c>
      <c r="G789" s="55">
        <v>100</v>
      </c>
      <c r="H789" s="15">
        <f t="shared" si="136"/>
        <v>1734115.3</v>
      </c>
      <c r="I789" s="15">
        <f t="shared" si="132"/>
        <v>0</v>
      </c>
      <c r="J789" s="15">
        <f t="shared" si="133"/>
        <v>591.24285714285713</v>
      </c>
      <c r="K789" s="15">
        <f t="shared" si="134"/>
        <v>128.40160873994091</v>
      </c>
      <c r="L789" s="15">
        <f t="shared" si="135"/>
        <v>433898.89565963094</v>
      </c>
      <c r="M789" s="15"/>
      <c r="N789" s="119">
        <f t="shared" si="131"/>
        <v>433898.89565963094</v>
      </c>
    </row>
    <row r="790" spans="1:14" x14ac:dyDescent="0.25">
      <c r="A790" s="5"/>
      <c r="B790" s="65" t="s">
        <v>544</v>
      </c>
      <c r="C790" s="47">
        <v>4</v>
      </c>
      <c r="D790" s="69">
        <v>28.414400000000001</v>
      </c>
      <c r="E790" s="98">
        <v>1281</v>
      </c>
      <c r="F790" s="163">
        <v>162391.1</v>
      </c>
      <c r="G790" s="55">
        <v>100</v>
      </c>
      <c r="H790" s="15">
        <f t="shared" si="136"/>
        <v>162391.1</v>
      </c>
      <c r="I790" s="15">
        <f t="shared" si="132"/>
        <v>0</v>
      </c>
      <c r="J790" s="15">
        <f t="shared" si="133"/>
        <v>126.76900858704138</v>
      </c>
      <c r="K790" s="15">
        <f t="shared" si="134"/>
        <v>592.87545729575663</v>
      </c>
      <c r="L790" s="15">
        <f t="shared" si="135"/>
        <v>888249.24374324491</v>
      </c>
      <c r="M790" s="15"/>
      <c r="N790" s="119">
        <f t="shared" si="131"/>
        <v>888249.24374324491</v>
      </c>
    </row>
    <row r="791" spans="1:14" x14ac:dyDescent="0.25">
      <c r="A791" s="5"/>
      <c r="B791" s="65" t="s">
        <v>545</v>
      </c>
      <c r="C791" s="47">
        <v>4</v>
      </c>
      <c r="D791" s="69">
        <v>84.373400000000004</v>
      </c>
      <c r="E791" s="98">
        <v>5192</v>
      </c>
      <c r="F791" s="163">
        <v>1373572.2</v>
      </c>
      <c r="G791" s="55">
        <v>100</v>
      </c>
      <c r="H791" s="15">
        <f t="shared" si="136"/>
        <v>1373572.2</v>
      </c>
      <c r="I791" s="15">
        <f t="shared" si="132"/>
        <v>0</v>
      </c>
      <c r="J791" s="15">
        <f t="shared" si="133"/>
        <v>264.55550847457624</v>
      </c>
      <c r="K791" s="15">
        <f t="shared" si="134"/>
        <v>455.0889574082218</v>
      </c>
      <c r="L791" s="15">
        <f t="shared" si="135"/>
        <v>1243692.1474302609</v>
      </c>
      <c r="M791" s="15"/>
      <c r="N791" s="119">
        <f t="shared" si="131"/>
        <v>1243692.1474302609</v>
      </c>
    </row>
    <row r="792" spans="1:14" x14ac:dyDescent="0.25">
      <c r="A792" s="5"/>
      <c r="B792" s="65" t="s">
        <v>546</v>
      </c>
      <c r="C792" s="47">
        <v>4</v>
      </c>
      <c r="D792" s="69">
        <v>23.024000000000001</v>
      </c>
      <c r="E792" s="98">
        <v>1163</v>
      </c>
      <c r="F792" s="163">
        <v>205429</v>
      </c>
      <c r="G792" s="55">
        <v>100</v>
      </c>
      <c r="H792" s="15">
        <f t="shared" si="136"/>
        <v>205429</v>
      </c>
      <c r="I792" s="15">
        <f t="shared" si="132"/>
        <v>0</v>
      </c>
      <c r="J792" s="15">
        <f t="shared" si="133"/>
        <v>176.63714531384352</v>
      </c>
      <c r="K792" s="15">
        <f t="shared" si="134"/>
        <v>543.00732056895458</v>
      </c>
      <c r="L792" s="15">
        <f t="shared" si="135"/>
        <v>804722.4762985924</v>
      </c>
      <c r="M792" s="15"/>
      <c r="N792" s="119">
        <f t="shared" si="131"/>
        <v>804722.4762985924</v>
      </c>
    </row>
    <row r="793" spans="1:14" x14ac:dyDescent="0.25">
      <c r="A793" s="5"/>
      <c r="B793" s="65" t="s">
        <v>547</v>
      </c>
      <c r="C793" s="47">
        <v>4</v>
      </c>
      <c r="D793" s="69">
        <v>45.585900000000009</v>
      </c>
      <c r="E793" s="98">
        <v>2760</v>
      </c>
      <c r="F793" s="163">
        <v>719147.5</v>
      </c>
      <c r="G793" s="55">
        <v>100</v>
      </c>
      <c r="H793" s="15">
        <f t="shared" si="136"/>
        <v>719147.5</v>
      </c>
      <c r="I793" s="15">
        <f t="shared" si="132"/>
        <v>0</v>
      </c>
      <c r="J793" s="15">
        <f t="shared" si="133"/>
        <v>260.56068840579712</v>
      </c>
      <c r="K793" s="15">
        <f t="shared" si="134"/>
        <v>459.08377747700092</v>
      </c>
      <c r="L793" s="15">
        <f t="shared" si="135"/>
        <v>916790.00715408986</v>
      </c>
      <c r="M793" s="15"/>
      <c r="N793" s="119">
        <f t="shared" si="131"/>
        <v>916790.00715408986</v>
      </c>
    </row>
    <row r="794" spans="1:14" x14ac:dyDescent="0.25">
      <c r="A794" s="5"/>
      <c r="B794" s="65" t="s">
        <v>548</v>
      </c>
      <c r="C794" s="47">
        <v>4</v>
      </c>
      <c r="D794" s="69">
        <v>48.709899999999998</v>
      </c>
      <c r="E794" s="98">
        <v>2541</v>
      </c>
      <c r="F794" s="163">
        <v>559239.5</v>
      </c>
      <c r="G794" s="55">
        <v>100</v>
      </c>
      <c r="H794" s="15">
        <f t="shared" si="136"/>
        <v>559239.5</v>
      </c>
      <c r="I794" s="15">
        <f t="shared" si="132"/>
        <v>0</v>
      </c>
      <c r="J794" s="15">
        <f t="shared" si="133"/>
        <v>220.08638331365603</v>
      </c>
      <c r="K794" s="15">
        <f t="shared" si="134"/>
        <v>499.55808256914202</v>
      </c>
      <c r="L794" s="15">
        <f t="shared" si="135"/>
        <v>951521.44569875963</v>
      </c>
      <c r="M794" s="15"/>
      <c r="N794" s="119">
        <f t="shared" si="131"/>
        <v>951521.44569875963</v>
      </c>
    </row>
    <row r="795" spans="1:14" x14ac:dyDescent="0.25">
      <c r="A795" s="5"/>
      <c r="B795" s="65" t="s">
        <v>549</v>
      </c>
      <c r="C795" s="47">
        <v>4</v>
      </c>
      <c r="D795" s="69">
        <v>26.36</v>
      </c>
      <c r="E795" s="98">
        <v>1668</v>
      </c>
      <c r="F795" s="163">
        <v>292527.09999999998</v>
      </c>
      <c r="G795" s="55">
        <v>100</v>
      </c>
      <c r="H795" s="15">
        <f t="shared" si="136"/>
        <v>292527.09999999998</v>
      </c>
      <c r="I795" s="15">
        <f t="shared" si="132"/>
        <v>0</v>
      </c>
      <c r="J795" s="15">
        <f t="shared" si="133"/>
        <v>175.37595923261389</v>
      </c>
      <c r="K795" s="15">
        <f t="shared" si="134"/>
        <v>544.26850665018412</v>
      </c>
      <c r="L795" s="15">
        <f t="shared" si="135"/>
        <v>862711.50398593931</v>
      </c>
      <c r="M795" s="15"/>
      <c r="N795" s="119">
        <f t="shared" si="131"/>
        <v>862711.50398593931</v>
      </c>
    </row>
    <row r="796" spans="1:14" x14ac:dyDescent="0.25">
      <c r="A796" s="5"/>
      <c r="B796" s="65" t="s">
        <v>550</v>
      </c>
      <c r="C796" s="47">
        <v>4</v>
      </c>
      <c r="D796" s="69">
        <v>39.213899999999995</v>
      </c>
      <c r="E796" s="98">
        <v>1817</v>
      </c>
      <c r="F796" s="163">
        <v>371538.3</v>
      </c>
      <c r="G796" s="55">
        <v>100</v>
      </c>
      <c r="H796" s="15">
        <f t="shared" si="136"/>
        <v>371538.3</v>
      </c>
      <c r="I796" s="15">
        <f t="shared" si="132"/>
        <v>0</v>
      </c>
      <c r="J796" s="15">
        <f t="shared" si="133"/>
        <v>204.4789763346175</v>
      </c>
      <c r="K796" s="15">
        <f t="shared" si="134"/>
        <v>515.16548954818052</v>
      </c>
      <c r="L796" s="15">
        <f t="shared" si="135"/>
        <v>876411.72224036464</v>
      </c>
      <c r="M796" s="15"/>
      <c r="N796" s="119">
        <f t="shared" si="131"/>
        <v>876411.72224036464</v>
      </c>
    </row>
    <row r="797" spans="1:14" x14ac:dyDescent="0.25">
      <c r="A797" s="5"/>
      <c r="B797" s="65" t="s">
        <v>551</v>
      </c>
      <c r="C797" s="47">
        <v>4</v>
      </c>
      <c r="D797" s="69">
        <v>36.037700000000001</v>
      </c>
      <c r="E797" s="98">
        <v>1661</v>
      </c>
      <c r="F797" s="163">
        <v>579543.4</v>
      </c>
      <c r="G797" s="55">
        <v>100</v>
      </c>
      <c r="H797" s="15">
        <f t="shared" si="136"/>
        <v>579543.4</v>
      </c>
      <c r="I797" s="15">
        <f t="shared" si="132"/>
        <v>0</v>
      </c>
      <c r="J797" s="15">
        <f t="shared" si="133"/>
        <v>348.91234196267311</v>
      </c>
      <c r="K797" s="15">
        <f t="shared" si="134"/>
        <v>370.73212392012493</v>
      </c>
      <c r="L797" s="15">
        <f t="shared" si="135"/>
        <v>684584.64207132498</v>
      </c>
      <c r="M797" s="15"/>
      <c r="N797" s="119">
        <f t="shared" si="131"/>
        <v>684584.64207132498</v>
      </c>
    </row>
    <row r="798" spans="1:14" x14ac:dyDescent="0.25">
      <c r="A798" s="5"/>
      <c r="B798" s="65" t="s">
        <v>552</v>
      </c>
      <c r="C798" s="47">
        <v>4</v>
      </c>
      <c r="D798" s="69">
        <v>42.591999999999999</v>
      </c>
      <c r="E798" s="98">
        <v>2945</v>
      </c>
      <c r="F798" s="163">
        <v>697768</v>
      </c>
      <c r="G798" s="55">
        <v>100</v>
      </c>
      <c r="H798" s="15">
        <f t="shared" si="136"/>
        <v>697768</v>
      </c>
      <c r="I798" s="15">
        <f t="shared" si="132"/>
        <v>0</v>
      </c>
      <c r="J798" s="15">
        <f t="shared" si="133"/>
        <v>236.93310696095077</v>
      </c>
      <c r="K798" s="15">
        <f t="shared" si="134"/>
        <v>482.71135892184725</v>
      </c>
      <c r="L798" s="15">
        <f t="shared" si="135"/>
        <v>954079.08586728713</v>
      </c>
      <c r="M798" s="15"/>
      <c r="N798" s="119">
        <f t="shared" si="131"/>
        <v>954079.08586728713</v>
      </c>
    </row>
    <row r="799" spans="1:14" x14ac:dyDescent="0.25">
      <c r="A799" s="5"/>
      <c r="B799" s="65" t="s">
        <v>553</v>
      </c>
      <c r="C799" s="47">
        <v>4</v>
      </c>
      <c r="D799" s="69">
        <v>34.957999999999998</v>
      </c>
      <c r="E799" s="98">
        <v>2247</v>
      </c>
      <c r="F799" s="163">
        <v>250432.1</v>
      </c>
      <c r="G799" s="55">
        <v>100</v>
      </c>
      <c r="H799" s="15">
        <f t="shared" si="136"/>
        <v>250432.1</v>
      </c>
      <c r="I799" s="15">
        <f t="shared" si="132"/>
        <v>0</v>
      </c>
      <c r="J799" s="15">
        <f t="shared" si="133"/>
        <v>111.45175789942145</v>
      </c>
      <c r="K799" s="15">
        <f t="shared" si="134"/>
        <v>608.19270798337664</v>
      </c>
      <c r="L799" s="15">
        <f t="shared" si="135"/>
        <v>1014677.2278621726</v>
      </c>
      <c r="M799" s="15"/>
      <c r="N799" s="119">
        <f t="shared" si="131"/>
        <v>1014677.2278621726</v>
      </c>
    </row>
    <row r="800" spans="1:14" x14ac:dyDescent="0.25">
      <c r="A800" s="5"/>
      <c r="B800" s="65" t="s">
        <v>827</v>
      </c>
      <c r="C800" s="47">
        <v>4</v>
      </c>
      <c r="D800" s="69">
        <v>35.174499999999995</v>
      </c>
      <c r="E800" s="98">
        <v>2363</v>
      </c>
      <c r="F800" s="163">
        <v>664291.1</v>
      </c>
      <c r="G800" s="55">
        <v>100</v>
      </c>
      <c r="H800" s="15">
        <f t="shared" si="136"/>
        <v>664291.1</v>
      </c>
      <c r="I800" s="15">
        <f t="shared" si="132"/>
        <v>0</v>
      </c>
      <c r="J800" s="15">
        <f t="shared" si="133"/>
        <v>281.1219212865002</v>
      </c>
      <c r="K800" s="15">
        <f t="shared" si="134"/>
        <v>438.52254459629785</v>
      </c>
      <c r="L800" s="15">
        <f t="shared" si="135"/>
        <v>827974.86657365621</v>
      </c>
      <c r="M800" s="15"/>
      <c r="N800" s="119">
        <f t="shared" si="131"/>
        <v>827974.86657365621</v>
      </c>
    </row>
    <row r="801" spans="1:14" x14ac:dyDescent="0.25">
      <c r="A801" s="5"/>
      <c r="B801" s="65" t="s">
        <v>554</v>
      </c>
      <c r="C801" s="47">
        <v>4</v>
      </c>
      <c r="D801" s="69">
        <v>48.100899999999996</v>
      </c>
      <c r="E801" s="98">
        <v>2520</v>
      </c>
      <c r="F801" s="163">
        <v>379107.4</v>
      </c>
      <c r="G801" s="55">
        <v>100</v>
      </c>
      <c r="H801" s="15">
        <f t="shared" si="136"/>
        <v>379107.4</v>
      </c>
      <c r="I801" s="15">
        <f t="shared" si="132"/>
        <v>0</v>
      </c>
      <c r="J801" s="15">
        <f t="shared" si="133"/>
        <v>150.43944444444446</v>
      </c>
      <c r="K801" s="15">
        <f t="shared" si="134"/>
        <v>569.20502143835358</v>
      </c>
      <c r="L801" s="15">
        <f t="shared" si="135"/>
        <v>1029319.1015861505</v>
      </c>
      <c r="M801" s="15"/>
      <c r="N801" s="119">
        <f t="shared" si="131"/>
        <v>1029319.1015861505</v>
      </c>
    </row>
    <row r="802" spans="1:14" x14ac:dyDescent="0.25">
      <c r="A802" s="5"/>
      <c r="B802" s="65" t="s">
        <v>555</v>
      </c>
      <c r="C802" s="47">
        <v>4</v>
      </c>
      <c r="D802" s="69">
        <v>32.626199999999997</v>
      </c>
      <c r="E802" s="98">
        <v>1760</v>
      </c>
      <c r="F802" s="163">
        <v>218535.5</v>
      </c>
      <c r="G802" s="55">
        <v>100</v>
      </c>
      <c r="H802" s="15">
        <f t="shared" si="136"/>
        <v>218535.5</v>
      </c>
      <c r="I802" s="15">
        <f t="shared" si="132"/>
        <v>0</v>
      </c>
      <c r="J802" s="15">
        <f t="shared" si="133"/>
        <v>124.16789772727273</v>
      </c>
      <c r="K802" s="15">
        <f t="shared" si="134"/>
        <v>595.47656815552534</v>
      </c>
      <c r="L802" s="15">
        <f t="shared" si="135"/>
        <v>947632.72977472097</v>
      </c>
      <c r="M802" s="15"/>
      <c r="N802" s="119">
        <f t="shared" si="131"/>
        <v>947632.72977472097</v>
      </c>
    </row>
    <row r="803" spans="1:14" x14ac:dyDescent="0.25">
      <c r="A803" s="5"/>
      <c r="B803" s="65" t="s">
        <v>301</v>
      </c>
      <c r="C803" s="47">
        <v>4</v>
      </c>
      <c r="D803" s="69">
        <v>23.6755</v>
      </c>
      <c r="E803" s="98">
        <v>845</v>
      </c>
      <c r="F803" s="163">
        <v>240871.1</v>
      </c>
      <c r="G803" s="55">
        <v>100</v>
      </c>
      <c r="H803" s="15">
        <f t="shared" si="136"/>
        <v>240871.1</v>
      </c>
      <c r="I803" s="15">
        <f t="shared" si="132"/>
        <v>0</v>
      </c>
      <c r="J803" s="15">
        <f t="shared" si="133"/>
        <v>285.05455621301775</v>
      </c>
      <c r="K803" s="15">
        <f t="shared" si="134"/>
        <v>434.5899096697803</v>
      </c>
      <c r="L803" s="15">
        <f t="shared" si="135"/>
        <v>649651.83551968378</v>
      </c>
      <c r="M803" s="15"/>
      <c r="N803" s="119">
        <f t="shared" si="131"/>
        <v>649651.83551968378</v>
      </c>
    </row>
    <row r="804" spans="1:14" x14ac:dyDescent="0.25">
      <c r="A804" s="5"/>
      <c r="B804" s="65" t="s">
        <v>556</v>
      </c>
      <c r="C804" s="47">
        <v>4</v>
      </c>
      <c r="D804" s="69">
        <v>47.437800000000003</v>
      </c>
      <c r="E804" s="98">
        <v>5684</v>
      </c>
      <c r="F804" s="163">
        <v>975993.4</v>
      </c>
      <c r="G804" s="55">
        <v>100</v>
      </c>
      <c r="H804" s="15">
        <f t="shared" si="136"/>
        <v>975993.4</v>
      </c>
      <c r="I804" s="15">
        <f t="shared" si="132"/>
        <v>0</v>
      </c>
      <c r="J804" s="15">
        <f t="shared" si="133"/>
        <v>171.70890218156228</v>
      </c>
      <c r="K804" s="15">
        <f t="shared" si="134"/>
        <v>547.93556370123576</v>
      </c>
      <c r="L804" s="15">
        <f t="shared" si="135"/>
        <v>1302181.7570731349</v>
      </c>
      <c r="M804" s="15"/>
      <c r="N804" s="119">
        <f t="shared" si="131"/>
        <v>1302181.7570731349</v>
      </c>
    </row>
    <row r="805" spans="1:14" x14ac:dyDescent="0.25">
      <c r="A805" s="5"/>
      <c r="B805" s="65" t="s">
        <v>557</v>
      </c>
      <c r="C805" s="47">
        <v>4</v>
      </c>
      <c r="D805" s="69">
        <v>51.628</v>
      </c>
      <c r="E805" s="98">
        <v>3322</v>
      </c>
      <c r="F805" s="163">
        <v>502869.4</v>
      </c>
      <c r="G805" s="55">
        <v>100</v>
      </c>
      <c r="H805" s="15">
        <f t="shared" si="136"/>
        <v>502869.4</v>
      </c>
      <c r="I805" s="15">
        <f t="shared" si="132"/>
        <v>0</v>
      </c>
      <c r="J805" s="15">
        <f t="shared" si="133"/>
        <v>151.37549668874172</v>
      </c>
      <c r="K805" s="15">
        <f t="shared" si="134"/>
        <v>568.26896919405635</v>
      </c>
      <c r="L805" s="15">
        <f t="shared" si="135"/>
        <v>1113349.1368782229</v>
      </c>
      <c r="M805" s="15"/>
      <c r="N805" s="119">
        <f t="shared" si="131"/>
        <v>1113349.1368782229</v>
      </c>
    </row>
    <row r="806" spans="1:14" x14ac:dyDescent="0.25">
      <c r="A806" s="5"/>
      <c r="B806" s="65" t="s">
        <v>558</v>
      </c>
      <c r="C806" s="47">
        <v>4</v>
      </c>
      <c r="D806" s="69">
        <v>40.825899999999997</v>
      </c>
      <c r="E806" s="98">
        <v>5294</v>
      </c>
      <c r="F806" s="163">
        <v>981783.1</v>
      </c>
      <c r="G806" s="55">
        <v>100</v>
      </c>
      <c r="H806" s="15">
        <f t="shared" si="136"/>
        <v>981783.1</v>
      </c>
      <c r="I806" s="15">
        <f t="shared" si="132"/>
        <v>0</v>
      </c>
      <c r="J806" s="15">
        <f t="shared" si="133"/>
        <v>185.45204004533434</v>
      </c>
      <c r="K806" s="15">
        <f t="shared" si="134"/>
        <v>534.1924258374637</v>
      </c>
      <c r="L806" s="15">
        <f t="shared" si="135"/>
        <v>1231928.360462687</v>
      </c>
      <c r="M806" s="15"/>
      <c r="N806" s="119">
        <f t="shared" si="131"/>
        <v>1231928.360462687</v>
      </c>
    </row>
    <row r="807" spans="1:14" x14ac:dyDescent="0.25">
      <c r="A807" s="5"/>
      <c r="B807" s="65" t="s">
        <v>867</v>
      </c>
      <c r="C807" s="47">
        <v>3</v>
      </c>
      <c r="D807" s="69">
        <v>82.852499999999992</v>
      </c>
      <c r="E807" s="98">
        <v>13193</v>
      </c>
      <c r="F807" s="163">
        <v>13361514.300000001</v>
      </c>
      <c r="G807" s="55">
        <v>50</v>
      </c>
      <c r="H807" s="15">
        <f t="shared" si="136"/>
        <v>6680757.1500000004</v>
      </c>
      <c r="I807" s="15">
        <f t="shared" si="132"/>
        <v>6680757.1500000004</v>
      </c>
      <c r="J807" s="15">
        <f t="shared" si="133"/>
        <v>1012.7730084135527</v>
      </c>
      <c r="K807" s="15">
        <f t="shared" si="134"/>
        <v>-293.12854253075466</v>
      </c>
      <c r="L807" s="15">
        <f t="shared" si="135"/>
        <v>1465211.13431944</v>
      </c>
      <c r="M807" s="15"/>
      <c r="N807" s="119">
        <f t="shared" si="131"/>
        <v>1465211.13431944</v>
      </c>
    </row>
    <row r="808" spans="1:14" x14ac:dyDescent="0.25">
      <c r="A808" s="5"/>
      <c r="B808" s="65" t="s">
        <v>559</v>
      </c>
      <c r="C808" s="47">
        <v>4</v>
      </c>
      <c r="D808" s="69">
        <v>39.7181</v>
      </c>
      <c r="E808" s="98">
        <v>5118</v>
      </c>
      <c r="F808" s="163">
        <v>841289.4</v>
      </c>
      <c r="G808" s="55">
        <v>100</v>
      </c>
      <c r="H808" s="15">
        <f t="shared" si="136"/>
        <v>841289.4</v>
      </c>
      <c r="I808" s="15">
        <f t="shared" si="132"/>
        <v>0</v>
      </c>
      <c r="J808" s="15">
        <f t="shared" si="133"/>
        <v>164.37854630715123</v>
      </c>
      <c r="K808" s="15">
        <f t="shared" si="134"/>
        <v>555.26591957564688</v>
      </c>
      <c r="L808" s="15">
        <f t="shared" si="135"/>
        <v>1236998.068963343</v>
      </c>
      <c r="M808" s="15"/>
      <c r="N808" s="119">
        <f t="shared" si="131"/>
        <v>1236998.068963343</v>
      </c>
    </row>
    <row r="809" spans="1:14" x14ac:dyDescent="0.25">
      <c r="A809" s="5"/>
      <c r="B809" s="65" t="s">
        <v>828</v>
      </c>
      <c r="C809" s="47">
        <v>4</v>
      </c>
      <c r="D809" s="69">
        <v>28.17</v>
      </c>
      <c r="E809" s="98">
        <v>1507</v>
      </c>
      <c r="F809" s="163">
        <v>407498.3</v>
      </c>
      <c r="G809" s="55">
        <v>100</v>
      </c>
      <c r="H809" s="15">
        <f t="shared" si="136"/>
        <v>407498.3</v>
      </c>
      <c r="I809" s="15">
        <f t="shared" si="132"/>
        <v>0</v>
      </c>
      <c r="J809" s="15">
        <f t="shared" si="133"/>
        <v>270.40364963503652</v>
      </c>
      <c r="K809" s="15">
        <f t="shared" si="134"/>
        <v>449.24081624776153</v>
      </c>
      <c r="L809" s="15">
        <f t="shared" si="135"/>
        <v>741173.17195833393</v>
      </c>
      <c r="M809" s="15"/>
      <c r="N809" s="119">
        <f t="shared" si="131"/>
        <v>741173.17195833393</v>
      </c>
    </row>
    <row r="810" spans="1:14" x14ac:dyDescent="0.25">
      <c r="A810" s="5"/>
      <c r="B810" s="65" t="s">
        <v>829</v>
      </c>
      <c r="C810" s="47">
        <v>4</v>
      </c>
      <c r="D810" s="69">
        <v>24.711599999999997</v>
      </c>
      <c r="E810" s="98">
        <v>606</v>
      </c>
      <c r="F810" s="163">
        <v>66117.100000000006</v>
      </c>
      <c r="G810" s="55">
        <v>100</v>
      </c>
      <c r="H810" s="15">
        <f t="shared" si="136"/>
        <v>66117.100000000006</v>
      </c>
      <c r="I810" s="15">
        <f t="shared" si="132"/>
        <v>0</v>
      </c>
      <c r="J810" s="15">
        <f t="shared" si="133"/>
        <v>109.10412541254126</v>
      </c>
      <c r="K810" s="15">
        <f t="shared" si="134"/>
        <v>610.54034047025675</v>
      </c>
      <c r="L810" s="15">
        <f t="shared" si="135"/>
        <v>835325.82771764207</v>
      </c>
      <c r="M810" s="15"/>
      <c r="N810" s="119">
        <f t="shared" si="131"/>
        <v>835325.82771764207</v>
      </c>
    </row>
    <row r="811" spans="1:14" x14ac:dyDescent="0.25">
      <c r="A811" s="5"/>
      <c r="B811" s="8"/>
      <c r="C811" s="8"/>
      <c r="D811" s="69">
        <v>0</v>
      </c>
      <c r="E811" s="100"/>
      <c r="F811" s="44"/>
      <c r="G811" s="55"/>
      <c r="H811" s="40"/>
      <c r="I811" s="15"/>
      <c r="J811" s="15"/>
      <c r="K811" s="15"/>
      <c r="L811" s="15"/>
      <c r="M811" s="15"/>
      <c r="N811" s="119"/>
    </row>
    <row r="812" spans="1:14" x14ac:dyDescent="0.25">
      <c r="A812" s="32" t="s">
        <v>560</v>
      </c>
      <c r="B812" s="57" t="s">
        <v>2</v>
      </c>
      <c r="C812" s="58"/>
      <c r="D812" s="7">
        <v>1042.992</v>
      </c>
      <c r="E812" s="101">
        <f>E813</f>
        <v>91112</v>
      </c>
      <c r="F812" s="49"/>
      <c r="G812" s="55"/>
      <c r="H812" s="12">
        <f>H814</f>
        <v>12577591.85</v>
      </c>
      <c r="I812" s="12">
        <f>I814</f>
        <v>-12577591.85</v>
      </c>
      <c r="J812" s="15"/>
      <c r="K812" s="15"/>
      <c r="L812" s="15"/>
      <c r="M812" s="14">
        <f>M814</f>
        <v>36008035.037793472</v>
      </c>
      <c r="N812" s="117">
        <f t="shared" si="131"/>
        <v>36008035.037793472</v>
      </c>
    </row>
    <row r="813" spans="1:14" x14ac:dyDescent="0.25">
      <c r="A813" s="32" t="s">
        <v>560</v>
      </c>
      <c r="B813" s="57" t="s">
        <v>3</v>
      </c>
      <c r="C813" s="58"/>
      <c r="D813" s="7">
        <v>1042.992</v>
      </c>
      <c r="E813" s="101">
        <f>SUM(E815:E849)</f>
        <v>91112</v>
      </c>
      <c r="F813" s="49">
        <f>SUM(F815:F849)</f>
        <v>50310367.399999999</v>
      </c>
      <c r="G813" s="55"/>
      <c r="H813" s="12">
        <f>SUM(H815:H849)</f>
        <v>31891447.649999995</v>
      </c>
      <c r="I813" s="12">
        <f>SUM(I815:I849)</f>
        <v>18418919.75</v>
      </c>
      <c r="J813" s="15"/>
      <c r="K813" s="15"/>
      <c r="L813" s="12">
        <f>SUM(L815:L849)</f>
        <v>30559858.007636715</v>
      </c>
      <c r="M813" s="15"/>
      <c r="N813" s="117">
        <f t="shared" si="131"/>
        <v>30559858.007636715</v>
      </c>
    </row>
    <row r="814" spans="1:14" x14ac:dyDescent="0.25">
      <c r="A814" s="5"/>
      <c r="B814" s="65" t="s">
        <v>26</v>
      </c>
      <c r="C814" s="47">
        <v>2</v>
      </c>
      <c r="D814" s="69">
        <v>0</v>
      </c>
      <c r="E814" s="104"/>
      <c r="F814" s="64"/>
      <c r="G814" s="55">
        <v>25</v>
      </c>
      <c r="H814" s="15">
        <f>F813*G814/100</f>
        <v>12577591.85</v>
      </c>
      <c r="I814" s="15">
        <f t="shared" si="132"/>
        <v>-12577591.85</v>
      </c>
      <c r="J814" s="15"/>
      <c r="K814" s="15"/>
      <c r="L814" s="15"/>
      <c r="M814" s="15">
        <f>($L$7*$L$8*E812/$L$10)+($L$7*$L$9*D812/$L$11)</f>
        <v>36008035.037793472</v>
      </c>
      <c r="N814" s="119">
        <f t="shared" si="131"/>
        <v>36008035.037793472</v>
      </c>
    </row>
    <row r="815" spans="1:14" x14ac:dyDescent="0.25">
      <c r="A815" s="5"/>
      <c r="B815" s="65" t="s">
        <v>830</v>
      </c>
      <c r="C815" s="47">
        <v>4</v>
      </c>
      <c r="D815" s="69">
        <v>25.906500000000001</v>
      </c>
      <c r="E815" s="98">
        <v>773</v>
      </c>
      <c r="F815" s="164">
        <v>167118.5</v>
      </c>
      <c r="G815" s="55">
        <v>100</v>
      </c>
      <c r="H815" s="15">
        <f>F815*G815/100</f>
        <v>167118.5</v>
      </c>
      <c r="I815" s="15">
        <f t="shared" si="132"/>
        <v>0</v>
      </c>
      <c r="J815" s="15">
        <f t="shared" ref="J815:J849" si="137">F815/E815</f>
        <v>216.19469598965071</v>
      </c>
      <c r="K815" s="15">
        <f t="shared" ref="K815:K849" si="138">$J$11*$J$19-J815</f>
        <v>503.44976989314733</v>
      </c>
      <c r="L815" s="15">
        <f t="shared" ref="L815:L849" si="139">IF(K815&gt;0,$J$7*$J$8*(K815/$K$19),0)+$J$7*$J$9*(E815/$E$19)+$J$7*$J$10*(D815/$D$19)</f>
        <v>729127.54733416019</v>
      </c>
      <c r="M815" s="15"/>
      <c r="N815" s="119">
        <f t="shared" si="131"/>
        <v>729127.54733416019</v>
      </c>
    </row>
    <row r="816" spans="1:14" x14ac:dyDescent="0.25">
      <c r="A816" s="5"/>
      <c r="B816" s="65" t="s">
        <v>561</v>
      </c>
      <c r="C816" s="47">
        <v>4</v>
      </c>
      <c r="D816" s="69">
        <v>48.301099999999991</v>
      </c>
      <c r="E816" s="98">
        <v>2902</v>
      </c>
      <c r="F816" s="164">
        <v>1142633.8999999999</v>
      </c>
      <c r="G816" s="55">
        <v>100</v>
      </c>
      <c r="H816" s="15">
        <f t="shared" ref="H816:H849" si="140">F816*G816/100</f>
        <v>1142633.8999999999</v>
      </c>
      <c r="I816" s="15">
        <f t="shared" si="132"/>
        <v>0</v>
      </c>
      <c r="J816" s="15">
        <f t="shared" si="137"/>
        <v>393.7401447277739</v>
      </c>
      <c r="K816" s="15">
        <f t="shared" si="138"/>
        <v>325.90432115502415</v>
      </c>
      <c r="L816" s="15">
        <f t="shared" si="139"/>
        <v>781717.20236942417</v>
      </c>
      <c r="M816" s="15"/>
      <c r="N816" s="119">
        <f t="shared" si="131"/>
        <v>781717.20236942417</v>
      </c>
    </row>
    <row r="817" spans="1:14" x14ac:dyDescent="0.25">
      <c r="A817" s="5"/>
      <c r="B817" s="65" t="s">
        <v>562</v>
      </c>
      <c r="C817" s="47">
        <v>4</v>
      </c>
      <c r="D817" s="69">
        <v>31.988000000000003</v>
      </c>
      <c r="E817" s="98">
        <v>1963</v>
      </c>
      <c r="F817" s="164">
        <v>255996.1</v>
      </c>
      <c r="G817" s="55">
        <v>100</v>
      </c>
      <c r="H817" s="15">
        <f t="shared" si="140"/>
        <v>255996.1</v>
      </c>
      <c r="I817" s="15">
        <f t="shared" si="132"/>
        <v>0</v>
      </c>
      <c r="J817" s="15">
        <f t="shared" si="137"/>
        <v>130.41064696892511</v>
      </c>
      <c r="K817" s="15">
        <f t="shared" si="138"/>
        <v>589.23381891387294</v>
      </c>
      <c r="L817" s="15">
        <f t="shared" si="139"/>
        <v>957882.5030733766</v>
      </c>
      <c r="M817" s="15"/>
      <c r="N817" s="119">
        <f t="shared" si="131"/>
        <v>957882.5030733766</v>
      </c>
    </row>
    <row r="818" spans="1:14" x14ac:dyDescent="0.25">
      <c r="A818" s="5"/>
      <c r="B818" s="65" t="s">
        <v>563</v>
      </c>
      <c r="C818" s="47">
        <v>4</v>
      </c>
      <c r="D818" s="69">
        <v>65.251899999999992</v>
      </c>
      <c r="E818" s="98">
        <v>2695</v>
      </c>
      <c r="F818" s="164">
        <v>634505.9</v>
      </c>
      <c r="G818" s="55">
        <v>100</v>
      </c>
      <c r="H818" s="15">
        <f t="shared" si="140"/>
        <v>634505.9</v>
      </c>
      <c r="I818" s="15">
        <f t="shared" si="132"/>
        <v>0</v>
      </c>
      <c r="J818" s="15">
        <f t="shared" si="137"/>
        <v>235.43818181818182</v>
      </c>
      <c r="K818" s="15">
        <f t="shared" si="138"/>
        <v>484.20628406461623</v>
      </c>
      <c r="L818" s="15">
        <f t="shared" si="139"/>
        <v>991403.73092328501</v>
      </c>
      <c r="M818" s="15"/>
      <c r="N818" s="119">
        <f t="shared" si="131"/>
        <v>991403.73092328501</v>
      </c>
    </row>
    <row r="819" spans="1:14" x14ac:dyDescent="0.25">
      <c r="A819" s="5"/>
      <c r="B819" s="65" t="s">
        <v>831</v>
      </c>
      <c r="C819" s="47">
        <v>4</v>
      </c>
      <c r="D819" s="69">
        <v>54.275099999999995</v>
      </c>
      <c r="E819" s="98">
        <v>3200</v>
      </c>
      <c r="F819" s="164">
        <v>1327294.2</v>
      </c>
      <c r="G819" s="55">
        <v>100</v>
      </c>
      <c r="H819" s="15">
        <f t="shared" si="140"/>
        <v>1327294.2</v>
      </c>
      <c r="I819" s="15">
        <f t="shared" si="132"/>
        <v>0</v>
      </c>
      <c r="J819" s="15">
        <f t="shared" si="137"/>
        <v>414.77943749999997</v>
      </c>
      <c r="K819" s="15">
        <f t="shared" si="138"/>
        <v>304.86502838279807</v>
      </c>
      <c r="L819" s="15">
        <f t="shared" si="139"/>
        <v>800955.23348452104</v>
      </c>
      <c r="M819" s="15"/>
      <c r="N819" s="119">
        <f t="shared" si="131"/>
        <v>800955.23348452104</v>
      </c>
    </row>
    <row r="820" spans="1:14" x14ac:dyDescent="0.25">
      <c r="A820" s="5"/>
      <c r="B820" s="65" t="s">
        <v>564</v>
      </c>
      <c r="C820" s="47">
        <v>4</v>
      </c>
      <c r="D820" s="69">
        <v>29.217499999999998</v>
      </c>
      <c r="E820" s="98">
        <v>866</v>
      </c>
      <c r="F820" s="164">
        <v>204499.4</v>
      </c>
      <c r="G820" s="55">
        <v>100</v>
      </c>
      <c r="H820" s="15">
        <f t="shared" si="140"/>
        <v>204499.4</v>
      </c>
      <c r="I820" s="15">
        <f t="shared" si="132"/>
        <v>0</v>
      </c>
      <c r="J820" s="15">
        <f t="shared" si="137"/>
        <v>236.14249422632793</v>
      </c>
      <c r="K820" s="15">
        <f t="shared" si="138"/>
        <v>483.50197165647012</v>
      </c>
      <c r="L820" s="15">
        <f t="shared" si="139"/>
        <v>723277.52721874276</v>
      </c>
      <c r="M820" s="15"/>
      <c r="N820" s="119">
        <f t="shared" si="131"/>
        <v>723277.52721874276</v>
      </c>
    </row>
    <row r="821" spans="1:14" x14ac:dyDescent="0.25">
      <c r="A821" s="5"/>
      <c r="B821" s="65" t="s">
        <v>565</v>
      </c>
      <c r="C821" s="47">
        <v>4</v>
      </c>
      <c r="D821" s="69">
        <v>30.398</v>
      </c>
      <c r="E821" s="98">
        <v>1268</v>
      </c>
      <c r="F821" s="164">
        <v>181114.8</v>
      </c>
      <c r="G821" s="55">
        <v>100</v>
      </c>
      <c r="H821" s="15">
        <f t="shared" si="140"/>
        <v>181114.8</v>
      </c>
      <c r="I821" s="15">
        <f t="shared" si="132"/>
        <v>0</v>
      </c>
      <c r="J821" s="15">
        <f t="shared" si="137"/>
        <v>142.83501577287066</v>
      </c>
      <c r="K821" s="15">
        <f t="shared" si="138"/>
        <v>576.80945010992741</v>
      </c>
      <c r="L821" s="15">
        <f t="shared" si="139"/>
        <v>873432.5852617512</v>
      </c>
      <c r="M821" s="15"/>
      <c r="N821" s="119">
        <f t="shared" si="131"/>
        <v>873432.5852617512</v>
      </c>
    </row>
    <row r="822" spans="1:14" x14ac:dyDescent="0.25">
      <c r="A822" s="5"/>
      <c r="B822" s="65" t="s">
        <v>566</v>
      </c>
      <c r="C822" s="47">
        <v>4</v>
      </c>
      <c r="D822" s="69">
        <v>20.7653</v>
      </c>
      <c r="E822" s="98">
        <v>683</v>
      </c>
      <c r="F822" s="164">
        <v>208762</v>
      </c>
      <c r="G822" s="55">
        <v>100</v>
      </c>
      <c r="H822" s="15">
        <f t="shared" si="140"/>
        <v>208762</v>
      </c>
      <c r="I822" s="15">
        <f t="shared" si="132"/>
        <v>0</v>
      </c>
      <c r="J822" s="15">
        <f t="shared" si="137"/>
        <v>305.6544655929722</v>
      </c>
      <c r="K822" s="15">
        <f t="shared" si="138"/>
        <v>413.99000028982584</v>
      </c>
      <c r="L822" s="15">
        <f t="shared" si="139"/>
        <v>602642.38202198991</v>
      </c>
      <c r="M822" s="15"/>
      <c r="N822" s="119">
        <f t="shared" si="131"/>
        <v>602642.38202198991</v>
      </c>
    </row>
    <row r="823" spans="1:14" x14ac:dyDescent="0.25">
      <c r="A823" s="5"/>
      <c r="B823" s="65" t="s">
        <v>567</v>
      </c>
      <c r="C823" s="47">
        <v>4</v>
      </c>
      <c r="D823" s="69">
        <v>20.0947</v>
      </c>
      <c r="E823" s="98">
        <v>941</v>
      </c>
      <c r="F823" s="164">
        <v>191499.1</v>
      </c>
      <c r="G823" s="55">
        <v>100</v>
      </c>
      <c r="H823" s="15">
        <f t="shared" si="140"/>
        <v>191499.1</v>
      </c>
      <c r="I823" s="15">
        <f t="shared" si="132"/>
        <v>0</v>
      </c>
      <c r="J823" s="15">
        <f t="shared" si="137"/>
        <v>203.50595111583422</v>
      </c>
      <c r="K823" s="15">
        <f t="shared" si="138"/>
        <v>516.13851476696379</v>
      </c>
      <c r="L823" s="15">
        <f t="shared" si="139"/>
        <v>744659.82415535999</v>
      </c>
      <c r="M823" s="15"/>
      <c r="N823" s="119">
        <f t="shared" si="131"/>
        <v>744659.82415535999</v>
      </c>
    </row>
    <row r="824" spans="1:14" x14ac:dyDescent="0.25">
      <c r="A824" s="5"/>
      <c r="B824" s="65" t="s">
        <v>568</v>
      </c>
      <c r="C824" s="47">
        <v>4</v>
      </c>
      <c r="D824" s="69">
        <v>32.6556</v>
      </c>
      <c r="E824" s="98">
        <v>1242</v>
      </c>
      <c r="F824" s="164">
        <v>184846.2</v>
      </c>
      <c r="G824" s="55">
        <v>100</v>
      </c>
      <c r="H824" s="15">
        <f t="shared" si="140"/>
        <v>184846.2</v>
      </c>
      <c r="I824" s="15">
        <f t="shared" si="132"/>
        <v>0</v>
      </c>
      <c r="J824" s="15">
        <f t="shared" si="137"/>
        <v>148.82946859903382</v>
      </c>
      <c r="K824" s="15">
        <f t="shared" si="138"/>
        <v>570.81499728376423</v>
      </c>
      <c r="L824" s="15">
        <f t="shared" si="139"/>
        <v>869869.7354719732</v>
      </c>
      <c r="M824" s="15"/>
      <c r="N824" s="119">
        <f t="shared" si="131"/>
        <v>869869.7354719732</v>
      </c>
    </row>
    <row r="825" spans="1:14" x14ac:dyDescent="0.25">
      <c r="A825" s="5"/>
      <c r="B825" s="65" t="s">
        <v>569</v>
      </c>
      <c r="C825" s="47">
        <v>4</v>
      </c>
      <c r="D825" s="69">
        <v>20.333000000000002</v>
      </c>
      <c r="E825" s="98">
        <v>1089</v>
      </c>
      <c r="F825" s="164">
        <v>116976.3</v>
      </c>
      <c r="G825" s="55">
        <v>100</v>
      </c>
      <c r="H825" s="15">
        <f t="shared" si="140"/>
        <v>116976.3</v>
      </c>
      <c r="I825" s="15">
        <f t="shared" si="132"/>
        <v>0</v>
      </c>
      <c r="J825" s="15">
        <f t="shared" si="137"/>
        <v>107.41625344352617</v>
      </c>
      <c r="K825" s="15">
        <f t="shared" si="138"/>
        <v>612.22821243927183</v>
      </c>
      <c r="L825" s="15">
        <f t="shared" si="139"/>
        <v>871563.43745936139</v>
      </c>
      <c r="M825" s="15"/>
      <c r="N825" s="119">
        <f t="shared" si="131"/>
        <v>871563.43745936139</v>
      </c>
    </row>
    <row r="826" spans="1:14" x14ac:dyDescent="0.25">
      <c r="A826" s="5"/>
      <c r="B826" s="65" t="s">
        <v>570</v>
      </c>
      <c r="C826" s="47">
        <v>4</v>
      </c>
      <c r="D826" s="69">
        <v>26.998699999999999</v>
      </c>
      <c r="E826" s="98">
        <v>784</v>
      </c>
      <c r="F826" s="164">
        <v>141781.79999999999</v>
      </c>
      <c r="G826" s="55">
        <v>100</v>
      </c>
      <c r="H826" s="15">
        <f t="shared" si="140"/>
        <v>141781.79999999999</v>
      </c>
      <c r="I826" s="15">
        <f t="shared" si="132"/>
        <v>0</v>
      </c>
      <c r="J826" s="15">
        <f t="shared" si="137"/>
        <v>180.84413265306122</v>
      </c>
      <c r="K826" s="15">
        <f t="shared" si="138"/>
        <v>538.80033322973679</v>
      </c>
      <c r="L826" s="15">
        <f t="shared" si="139"/>
        <v>774328.36558476381</v>
      </c>
      <c r="M826" s="15"/>
      <c r="N826" s="119">
        <f t="shared" si="131"/>
        <v>774328.36558476381</v>
      </c>
    </row>
    <row r="827" spans="1:14" x14ac:dyDescent="0.25">
      <c r="A827" s="5"/>
      <c r="B827" s="65" t="s">
        <v>571</v>
      </c>
      <c r="C827" s="47">
        <v>4</v>
      </c>
      <c r="D827" s="69">
        <v>43.112399999999994</v>
      </c>
      <c r="E827" s="98">
        <v>3103</v>
      </c>
      <c r="F827" s="164">
        <v>362574.8</v>
      </c>
      <c r="G827" s="55">
        <v>100</v>
      </c>
      <c r="H827" s="15">
        <f t="shared" si="140"/>
        <v>362574.8</v>
      </c>
      <c r="I827" s="15">
        <f t="shared" si="132"/>
        <v>0</v>
      </c>
      <c r="J827" s="15">
        <f t="shared" si="137"/>
        <v>116.84653561069932</v>
      </c>
      <c r="K827" s="15">
        <f t="shared" si="138"/>
        <v>602.79793027209871</v>
      </c>
      <c r="L827" s="15">
        <f t="shared" si="139"/>
        <v>1110705.1434012402</v>
      </c>
      <c r="M827" s="15"/>
      <c r="N827" s="119">
        <f t="shared" si="131"/>
        <v>1110705.1434012402</v>
      </c>
    </row>
    <row r="828" spans="1:14" x14ac:dyDescent="0.25">
      <c r="A828" s="5"/>
      <c r="B828" s="65" t="s">
        <v>572</v>
      </c>
      <c r="C828" s="47">
        <v>4</v>
      </c>
      <c r="D828" s="69">
        <v>13.8256</v>
      </c>
      <c r="E828" s="98">
        <v>504</v>
      </c>
      <c r="F828" s="164">
        <v>150917.9</v>
      </c>
      <c r="G828" s="55">
        <v>100</v>
      </c>
      <c r="H828" s="15">
        <f t="shared" si="140"/>
        <v>150917.9</v>
      </c>
      <c r="I828" s="15">
        <f t="shared" si="132"/>
        <v>0</v>
      </c>
      <c r="J828" s="15">
        <f t="shared" si="137"/>
        <v>299.44027777777779</v>
      </c>
      <c r="K828" s="15">
        <f t="shared" si="138"/>
        <v>420.20418810502025</v>
      </c>
      <c r="L828" s="15">
        <f t="shared" si="139"/>
        <v>574820.17676519556</v>
      </c>
      <c r="M828" s="15"/>
      <c r="N828" s="119">
        <f t="shared" si="131"/>
        <v>574820.17676519556</v>
      </c>
    </row>
    <row r="829" spans="1:14" x14ac:dyDescent="0.25">
      <c r="A829" s="5"/>
      <c r="B829" s="65" t="s">
        <v>573</v>
      </c>
      <c r="C829" s="47">
        <v>4</v>
      </c>
      <c r="D829" s="69">
        <v>29.2425</v>
      </c>
      <c r="E829" s="98">
        <v>1658</v>
      </c>
      <c r="F829" s="164">
        <v>210143.1</v>
      </c>
      <c r="G829" s="55">
        <v>100</v>
      </c>
      <c r="H829" s="15">
        <f t="shared" si="140"/>
        <v>210143.1</v>
      </c>
      <c r="I829" s="15">
        <f t="shared" si="132"/>
        <v>0</v>
      </c>
      <c r="J829" s="15">
        <f t="shared" si="137"/>
        <v>126.74493365500604</v>
      </c>
      <c r="K829" s="15">
        <f t="shared" si="138"/>
        <v>592.89953222779195</v>
      </c>
      <c r="L829" s="15">
        <f t="shared" si="139"/>
        <v>926122.33796069713</v>
      </c>
      <c r="M829" s="15"/>
      <c r="N829" s="119">
        <f t="shared" si="131"/>
        <v>926122.33796069713</v>
      </c>
    </row>
    <row r="830" spans="1:14" x14ac:dyDescent="0.25">
      <c r="A830" s="5"/>
      <c r="B830" s="65" t="s">
        <v>574</v>
      </c>
      <c r="C830" s="47">
        <v>4</v>
      </c>
      <c r="D830" s="69">
        <v>34.03</v>
      </c>
      <c r="E830" s="98">
        <v>1700</v>
      </c>
      <c r="F830" s="164">
        <v>260497.7</v>
      </c>
      <c r="G830" s="55">
        <v>100</v>
      </c>
      <c r="H830" s="15">
        <f t="shared" si="140"/>
        <v>260497.7</v>
      </c>
      <c r="I830" s="15">
        <f t="shared" si="132"/>
        <v>0</v>
      </c>
      <c r="J830" s="15">
        <f t="shared" si="137"/>
        <v>153.23394117647061</v>
      </c>
      <c r="K830" s="15">
        <f t="shared" si="138"/>
        <v>566.41052470632746</v>
      </c>
      <c r="L830" s="15">
        <f t="shared" si="139"/>
        <v>911662.58388642175</v>
      </c>
      <c r="M830" s="15"/>
      <c r="N830" s="119">
        <f t="shared" si="131"/>
        <v>911662.58388642175</v>
      </c>
    </row>
    <row r="831" spans="1:14" x14ac:dyDescent="0.25">
      <c r="A831" s="5"/>
      <c r="B831" s="65" t="s">
        <v>832</v>
      </c>
      <c r="C831" s="47">
        <v>4</v>
      </c>
      <c r="D831" s="69">
        <v>19.790199999999999</v>
      </c>
      <c r="E831" s="98">
        <v>693</v>
      </c>
      <c r="F831" s="164">
        <v>154343.9</v>
      </c>
      <c r="G831" s="55">
        <v>100</v>
      </c>
      <c r="H831" s="15">
        <f t="shared" si="140"/>
        <v>154343.9</v>
      </c>
      <c r="I831" s="15">
        <f t="shared" si="132"/>
        <v>0</v>
      </c>
      <c r="J831" s="15">
        <f t="shared" si="137"/>
        <v>222.71847041847042</v>
      </c>
      <c r="K831" s="15">
        <f t="shared" si="138"/>
        <v>496.92599546432763</v>
      </c>
      <c r="L831" s="15">
        <f t="shared" si="139"/>
        <v>697944.13574706309</v>
      </c>
      <c r="M831" s="15"/>
      <c r="N831" s="119">
        <f t="shared" si="131"/>
        <v>697944.13574706309</v>
      </c>
    </row>
    <row r="832" spans="1:14" x14ac:dyDescent="0.25">
      <c r="A832" s="5"/>
      <c r="B832" s="65" t="s">
        <v>575</v>
      </c>
      <c r="C832" s="47">
        <v>4</v>
      </c>
      <c r="D832" s="69">
        <v>35.491299999999995</v>
      </c>
      <c r="E832" s="98">
        <v>3273</v>
      </c>
      <c r="F832" s="164">
        <v>518910.6</v>
      </c>
      <c r="G832" s="55">
        <v>100</v>
      </c>
      <c r="H832" s="15">
        <f t="shared" si="140"/>
        <v>518910.6</v>
      </c>
      <c r="I832" s="15">
        <f t="shared" si="132"/>
        <v>0</v>
      </c>
      <c r="J832" s="15">
        <f t="shared" si="137"/>
        <v>158.54280476626948</v>
      </c>
      <c r="K832" s="15">
        <f t="shared" si="138"/>
        <v>561.10166111652859</v>
      </c>
      <c r="L832" s="15">
        <f t="shared" si="139"/>
        <v>1058151.9510870101</v>
      </c>
      <c r="M832" s="15"/>
      <c r="N832" s="119">
        <f t="shared" si="131"/>
        <v>1058151.9510870101</v>
      </c>
    </row>
    <row r="833" spans="1:14" x14ac:dyDescent="0.25">
      <c r="A833" s="5"/>
      <c r="B833" s="65" t="s">
        <v>576</v>
      </c>
      <c r="C833" s="47">
        <v>4</v>
      </c>
      <c r="D833" s="69">
        <v>14.1394</v>
      </c>
      <c r="E833" s="98">
        <v>664</v>
      </c>
      <c r="F833" s="164">
        <v>238626.9</v>
      </c>
      <c r="G833" s="55">
        <v>100</v>
      </c>
      <c r="H833" s="15">
        <f t="shared" si="140"/>
        <v>238626.9</v>
      </c>
      <c r="I833" s="15">
        <f t="shared" si="132"/>
        <v>0</v>
      </c>
      <c r="J833" s="15">
        <f t="shared" si="137"/>
        <v>359.37786144578314</v>
      </c>
      <c r="K833" s="15">
        <f t="shared" si="138"/>
        <v>360.26660443701491</v>
      </c>
      <c r="L833" s="15">
        <f t="shared" si="139"/>
        <v>520750.71441946295</v>
      </c>
      <c r="M833" s="15"/>
      <c r="N833" s="119">
        <f t="shared" si="131"/>
        <v>520750.71441946295</v>
      </c>
    </row>
    <row r="834" spans="1:14" x14ac:dyDescent="0.25">
      <c r="A834" s="5"/>
      <c r="B834" s="65" t="s">
        <v>833</v>
      </c>
      <c r="C834" s="47">
        <v>4</v>
      </c>
      <c r="D834" s="69">
        <v>16.197300000000002</v>
      </c>
      <c r="E834" s="98">
        <v>808</v>
      </c>
      <c r="F834" s="164">
        <v>137413</v>
      </c>
      <c r="G834" s="55">
        <v>100</v>
      </c>
      <c r="H834" s="15">
        <f t="shared" si="140"/>
        <v>137413</v>
      </c>
      <c r="I834" s="15">
        <f t="shared" si="132"/>
        <v>0</v>
      </c>
      <c r="J834" s="15">
        <f t="shared" si="137"/>
        <v>170.06559405940595</v>
      </c>
      <c r="K834" s="15">
        <f t="shared" si="138"/>
        <v>549.57887182339209</v>
      </c>
      <c r="L834" s="15">
        <f t="shared" si="139"/>
        <v>760956.20548635209</v>
      </c>
      <c r="M834" s="15"/>
      <c r="N834" s="119">
        <f t="shared" ref="N834:N897" si="141">L834+M834</f>
        <v>760956.20548635209</v>
      </c>
    </row>
    <row r="835" spans="1:14" x14ac:dyDescent="0.25">
      <c r="A835" s="5"/>
      <c r="B835" s="65" t="s">
        <v>577</v>
      </c>
      <c r="C835" s="47">
        <v>4</v>
      </c>
      <c r="D835" s="69">
        <v>31.064299999999999</v>
      </c>
      <c r="E835" s="98">
        <v>3503</v>
      </c>
      <c r="F835" s="164">
        <v>619726.19999999995</v>
      </c>
      <c r="G835" s="55">
        <v>100</v>
      </c>
      <c r="H835" s="15">
        <f t="shared" si="140"/>
        <v>619726.19999999995</v>
      </c>
      <c r="I835" s="15">
        <f t="shared" si="132"/>
        <v>0</v>
      </c>
      <c r="J835" s="15">
        <f t="shared" si="137"/>
        <v>176.91298886668568</v>
      </c>
      <c r="K835" s="15">
        <f t="shared" si="138"/>
        <v>542.73147701611242</v>
      </c>
      <c r="L835" s="15">
        <f t="shared" si="139"/>
        <v>1046882.2228825863</v>
      </c>
      <c r="M835" s="15"/>
      <c r="N835" s="119">
        <f t="shared" si="141"/>
        <v>1046882.2228825863</v>
      </c>
    </row>
    <row r="836" spans="1:14" x14ac:dyDescent="0.25">
      <c r="A836" s="5"/>
      <c r="B836" s="65" t="s">
        <v>578</v>
      </c>
      <c r="C836" s="47">
        <v>4</v>
      </c>
      <c r="D836" s="69">
        <v>30.640700000000002</v>
      </c>
      <c r="E836" s="98">
        <v>993</v>
      </c>
      <c r="F836" s="164">
        <v>273604.3</v>
      </c>
      <c r="G836" s="55">
        <v>100</v>
      </c>
      <c r="H836" s="15">
        <f t="shared" si="140"/>
        <v>273604.3</v>
      </c>
      <c r="I836" s="15">
        <f t="shared" ref="I836:I899" si="142">F836-H836</f>
        <v>0</v>
      </c>
      <c r="J836" s="15">
        <f t="shared" si="137"/>
        <v>275.53303121852969</v>
      </c>
      <c r="K836" s="15">
        <f t="shared" si="138"/>
        <v>444.11143466426836</v>
      </c>
      <c r="L836" s="15">
        <f t="shared" si="139"/>
        <v>692992.79409278964</v>
      </c>
      <c r="M836" s="15"/>
      <c r="N836" s="119">
        <f t="shared" si="141"/>
        <v>692992.79409278964</v>
      </c>
    </row>
    <row r="837" spans="1:14" x14ac:dyDescent="0.25">
      <c r="A837" s="5"/>
      <c r="B837" s="65" t="s">
        <v>579</v>
      </c>
      <c r="C837" s="47">
        <v>4</v>
      </c>
      <c r="D837" s="69">
        <v>22.068200000000001</v>
      </c>
      <c r="E837" s="98">
        <v>1423</v>
      </c>
      <c r="F837" s="164">
        <v>225440.7</v>
      </c>
      <c r="G837" s="55">
        <v>100</v>
      </c>
      <c r="H837" s="15">
        <f t="shared" si="140"/>
        <v>225440.7</v>
      </c>
      <c r="I837" s="15">
        <f t="shared" si="142"/>
        <v>0</v>
      </c>
      <c r="J837" s="15">
        <f t="shared" si="137"/>
        <v>158.42635277582573</v>
      </c>
      <c r="K837" s="15">
        <f t="shared" si="138"/>
        <v>561.21811310697228</v>
      </c>
      <c r="L837" s="15">
        <f t="shared" si="139"/>
        <v>848108.69804606389</v>
      </c>
      <c r="M837" s="15"/>
      <c r="N837" s="119">
        <f t="shared" si="141"/>
        <v>848108.69804606389</v>
      </c>
    </row>
    <row r="838" spans="1:14" x14ac:dyDescent="0.25">
      <c r="A838" s="5"/>
      <c r="B838" s="65" t="s">
        <v>834</v>
      </c>
      <c r="C838" s="47">
        <v>4</v>
      </c>
      <c r="D838" s="69">
        <v>28.941500000000001</v>
      </c>
      <c r="E838" s="98">
        <v>1193</v>
      </c>
      <c r="F838" s="164">
        <v>437562.4</v>
      </c>
      <c r="G838" s="55">
        <v>100</v>
      </c>
      <c r="H838" s="15">
        <f t="shared" si="140"/>
        <v>437562.4</v>
      </c>
      <c r="I838" s="15">
        <f t="shared" si="142"/>
        <v>0</v>
      </c>
      <c r="J838" s="15">
        <f t="shared" si="137"/>
        <v>366.77485331098075</v>
      </c>
      <c r="K838" s="15">
        <f t="shared" si="138"/>
        <v>352.8696125718173</v>
      </c>
      <c r="L838" s="15">
        <f t="shared" si="139"/>
        <v>600869.89738139871</v>
      </c>
      <c r="M838" s="15"/>
      <c r="N838" s="119">
        <f t="shared" si="141"/>
        <v>600869.89738139871</v>
      </c>
    </row>
    <row r="839" spans="1:14" x14ac:dyDescent="0.25">
      <c r="A839" s="5"/>
      <c r="B839" s="65" t="s">
        <v>885</v>
      </c>
      <c r="C839" s="47">
        <v>3</v>
      </c>
      <c r="D839" s="69">
        <v>13.119700000000002</v>
      </c>
      <c r="E839" s="98">
        <v>34731</v>
      </c>
      <c r="F839" s="164">
        <v>36837839.5</v>
      </c>
      <c r="G839" s="55">
        <v>50</v>
      </c>
      <c r="H839" s="15">
        <f t="shared" si="140"/>
        <v>18418919.75</v>
      </c>
      <c r="I839" s="15">
        <f t="shared" si="142"/>
        <v>18418919.75</v>
      </c>
      <c r="J839" s="15">
        <f t="shared" si="137"/>
        <v>1060.6616423368173</v>
      </c>
      <c r="K839" s="15">
        <f t="shared" si="138"/>
        <v>-341.01717645401925</v>
      </c>
      <c r="L839" s="15">
        <f t="shared" si="139"/>
        <v>3321316.3653391269</v>
      </c>
      <c r="M839" s="15"/>
      <c r="N839" s="119">
        <f t="shared" si="141"/>
        <v>3321316.3653391269</v>
      </c>
    </row>
    <row r="840" spans="1:14" x14ac:dyDescent="0.25">
      <c r="A840" s="5"/>
      <c r="B840" s="65" t="s">
        <v>835</v>
      </c>
      <c r="C840" s="47">
        <v>4</v>
      </c>
      <c r="D840" s="69">
        <v>19.7392</v>
      </c>
      <c r="E840" s="98">
        <v>1402</v>
      </c>
      <c r="F840" s="164">
        <v>451771.1</v>
      </c>
      <c r="G840" s="55">
        <v>100</v>
      </c>
      <c r="H840" s="15">
        <f t="shared" si="140"/>
        <v>451771.1</v>
      </c>
      <c r="I840" s="15">
        <f t="shared" si="142"/>
        <v>0</v>
      </c>
      <c r="J840" s="15">
        <f t="shared" si="137"/>
        <v>322.23330955777459</v>
      </c>
      <c r="K840" s="15">
        <f t="shared" si="138"/>
        <v>397.41115632502346</v>
      </c>
      <c r="L840" s="15">
        <f t="shared" si="139"/>
        <v>648636.51585559931</v>
      </c>
      <c r="M840" s="15"/>
      <c r="N840" s="119">
        <f t="shared" si="141"/>
        <v>648636.51585559931</v>
      </c>
    </row>
    <row r="841" spans="1:14" x14ac:dyDescent="0.25">
      <c r="A841" s="5"/>
      <c r="B841" s="65" t="s">
        <v>580</v>
      </c>
      <c r="C841" s="47">
        <v>4</v>
      </c>
      <c r="D841" s="69">
        <v>15.2705</v>
      </c>
      <c r="E841" s="98">
        <v>958</v>
      </c>
      <c r="F841" s="164">
        <v>388894.2</v>
      </c>
      <c r="G841" s="55">
        <v>100</v>
      </c>
      <c r="H841" s="15">
        <f t="shared" si="140"/>
        <v>388894.2</v>
      </c>
      <c r="I841" s="15">
        <f t="shared" si="142"/>
        <v>0</v>
      </c>
      <c r="J841" s="15">
        <f t="shared" si="137"/>
        <v>405.94384133611692</v>
      </c>
      <c r="K841" s="15">
        <f t="shared" si="138"/>
        <v>313.70062454668113</v>
      </c>
      <c r="L841" s="15">
        <f t="shared" si="139"/>
        <v>497123.64242796716</v>
      </c>
      <c r="M841" s="15"/>
      <c r="N841" s="119">
        <f t="shared" si="141"/>
        <v>497123.64242796716</v>
      </c>
    </row>
    <row r="842" spans="1:14" x14ac:dyDescent="0.25">
      <c r="A842" s="5"/>
      <c r="B842" s="65" t="s">
        <v>836</v>
      </c>
      <c r="C842" s="47">
        <v>4</v>
      </c>
      <c r="D842" s="69">
        <v>44.109200000000001</v>
      </c>
      <c r="E842" s="98">
        <v>1740</v>
      </c>
      <c r="F842" s="164">
        <v>284506.5</v>
      </c>
      <c r="G842" s="55">
        <v>100</v>
      </c>
      <c r="H842" s="15">
        <f t="shared" si="140"/>
        <v>284506.5</v>
      </c>
      <c r="I842" s="15">
        <f t="shared" si="142"/>
        <v>0</v>
      </c>
      <c r="J842" s="15">
        <f t="shared" si="137"/>
        <v>163.50948275862069</v>
      </c>
      <c r="K842" s="15">
        <f t="shared" si="138"/>
        <v>556.13498312417732</v>
      </c>
      <c r="L842" s="15">
        <f t="shared" si="139"/>
        <v>929791.55268851831</v>
      </c>
      <c r="M842" s="15"/>
      <c r="N842" s="119">
        <f t="shared" si="141"/>
        <v>929791.55268851831</v>
      </c>
    </row>
    <row r="843" spans="1:14" x14ac:dyDescent="0.25">
      <c r="A843" s="5"/>
      <c r="B843" s="65" t="s">
        <v>581</v>
      </c>
      <c r="C843" s="47">
        <v>4</v>
      </c>
      <c r="D843" s="69">
        <v>12.614799999999999</v>
      </c>
      <c r="E843" s="98">
        <v>926</v>
      </c>
      <c r="F843" s="164">
        <v>165564.9</v>
      </c>
      <c r="G843" s="55">
        <v>100</v>
      </c>
      <c r="H843" s="15">
        <f t="shared" si="140"/>
        <v>165564.9</v>
      </c>
      <c r="I843" s="15">
        <f t="shared" si="142"/>
        <v>0</v>
      </c>
      <c r="J843" s="15">
        <f t="shared" si="137"/>
        <v>178.79578833693304</v>
      </c>
      <c r="K843" s="15">
        <f t="shared" si="138"/>
        <v>540.84867754586503</v>
      </c>
      <c r="L843" s="15">
        <f t="shared" si="139"/>
        <v>752557.88303815178</v>
      </c>
      <c r="M843" s="15"/>
      <c r="N843" s="119">
        <f t="shared" si="141"/>
        <v>752557.88303815178</v>
      </c>
    </row>
    <row r="844" spans="1:14" x14ac:dyDescent="0.25">
      <c r="A844" s="5"/>
      <c r="B844" s="65" t="s">
        <v>582</v>
      </c>
      <c r="C844" s="47">
        <v>4</v>
      </c>
      <c r="D844" s="69">
        <v>34.076799999999999</v>
      </c>
      <c r="E844" s="98">
        <v>2435</v>
      </c>
      <c r="F844" s="164">
        <v>1163203.3</v>
      </c>
      <c r="G844" s="55">
        <v>100</v>
      </c>
      <c r="H844" s="15">
        <f t="shared" si="140"/>
        <v>1163203.3</v>
      </c>
      <c r="I844" s="15">
        <f t="shared" si="142"/>
        <v>0</v>
      </c>
      <c r="J844" s="15">
        <f t="shared" si="137"/>
        <v>477.7015605749487</v>
      </c>
      <c r="K844" s="15">
        <f t="shared" si="138"/>
        <v>241.94290530784934</v>
      </c>
      <c r="L844" s="15">
        <f t="shared" si="139"/>
        <v>602230.90900318034</v>
      </c>
      <c r="M844" s="15"/>
      <c r="N844" s="119">
        <f t="shared" si="141"/>
        <v>602230.90900318034</v>
      </c>
    </row>
    <row r="845" spans="1:14" x14ac:dyDescent="0.25">
      <c r="A845" s="5"/>
      <c r="B845" s="65" t="s">
        <v>583</v>
      </c>
      <c r="C845" s="47">
        <v>4</v>
      </c>
      <c r="D845" s="69">
        <v>44.233499999999999</v>
      </c>
      <c r="E845" s="98">
        <v>2205</v>
      </c>
      <c r="F845" s="164">
        <v>304265.90000000002</v>
      </c>
      <c r="G845" s="55">
        <v>100</v>
      </c>
      <c r="H845" s="15">
        <f t="shared" si="140"/>
        <v>304265.90000000002</v>
      </c>
      <c r="I845" s="15">
        <f t="shared" si="142"/>
        <v>0</v>
      </c>
      <c r="J845" s="15">
        <f t="shared" si="137"/>
        <v>137.9890702947846</v>
      </c>
      <c r="K845" s="15">
        <f t="shared" si="138"/>
        <v>581.65539558801345</v>
      </c>
      <c r="L845" s="15">
        <f t="shared" si="139"/>
        <v>1003943.811393371</v>
      </c>
      <c r="M845" s="15"/>
      <c r="N845" s="119">
        <f t="shared" si="141"/>
        <v>1003943.811393371</v>
      </c>
    </row>
    <row r="846" spans="1:14" x14ac:dyDescent="0.25">
      <c r="A846" s="5"/>
      <c r="B846" s="65" t="s">
        <v>584</v>
      </c>
      <c r="C846" s="47">
        <v>4</v>
      </c>
      <c r="D846" s="69">
        <v>59.642499999999998</v>
      </c>
      <c r="E846" s="98">
        <v>3179</v>
      </c>
      <c r="F846" s="164">
        <v>1063914.8999999999</v>
      </c>
      <c r="G846" s="55">
        <v>100</v>
      </c>
      <c r="H846" s="15">
        <f t="shared" si="140"/>
        <v>1063914.8999999999</v>
      </c>
      <c r="I846" s="15">
        <f t="shared" si="142"/>
        <v>0</v>
      </c>
      <c r="J846" s="15">
        <f t="shared" si="137"/>
        <v>334.6696759987417</v>
      </c>
      <c r="K846" s="15">
        <f t="shared" si="138"/>
        <v>384.97478988405635</v>
      </c>
      <c r="L846" s="15">
        <f t="shared" si="139"/>
        <v>906601.67419676832</v>
      </c>
      <c r="M846" s="15"/>
      <c r="N846" s="119">
        <f t="shared" si="141"/>
        <v>906601.67419676832</v>
      </c>
    </row>
    <row r="847" spans="1:14" x14ac:dyDescent="0.25">
      <c r="A847" s="5"/>
      <c r="B847" s="65" t="s">
        <v>585</v>
      </c>
      <c r="C847" s="47">
        <v>4</v>
      </c>
      <c r="D847" s="69">
        <v>41.119700000000002</v>
      </c>
      <c r="E847" s="98">
        <v>1724</v>
      </c>
      <c r="F847" s="164">
        <v>423008.4</v>
      </c>
      <c r="G847" s="55">
        <v>100</v>
      </c>
      <c r="H847" s="15">
        <f t="shared" si="140"/>
        <v>423008.4</v>
      </c>
      <c r="I847" s="15">
        <f t="shared" si="142"/>
        <v>0</v>
      </c>
      <c r="J847" s="15">
        <f t="shared" si="137"/>
        <v>245.36450116009283</v>
      </c>
      <c r="K847" s="15">
        <f t="shared" si="138"/>
        <v>474.27996472270524</v>
      </c>
      <c r="L847" s="15">
        <f t="shared" si="139"/>
        <v>824820.55766135012</v>
      </c>
      <c r="M847" s="15"/>
      <c r="N847" s="119">
        <f t="shared" si="141"/>
        <v>824820.55766135012</v>
      </c>
    </row>
    <row r="848" spans="1:14" x14ac:dyDescent="0.25">
      <c r="A848" s="5"/>
      <c r="B848" s="65" t="s">
        <v>586</v>
      </c>
      <c r="C848" s="47">
        <v>4</v>
      </c>
      <c r="D848" s="69">
        <v>15.3706</v>
      </c>
      <c r="E848" s="98">
        <v>1829</v>
      </c>
      <c r="F848" s="164">
        <v>536359.5</v>
      </c>
      <c r="G848" s="55">
        <v>100</v>
      </c>
      <c r="H848" s="15">
        <f t="shared" si="140"/>
        <v>536359.5</v>
      </c>
      <c r="I848" s="15">
        <f t="shared" si="142"/>
        <v>0</v>
      </c>
      <c r="J848" s="15">
        <f t="shared" si="137"/>
        <v>293.25287042099507</v>
      </c>
      <c r="K848" s="15">
        <f t="shared" si="138"/>
        <v>426.39159546180298</v>
      </c>
      <c r="L848" s="15">
        <f t="shared" si="139"/>
        <v>711489.61928450724</v>
      </c>
      <c r="M848" s="15"/>
      <c r="N848" s="119">
        <f t="shared" si="141"/>
        <v>711489.61928450724</v>
      </c>
    </row>
    <row r="849" spans="1:14" x14ac:dyDescent="0.25">
      <c r="A849" s="5"/>
      <c r="B849" s="65" t="s">
        <v>837</v>
      </c>
      <c r="C849" s="47">
        <v>4</v>
      </c>
      <c r="D849" s="69">
        <v>18.966699999999999</v>
      </c>
      <c r="E849" s="98">
        <v>2062</v>
      </c>
      <c r="F849" s="164">
        <v>344249.5</v>
      </c>
      <c r="G849" s="55">
        <v>100</v>
      </c>
      <c r="H849" s="15">
        <f t="shared" si="140"/>
        <v>344249.5</v>
      </c>
      <c r="I849" s="15">
        <f t="shared" si="142"/>
        <v>0</v>
      </c>
      <c r="J849" s="15">
        <f t="shared" si="137"/>
        <v>166.94932104752667</v>
      </c>
      <c r="K849" s="15">
        <f t="shared" si="138"/>
        <v>552.69514483527132</v>
      </c>
      <c r="L849" s="15">
        <f t="shared" si="139"/>
        <v>890518.54123318056</v>
      </c>
      <c r="M849" s="15"/>
      <c r="N849" s="119">
        <f t="shared" si="141"/>
        <v>890518.54123318056</v>
      </c>
    </row>
    <row r="850" spans="1:14" x14ac:dyDescent="0.25">
      <c r="A850" s="5"/>
      <c r="B850" s="8"/>
      <c r="C850" s="8"/>
      <c r="D850" s="69">
        <v>0</v>
      </c>
      <c r="E850" s="100"/>
      <c r="F850" s="44"/>
      <c r="G850" s="55"/>
      <c r="H850" s="40"/>
      <c r="I850" s="15"/>
      <c r="J850" s="15"/>
      <c r="K850" s="15"/>
      <c r="L850" s="15"/>
      <c r="M850" s="15"/>
      <c r="N850" s="119"/>
    </row>
    <row r="851" spans="1:14" x14ac:dyDescent="0.25">
      <c r="A851" s="32" t="s">
        <v>587</v>
      </c>
      <c r="B851" s="57" t="s">
        <v>2</v>
      </c>
      <c r="C851" s="58"/>
      <c r="D851" s="7">
        <v>729.1185999999999</v>
      </c>
      <c r="E851" s="101">
        <f>E852</f>
        <v>85886</v>
      </c>
      <c r="F851" s="49"/>
      <c r="G851" s="55"/>
      <c r="H851" s="12">
        <f>H853</f>
        <v>10642364.825000001</v>
      </c>
      <c r="I851" s="12">
        <f>I853</f>
        <v>-10642364.825000001</v>
      </c>
      <c r="J851" s="15"/>
      <c r="K851" s="15"/>
      <c r="L851" s="15"/>
      <c r="M851" s="14">
        <f>M853</f>
        <v>30639157.01550439</v>
      </c>
      <c r="N851" s="117">
        <f t="shared" si="141"/>
        <v>30639157.01550439</v>
      </c>
    </row>
    <row r="852" spans="1:14" x14ac:dyDescent="0.25">
      <c r="A852" s="32" t="s">
        <v>587</v>
      </c>
      <c r="B852" s="57" t="s">
        <v>3</v>
      </c>
      <c r="C852" s="58"/>
      <c r="D852" s="7">
        <v>729.1185999999999</v>
      </c>
      <c r="E852" s="101">
        <f>SUM(E854:E880)</f>
        <v>85886</v>
      </c>
      <c r="F852" s="49">
        <f>SUM(F854:F880)</f>
        <v>42569459.300000004</v>
      </c>
      <c r="G852" s="55"/>
      <c r="H852" s="12">
        <f>SUM(H854:H880)</f>
        <v>31961943.300000001</v>
      </c>
      <c r="I852" s="12">
        <f>SUM(I854:I880)</f>
        <v>10607516</v>
      </c>
      <c r="J852" s="15"/>
      <c r="K852" s="15"/>
      <c r="L852" s="12">
        <f>SUM(L854:L880)</f>
        <v>23423913.791990239</v>
      </c>
      <c r="M852" s="15"/>
      <c r="N852" s="117">
        <f t="shared" si="141"/>
        <v>23423913.791990239</v>
      </c>
    </row>
    <row r="853" spans="1:14" x14ac:dyDescent="0.25">
      <c r="A853" s="5"/>
      <c r="B853" s="65" t="s">
        <v>26</v>
      </c>
      <c r="C853" s="47">
        <v>2</v>
      </c>
      <c r="D853" s="69">
        <v>0</v>
      </c>
      <c r="E853" s="104"/>
      <c r="F853" s="64"/>
      <c r="G853" s="55">
        <v>25</v>
      </c>
      <c r="H853" s="15">
        <f>F852*G853/100</f>
        <v>10642364.825000001</v>
      </c>
      <c r="I853" s="15">
        <f t="shared" si="142"/>
        <v>-10642364.825000001</v>
      </c>
      <c r="J853" s="15"/>
      <c r="K853" s="15"/>
      <c r="L853" s="15"/>
      <c r="M853" s="15">
        <f>($L$7*$L$8*E851/$L$10)+($L$7*$L$9*D851/$L$11)</f>
        <v>30639157.01550439</v>
      </c>
      <c r="N853" s="119">
        <f t="shared" si="141"/>
        <v>30639157.01550439</v>
      </c>
    </row>
    <row r="854" spans="1:14" x14ac:dyDescent="0.25">
      <c r="A854" s="5"/>
      <c r="B854" s="65" t="s">
        <v>588</v>
      </c>
      <c r="C854" s="47">
        <v>4</v>
      </c>
      <c r="D854" s="69">
        <v>6.8285999999999998</v>
      </c>
      <c r="E854" s="98">
        <v>1827</v>
      </c>
      <c r="F854" s="165">
        <v>587856.19999999995</v>
      </c>
      <c r="G854" s="55">
        <v>100</v>
      </c>
      <c r="H854" s="15">
        <f>F854*G854/100</f>
        <v>587856.19999999995</v>
      </c>
      <c r="I854" s="15">
        <f t="shared" si="142"/>
        <v>0</v>
      </c>
      <c r="J854" s="15">
        <f t="shared" ref="J854:J880" si="143">F854/E854</f>
        <v>321.76037219485494</v>
      </c>
      <c r="K854" s="15">
        <f t="shared" ref="K854:K880" si="144">$J$11*$J$19-J854</f>
        <v>397.88409368794311</v>
      </c>
      <c r="L854" s="15">
        <f t="shared" ref="L854:L880" si="145">IF(K854&gt;0,$J$7*$J$8*(K854/$K$19),0)+$J$7*$J$9*(E854/$E$19)+$J$7*$J$10*(D854/$D$19)</f>
        <v>655660.59586890868</v>
      </c>
      <c r="M854" s="15"/>
      <c r="N854" s="119">
        <f t="shared" si="141"/>
        <v>655660.59586890868</v>
      </c>
    </row>
    <row r="855" spans="1:14" x14ac:dyDescent="0.25">
      <c r="A855" s="5"/>
      <c r="B855" s="65" t="s">
        <v>589</v>
      </c>
      <c r="C855" s="47">
        <v>4</v>
      </c>
      <c r="D855" s="69">
        <v>62.403199999999998</v>
      </c>
      <c r="E855" s="98">
        <v>2309</v>
      </c>
      <c r="F855" s="165">
        <v>637839</v>
      </c>
      <c r="G855" s="55">
        <v>100</v>
      </c>
      <c r="H855" s="15">
        <f t="shared" ref="H855:H880" si="146">F855*G855/100</f>
        <v>637839</v>
      </c>
      <c r="I855" s="15">
        <f t="shared" si="142"/>
        <v>0</v>
      </c>
      <c r="J855" s="15">
        <f t="shared" si="143"/>
        <v>276.24036379385018</v>
      </c>
      <c r="K855" s="15">
        <f t="shared" si="144"/>
        <v>443.40410208894787</v>
      </c>
      <c r="L855" s="15">
        <f t="shared" si="145"/>
        <v>899750.3624469015</v>
      </c>
      <c r="M855" s="15"/>
      <c r="N855" s="119">
        <f t="shared" si="141"/>
        <v>899750.3624469015</v>
      </c>
    </row>
    <row r="856" spans="1:14" x14ac:dyDescent="0.25">
      <c r="A856" s="5"/>
      <c r="B856" s="65" t="s">
        <v>590</v>
      </c>
      <c r="C856" s="47">
        <v>4</v>
      </c>
      <c r="D856" s="69">
        <v>7.9661999999999997</v>
      </c>
      <c r="E856" s="98">
        <v>973</v>
      </c>
      <c r="F856" s="165">
        <v>96221</v>
      </c>
      <c r="G856" s="55">
        <v>100</v>
      </c>
      <c r="H856" s="15">
        <f t="shared" si="146"/>
        <v>96221</v>
      </c>
      <c r="I856" s="15">
        <f t="shared" si="142"/>
        <v>0</v>
      </c>
      <c r="J856" s="15">
        <f t="shared" si="143"/>
        <v>98.891058581706062</v>
      </c>
      <c r="K856" s="15">
        <f t="shared" si="144"/>
        <v>620.75340730109201</v>
      </c>
      <c r="L856" s="15">
        <f t="shared" si="145"/>
        <v>838216.17018265335</v>
      </c>
      <c r="M856" s="15"/>
      <c r="N856" s="119">
        <f t="shared" si="141"/>
        <v>838216.17018265335</v>
      </c>
    </row>
    <row r="857" spans="1:14" x14ac:dyDescent="0.25">
      <c r="A857" s="5"/>
      <c r="B857" s="65" t="s">
        <v>591</v>
      </c>
      <c r="C857" s="47">
        <v>4</v>
      </c>
      <c r="D857" s="69">
        <v>47.315699999999993</v>
      </c>
      <c r="E857" s="98">
        <v>2272</v>
      </c>
      <c r="F857" s="165">
        <v>410672</v>
      </c>
      <c r="G857" s="55">
        <v>100</v>
      </c>
      <c r="H857" s="15">
        <f t="shared" si="146"/>
        <v>410672</v>
      </c>
      <c r="I857" s="15">
        <f t="shared" si="142"/>
        <v>0</v>
      </c>
      <c r="J857" s="15">
        <f t="shared" si="143"/>
        <v>180.75352112676057</v>
      </c>
      <c r="K857" s="15">
        <f t="shared" si="144"/>
        <v>538.89094475603747</v>
      </c>
      <c r="L857" s="15">
        <f t="shared" si="145"/>
        <v>968375.41066779115</v>
      </c>
      <c r="M857" s="15"/>
      <c r="N857" s="119">
        <f t="shared" si="141"/>
        <v>968375.41066779115</v>
      </c>
    </row>
    <row r="858" spans="1:14" x14ac:dyDescent="0.25">
      <c r="A858" s="5"/>
      <c r="B858" s="65" t="s">
        <v>838</v>
      </c>
      <c r="C858" s="47">
        <v>4</v>
      </c>
      <c r="D858" s="69">
        <v>29.9498</v>
      </c>
      <c r="E858" s="98">
        <v>6453</v>
      </c>
      <c r="F858" s="165">
        <v>4309705.8</v>
      </c>
      <c r="G858" s="55">
        <v>100</v>
      </c>
      <c r="H858" s="15">
        <f t="shared" si="146"/>
        <v>4309705.8</v>
      </c>
      <c r="I858" s="15">
        <f t="shared" si="142"/>
        <v>0</v>
      </c>
      <c r="J858" s="15">
        <f t="shared" si="143"/>
        <v>667.86080892608084</v>
      </c>
      <c r="K858" s="15">
        <f t="shared" si="144"/>
        <v>51.783656956717209</v>
      </c>
      <c r="L858" s="15">
        <f t="shared" si="145"/>
        <v>749527.49408036284</v>
      </c>
      <c r="M858" s="15"/>
      <c r="N858" s="119">
        <f t="shared" si="141"/>
        <v>749527.49408036284</v>
      </c>
    </row>
    <row r="859" spans="1:14" x14ac:dyDescent="0.25">
      <c r="A859" s="5"/>
      <c r="B859" s="65" t="s">
        <v>592</v>
      </c>
      <c r="C859" s="47">
        <v>4</v>
      </c>
      <c r="D859" s="69">
        <v>18.782299999999999</v>
      </c>
      <c r="E859" s="98">
        <v>1046</v>
      </c>
      <c r="F859" s="165">
        <v>204990.8</v>
      </c>
      <c r="G859" s="55">
        <v>100</v>
      </c>
      <c r="H859" s="15">
        <f t="shared" si="146"/>
        <v>204990.8</v>
      </c>
      <c r="I859" s="15">
        <f t="shared" si="142"/>
        <v>0</v>
      </c>
      <c r="J859" s="15">
        <f t="shared" si="143"/>
        <v>195.97590822179731</v>
      </c>
      <c r="K859" s="15">
        <f t="shared" si="144"/>
        <v>523.6685576610007</v>
      </c>
      <c r="L859" s="15">
        <f t="shared" si="145"/>
        <v>759964.61204954074</v>
      </c>
      <c r="M859" s="15"/>
      <c r="N859" s="119">
        <f t="shared" si="141"/>
        <v>759964.61204954074</v>
      </c>
    </row>
    <row r="860" spans="1:14" x14ac:dyDescent="0.25">
      <c r="A860" s="5"/>
      <c r="B860" s="65" t="s">
        <v>593</v>
      </c>
      <c r="C860" s="47">
        <v>4</v>
      </c>
      <c r="D860" s="69">
        <v>19.1768</v>
      </c>
      <c r="E860" s="98">
        <v>2751</v>
      </c>
      <c r="F860" s="165">
        <v>255650.8</v>
      </c>
      <c r="G860" s="55">
        <v>100</v>
      </c>
      <c r="H860" s="15">
        <f t="shared" si="146"/>
        <v>255650.8</v>
      </c>
      <c r="I860" s="15">
        <f t="shared" si="142"/>
        <v>0</v>
      </c>
      <c r="J860" s="15">
        <f t="shared" si="143"/>
        <v>92.9301344965467</v>
      </c>
      <c r="K860" s="15">
        <f t="shared" si="144"/>
        <v>626.71433138625139</v>
      </c>
      <c r="L860" s="15">
        <f t="shared" si="145"/>
        <v>1042762.1292760127</v>
      </c>
      <c r="M860" s="15"/>
      <c r="N860" s="119">
        <f t="shared" si="141"/>
        <v>1042762.1292760127</v>
      </c>
    </row>
    <row r="861" spans="1:14" x14ac:dyDescent="0.25">
      <c r="A861" s="5"/>
      <c r="B861" s="65" t="s">
        <v>594</v>
      </c>
      <c r="C861" s="47">
        <v>4</v>
      </c>
      <c r="D861" s="69">
        <v>12.482899999999999</v>
      </c>
      <c r="E861" s="98">
        <v>1224</v>
      </c>
      <c r="F861" s="165">
        <v>143561.29999999999</v>
      </c>
      <c r="G861" s="55">
        <v>100</v>
      </c>
      <c r="H861" s="15">
        <f t="shared" si="146"/>
        <v>143561.29999999999</v>
      </c>
      <c r="I861" s="15">
        <f t="shared" si="142"/>
        <v>0</v>
      </c>
      <c r="J861" s="15">
        <f t="shared" si="143"/>
        <v>117.28864379084966</v>
      </c>
      <c r="K861" s="15">
        <f t="shared" si="144"/>
        <v>602.35582209194843</v>
      </c>
      <c r="L861" s="15">
        <f t="shared" si="145"/>
        <v>852282.91820510884</v>
      </c>
      <c r="M861" s="15"/>
      <c r="N861" s="119">
        <f t="shared" si="141"/>
        <v>852282.91820510884</v>
      </c>
    </row>
    <row r="862" spans="1:14" x14ac:dyDescent="0.25">
      <c r="A862" s="5"/>
      <c r="B862" s="65" t="s">
        <v>595</v>
      </c>
      <c r="C862" s="47">
        <v>4</v>
      </c>
      <c r="D862" s="69">
        <v>7.8385999999999996</v>
      </c>
      <c r="E862" s="98">
        <v>706</v>
      </c>
      <c r="F862" s="165">
        <v>203476.9</v>
      </c>
      <c r="G862" s="55">
        <v>100</v>
      </c>
      <c r="H862" s="15">
        <f t="shared" si="146"/>
        <v>203476.9</v>
      </c>
      <c r="I862" s="15">
        <f t="shared" si="142"/>
        <v>0</v>
      </c>
      <c r="J862" s="15">
        <f t="shared" si="143"/>
        <v>288.21090651558075</v>
      </c>
      <c r="K862" s="15">
        <f t="shared" si="144"/>
        <v>431.4335593672173</v>
      </c>
      <c r="L862" s="15">
        <f t="shared" si="145"/>
        <v>591407.10458731896</v>
      </c>
      <c r="M862" s="15"/>
      <c r="N862" s="119">
        <f t="shared" si="141"/>
        <v>591407.10458731896</v>
      </c>
    </row>
    <row r="863" spans="1:14" x14ac:dyDescent="0.25">
      <c r="A863" s="5"/>
      <c r="B863" s="65" t="s">
        <v>596</v>
      </c>
      <c r="C863" s="47">
        <v>4</v>
      </c>
      <c r="D863" s="69">
        <v>92.682900000000004</v>
      </c>
      <c r="E863" s="98">
        <v>6330</v>
      </c>
      <c r="F863" s="165">
        <v>1947007.1</v>
      </c>
      <c r="G863" s="55">
        <v>100</v>
      </c>
      <c r="H863" s="15">
        <f t="shared" si="146"/>
        <v>1947007.1</v>
      </c>
      <c r="I863" s="15">
        <f t="shared" si="142"/>
        <v>0</v>
      </c>
      <c r="J863" s="15">
        <f t="shared" si="143"/>
        <v>307.58406003159558</v>
      </c>
      <c r="K863" s="15">
        <f t="shared" si="144"/>
        <v>412.06040585120246</v>
      </c>
      <c r="L863" s="15">
        <f t="shared" si="145"/>
        <v>1322842.395059227</v>
      </c>
      <c r="M863" s="15"/>
      <c r="N863" s="119">
        <f t="shared" si="141"/>
        <v>1322842.395059227</v>
      </c>
    </row>
    <row r="864" spans="1:14" x14ac:dyDescent="0.25">
      <c r="A864" s="5"/>
      <c r="B864" s="65" t="s">
        <v>597</v>
      </c>
      <c r="C864" s="47">
        <v>4</v>
      </c>
      <c r="D864" s="69">
        <v>22.4682</v>
      </c>
      <c r="E864" s="98">
        <v>2897</v>
      </c>
      <c r="F864" s="165">
        <v>2926466.4</v>
      </c>
      <c r="G864" s="55">
        <v>100</v>
      </c>
      <c r="H864" s="15">
        <f t="shared" si="146"/>
        <v>2926466.4</v>
      </c>
      <c r="I864" s="15">
        <f t="shared" si="142"/>
        <v>0</v>
      </c>
      <c r="J864" s="15">
        <f t="shared" si="143"/>
        <v>1010.1713496720745</v>
      </c>
      <c r="K864" s="15">
        <f t="shared" si="144"/>
        <v>-290.52688378927644</v>
      </c>
      <c r="L864" s="15">
        <f t="shared" si="145"/>
        <v>332915.79319759447</v>
      </c>
      <c r="M864" s="15"/>
      <c r="N864" s="119">
        <f t="shared" si="141"/>
        <v>332915.79319759447</v>
      </c>
    </row>
    <row r="865" spans="1:14" x14ac:dyDescent="0.25">
      <c r="A865" s="5"/>
      <c r="B865" s="65" t="s">
        <v>598</v>
      </c>
      <c r="C865" s="47">
        <v>4</v>
      </c>
      <c r="D865" s="69">
        <v>20.2746</v>
      </c>
      <c r="E865" s="98">
        <v>2311</v>
      </c>
      <c r="F865" s="165">
        <v>288211.40000000002</v>
      </c>
      <c r="G865" s="55">
        <v>100</v>
      </c>
      <c r="H865" s="15">
        <f t="shared" si="146"/>
        <v>288211.40000000002</v>
      </c>
      <c r="I865" s="15">
        <f t="shared" si="142"/>
        <v>0</v>
      </c>
      <c r="J865" s="15">
        <f t="shared" si="143"/>
        <v>124.71285157940287</v>
      </c>
      <c r="K865" s="15">
        <f t="shared" si="144"/>
        <v>594.93161430339524</v>
      </c>
      <c r="L865" s="15">
        <f t="shared" si="145"/>
        <v>966853.75958391756</v>
      </c>
      <c r="M865" s="15"/>
      <c r="N865" s="119">
        <f t="shared" si="141"/>
        <v>966853.75958391756</v>
      </c>
    </row>
    <row r="866" spans="1:14" x14ac:dyDescent="0.25">
      <c r="A866" s="5"/>
      <c r="B866" s="65" t="s">
        <v>599</v>
      </c>
      <c r="C866" s="47">
        <v>4</v>
      </c>
      <c r="D866" s="69">
        <v>10.432699999999999</v>
      </c>
      <c r="E866" s="98">
        <v>1318</v>
      </c>
      <c r="F866" s="165">
        <v>558788</v>
      </c>
      <c r="G866" s="55">
        <v>100</v>
      </c>
      <c r="H866" s="15">
        <f t="shared" si="146"/>
        <v>558788</v>
      </c>
      <c r="I866" s="15">
        <f t="shared" si="142"/>
        <v>0</v>
      </c>
      <c r="J866" s="15">
        <f t="shared" si="143"/>
        <v>423.96661608497726</v>
      </c>
      <c r="K866" s="15">
        <f t="shared" si="144"/>
        <v>295.67784979782078</v>
      </c>
      <c r="L866" s="15">
        <f t="shared" si="145"/>
        <v>497489.39100062748</v>
      </c>
      <c r="M866" s="15"/>
      <c r="N866" s="119">
        <f t="shared" si="141"/>
        <v>497489.39100062748</v>
      </c>
    </row>
    <row r="867" spans="1:14" x14ac:dyDescent="0.25">
      <c r="A867" s="5"/>
      <c r="B867" s="65" t="s">
        <v>390</v>
      </c>
      <c r="C867" s="47">
        <v>4</v>
      </c>
      <c r="D867" s="69">
        <v>14.2333</v>
      </c>
      <c r="E867" s="98">
        <v>814</v>
      </c>
      <c r="F867" s="165">
        <v>447535</v>
      </c>
      <c r="G867" s="55">
        <v>100</v>
      </c>
      <c r="H867" s="15">
        <f t="shared" si="146"/>
        <v>447535</v>
      </c>
      <c r="I867" s="15">
        <f t="shared" si="142"/>
        <v>0</v>
      </c>
      <c r="J867" s="15">
        <f t="shared" si="143"/>
        <v>549.79729729729729</v>
      </c>
      <c r="K867" s="15">
        <f t="shared" si="144"/>
        <v>169.84716858550075</v>
      </c>
      <c r="L867" s="15">
        <f t="shared" si="145"/>
        <v>312701.71557492082</v>
      </c>
      <c r="M867" s="15"/>
      <c r="N867" s="119">
        <f t="shared" si="141"/>
        <v>312701.71557492082</v>
      </c>
    </row>
    <row r="868" spans="1:14" x14ac:dyDescent="0.25">
      <c r="A868" s="5"/>
      <c r="B868" s="65" t="s">
        <v>600</v>
      </c>
      <c r="C868" s="47">
        <v>4</v>
      </c>
      <c r="D868" s="69">
        <v>18.4329</v>
      </c>
      <c r="E868" s="98">
        <v>3048</v>
      </c>
      <c r="F868" s="165">
        <v>811158.9</v>
      </c>
      <c r="G868" s="55">
        <v>100</v>
      </c>
      <c r="H868" s="15">
        <f t="shared" si="146"/>
        <v>811158.9</v>
      </c>
      <c r="I868" s="15">
        <f t="shared" si="142"/>
        <v>0</v>
      </c>
      <c r="J868" s="15">
        <f t="shared" si="143"/>
        <v>266.12824803149607</v>
      </c>
      <c r="K868" s="15">
        <f t="shared" si="144"/>
        <v>453.51621785130197</v>
      </c>
      <c r="L868" s="15">
        <f t="shared" si="145"/>
        <v>866557.14253880468</v>
      </c>
      <c r="M868" s="15"/>
      <c r="N868" s="119">
        <f t="shared" si="141"/>
        <v>866557.14253880468</v>
      </c>
    </row>
    <row r="869" spans="1:14" x14ac:dyDescent="0.25">
      <c r="A869" s="5"/>
      <c r="B869" s="65" t="s">
        <v>140</v>
      </c>
      <c r="C869" s="47">
        <v>4</v>
      </c>
      <c r="D869" s="69">
        <v>42.294499999999999</v>
      </c>
      <c r="E869" s="98">
        <v>3120</v>
      </c>
      <c r="F869" s="165">
        <v>682975</v>
      </c>
      <c r="G869" s="55">
        <v>100</v>
      </c>
      <c r="H869" s="15">
        <f t="shared" si="146"/>
        <v>682975</v>
      </c>
      <c r="I869" s="15">
        <f t="shared" si="142"/>
        <v>0</v>
      </c>
      <c r="J869" s="15">
        <f t="shared" si="143"/>
        <v>218.90224358974359</v>
      </c>
      <c r="K869" s="15">
        <f t="shared" si="144"/>
        <v>500.74222229305445</v>
      </c>
      <c r="L869" s="15">
        <f t="shared" si="145"/>
        <v>990931.44306439243</v>
      </c>
      <c r="M869" s="15"/>
      <c r="N869" s="119">
        <f t="shared" si="141"/>
        <v>990931.44306439243</v>
      </c>
    </row>
    <row r="870" spans="1:14" x14ac:dyDescent="0.25">
      <c r="A870" s="5"/>
      <c r="B870" s="65" t="s">
        <v>532</v>
      </c>
      <c r="C870" s="47">
        <v>4</v>
      </c>
      <c r="D870" s="69">
        <v>26.699400000000001</v>
      </c>
      <c r="E870" s="98">
        <v>2426</v>
      </c>
      <c r="F870" s="165">
        <v>462885.8</v>
      </c>
      <c r="G870" s="55">
        <v>100</v>
      </c>
      <c r="H870" s="15">
        <f t="shared" si="146"/>
        <v>462885.8</v>
      </c>
      <c r="I870" s="15">
        <f t="shared" si="142"/>
        <v>0</v>
      </c>
      <c r="J870" s="15">
        <f t="shared" si="143"/>
        <v>190.80206100577081</v>
      </c>
      <c r="K870" s="15">
        <f t="shared" si="144"/>
        <v>528.84240487702721</v>
      </c>
      <c r="L870" s="15">
        <f t="shared" si="145"/>
        <v>917313.32528480131</v>
      </c>
      <c r="M870" s="15"/>
      <c r="N870" s="119">
        <f t="shared" si="141"/>
        <v>917313.32528480131</v>
      </c>
    </row>
    <row r="871" spans="1:14" x14ac:dyDescent="0.25">
      <c r="A871" s="5"/>
      <c r="B871" s="65" t="s">
        <v>839</v>
      </c>
      <c r="C871" s="47">
        <v>4</v>
      </c>
      <c r="D871" s="69">
        <v>8.2538999999999998</v>
      </c>
      <c r="E871" s="98">
        <v>1284</v>
      </c>
      <c r="F871" s="165">
        <v>536811</v>
      </c>
      <c r="G871" s="55">
        <v>100</v>
      </c>
      <c r="H871" s="15">
        <f t="shared" si="146"/>
        <v>536811</v>
      </c>
      <c r="I871" s="15">
        <f t="shared" si="142"/>
        <v>0</v>
      </c>
      <c r="J871" s="15">
        <f t="shared" si="143"/>
        <v>418.07710280373834</v>
      </c>
      <c r="K871" s="15">
        <f t="shared" si="144"/>
        <v>301.5673630790597</v>
      </c>
      <c r="L871" s="15">
        <f t="shared" si="145"/>
        <v>495457.09711785306</v>
      </c>
      <c r="M871" s="15"/>
      <c r="N871" s="119">
        <f t="shared" si="141"/>
        <v>495457.09711785306</v>
      </c>
    </row>
    <row r="872" spans="1:14" x14ac:dyDescent="0.25">
      <c r="A872" s="5"/>
      <c r="B872" s="65" t="s">
        <v>42</v>
      </c>
      <c r="C872" s="47">
        <v>4</v>
      </c>
      <c r="D872" s="69">
        <v>11.6883</v>
      </c>
      <c r="E872" s="98">
        <v>1637</v>
      </c>
      <c r="F872" s="165">
        <v>303787.90000000002</v>
      </c>
      <c r="G872" s="55">
        <v>100</v>
      </c>
      <c r="H872" s="15">
        <f t="shared" si="146"/>
        <v>303787.90000000002</v>
      </c>
      <c r="I872" s="15">
        <f t="shared" si="142"/>
        <v>0</v>
      </c>
      <c r="J872" s="15">
        <f t="shared" si="143"/>
        <v>185.57599266951743</v>
      </c>
      <c r="K872" s="15">
        <f t="shared" si="144"/>
        <v>534.06847321328064</v>
      </c>
      <c r="L872" s="15">
        <f t="shared" si="145"/>
        <v>809504.23221128329</v>
      </c>
      <c r="M872" s="15"/>
      <c r="N872" s="119">
        <f t="shared" si="141"/>
        <v>809504.23221128329</v>
      </c>
    </row>
    <row r="873" spans="1:14" x14ac:dyDescent="0.25">
      <c r="A873" s="5"/>
      <c r="B873" s="65" t="s">
        <v>601</v>
      </c>
      <c r="C873" s="47">
        <v>4</v>
      </c>
      <c r="D873" s="69">
        <v>63.86</v>
      </c>
      <c r="E873" s="98">
        <v>3697</v>
      </c>
      <c r="F873" s="165">
        <v>615344.1</v>
      </c>
      <c r="G873" s="55">
        <v>100</v>
      </c>
      <c r="H873" s="15">
        <f t="shared" si="146"/>
        <v>615344.1</v>
      </c>
      <c r="I873" s="15">
        <f t="shared" si="142"/>
        <v>0</v>
      </c>
      <c r="J873" s="15">
        <f t="shared" si="143"/>
        <v>166.44417094941844</v>
      </c>
      <c r="K873" s="15">
        <f t="shared" si="144"/>
        <v>553.20029493337961</v>
      </c>
      <c r="L873" s="15">
        <f t="shared" si="145"/>
        <v>1163210.7700909842</v>
      </c>
      <c r="M873" s="15"/>
      <c r="N873" s="119">
        <f t="shared" si="141"/>
        <v>1163210.7700909842</v>
      </c>
    </row>
    <row r="874" spans="1:14" x14ac:dyDescent="0.25">
      <c r="A874" s="5"/>
      <c r="B874" s="65" t="s">
        <v>902</v>
      </c>
      <c r="C874" s="47">
        <v>3</v>
      </c>
      <c r="D874" s="69">
        <v>60.826599999999999</v>
      </c>
      <c r="E874" s="98">
        <v>19655</v>
      </c>
      <c r="F874" s="165">
        <v>21215032</v>
      </c>
      <c r="G874" s="55">
        <v>50</v>
      </c>
      <c r="H874" s="15">
        <f t="shared" si="146"/>
        <v>10607516</v>
      </c>
      <c r="I874" s="15">
        <f t="shared" si="142"/>
        <v>10607516</v>
      </c>
      <c r="J874" s="15">
        <f t="shared" si="143"/>
        <v>1079.3707453574154</v>
      </c>
      <c r="K874" s="15">
        <f t="shared" si="144"/>
        <v>-359.7262794746174</v>
      </c>
      <c r="L874" s="15">
        <f t="shared" si="145"/>
        <v>2019207.979206461</v>
      </c>
      <c r="M874" s="15"/>
      <c r="N874" s="119">
        <f t="shared" si="141"/>
        <v>2019207.979206461</v>
      </c>
    </row>
    <row r="875" spans="1:14" x14ac:dyDescent="0.25">
      <c r="A875" s="5"/>
      <c r="B875" s="65" t="s">
        <v>840</v>
      </c>
      <c r="C875" s="47">
        <v>4</v>
      </c>
      <c r="D875" s="69">
        <v>27.288999999999998</v>
      </c>
      <c r="E875" s="98">
        <v>5874</v>
      </c>
      <c r="F875" s="165">
        <v>1468451.9</v>
      </c>
      <c r="G875" s="55">
        <v>100</v>
      </c>
      <c r="H875" s="15">
        <f t="shared" si="146"/>
        <v>1468451.9</v>
      </c>
      <c r="I875" s="15">
        <f t="shared" si="142"/>
        <v>0</v>
      </c>
      <c r="J875" s="15">
        <f t="shared" si="143"/>
        <v>249.99181137214845</v>
      </c>
      <c r="K875" s="15">
        <f t="shared" si="144"/>
        <v>469.6526545106496</v>
      </c>
      <c r="L875" s="15">
        <f t="shared" si="145"/>
        <v>1176022.2148310572</v>
      </c>
      <c r="M875" s="15"/>
      <c r="N875" s="119">
        <f t="shared" si="141"/>
        <v>1176022.2148310572</v>
      </c>
    </row>
    <row r="876" spans="1:14" x14ac:dyDescent="0.25">
      <c r="A876" s="5"/>
      <c r="B876" s="65" t="s">
        <v>100</v>
      </c>
      <c r="C876" s="47">
        <v>4</v>
      </c>
      <c r="D876" s="69">
        <v>14.374500000000001</v>
      </c>
      <c r="E876" s="98">
        <v>1442</v>
      </c>
      <c r="F876" s="165">
        <v>238361.3</v>
      </c>
      <c r="G876" s="55">
        <v>100</v>
      </c>
      <c r="H876" s="15">
        <f t="shared" si="146"/>
        <v>238361.3</v>
      </c>
      <c r="I876" s="15">
        <f t="shared" si="142"/>
        <v>0</v>
      </c>
      <c r="J876" s="15">
        <f t="shared" si="143"/>
        <v>165.29909847434118</v>
      </c>
      <c r="K876" s="15">
        <f t="shared" si="144"/>
        <v>554.34536740845692</v>
      </c>
      <c r="L876" s="15">
        <f t="shared" si="145"/>
        <v>821763.41054656904</v>
      </c>
      <c r="M876" s="15"/>
      <c r="N876" s="119">
        <f t="shared" si="141"/>
        <v>821763.41054656904</v>
      </c>
    </row>
    <row r="877" spans="1:14" x14ac:dyDescent="0.25">
      <c r="A877" s="5"/>
      <c r="B877" s="65" t="s">
        <v>602</v>
      </c>
      <c r="C877" s="47">
        <v>4</v>
      </c>
      <c r="D877" s="69">
        <v>10.2719</v>
      </c>
      <c r="E877" s="98">
        <v>1188</v>
      </c>
      <c r="F877" s="165">
        <v>216888.9</v>
      </c>
      <c r="G877" s="55">
        <v>100</v>
      </c>
      <c r="H877" s="15">
        <f t="shared" si="146"/>
        <v>216888.9</v>
      </c>
      <c r="I877" s="15">
        <f t="shared" si="142"/>
        <v>0</v>
      </c>
      <c r="J877" s="15">
        <f t="shared" si="143"/>
        <v>182.56641414141413</v>
      </c>
      <c r="K877" s="15">
        <f t="shared" si="144"/>
        <v>537.07805174138389</v>
      </c>
      <c r="L877" s="15">
        <f t="shared" si="145"/>
        <v>766823.53648258408</v>
      </c>
      <c r="M877" s="15"/>
      <c r="N877" s="119">
        <f t="shared" si="141"/>
        <v>766823.53648258408</v>
      </c>
    </row>
    <row r="878" spans="1:14" x14ac:dyDescent="0.25">
      <c r="A878" s="5"/>
      <c r="B878" s="65" t="s">
        <v>603</v>
      </c>
      <c r="C878" s="47">
        <v>4</v>
      </c>
      <c r="D878" s="69">
        <v>15.514700000000001</v>
      </c>
      <c r="E878" s="98">
        <v>1504</v>
      </c>
      <c r="F878" s="165">
        <v>258824.6</v>
      </c>
      <c r="G878" s="55">
        <v>100</v>
      </c>
      <c r="H878" s="15">
        <f t="shared" si="146"/>
        <v>258824.6</v>
      </c>
      <c r="I878" s="15">
        <f t="shared" si="142"/>
        <v>0</v>
      </c>
      <c r="J878" s="15">
        <f t="shared" si="143"/>
        <v>172.09082446808512</v>
      </c>
      <c r="K878" s="15">
        <f t="shared" si="144"/>
        <v>547.55364141471296</v>
      </c>
      <c r="L878" s="15">
        <f t="shared" si="145"/>
        <v>822676.36537603056</v>
      </c>
      <c r="M878" s="15"/>
      <c r="N878" s="119">
        <f t="shared" si="141"/>
        <v>822676.36537603056</v>
      </c>
    </row>
    <row r="879" spans="1:14" x14ac:dyDescent="0.25">
      <c r="A879" s="5"/>
      <c r="B879" s="65" t="s">
        <v>604</v>
      </c>
      <c r="C879" s="47">
        <v>4</v>
      </c>
      <c r="D879" s="69">
        <v>32.592500000000001</v>
      </c>
      <c r="E879" s="98">
        <v>4852</v>
      </c>
      <c r="F879" s="165">
        <v>1965598</v>
      </c>
      <c r="G879" s="55">
        <v>100</v>
      </c>
      <c r="H879" s="15">
        <f t="shared" si="146"/>
        <v>1965598</v>
      </c>
      <c r="I879" s="15">
        <f t="shared" si="142"/>
        <v>0</v>
      </c>
      <c r="J879" s="15">
        <f t="shared" si="143"/>
        <v>405.1108821104699</v>
      </c>
      <c r="K879" s="15">
        <f t="shared" si="144"/>
        <v>314.53358377232814</v>
      </c>
      <c r="L879" s="15">
        <f t="shared" si="145"/>
        <v>911917.5423030419</v>
      </c>
      <c r="M879" s="15"/>
      <c r="N879" s="119">
        <f t="shared" si="141"/>
        <v>911917.5423030419</v>
      </c>
    </row>
    <row r="880" spans="1:14" x14ac:dyDescent="0.25">
      <c r="A880" s="5"/>
      <c r="B880" s="65" t="s">
        <v>605</v>
      </c>
      <c r="C880" s="47">
        <v>4</v>
      </c>
      <c r="D880" s="69">
        <v>24.1846</v>
      </c>
      <c r="E880" s="98">
        <v>2928</v>
      </c>
      <c r="F880" s="165">
        <v>775358.2</v>
      </c>
      <c r="G880" s="55">
        <v>100</v>
      </c>
      <c r="H880" s="15">
        <f t="shared" si="146"/>
        <v>775358.2</v>
      </c>
      <c r="I880" s="15">
        <f t="shared" si="142"/>
        <v>0</v>
      </c>
      <c r="J880" s="15">
        <f t="shared" si="143"/>
        <v>264.80812841530053</v>
      </c>
      <c r="K880" s="15">
        <f t="shared" si="144"/>
        <v>454.83633746749751</v>
      </c>
      <c r="L880" s="15">
        <f t="shared" si="145"/>
        <v>871778.88115549739</v>
      </c>
      <c r="M880" s="15"/>
      <c r="N880" s="119">
        <f t="shared" si="141"/>
        <v>871778.88115549739</v>
      </c>
    </row>
    <row r="881" spans="1:14" x14ac:dyDescent="0.25">
      <c r="A881" s="5"/>
      <c r="B881" s="8"/>
      <c r="C881" s="8"/>
      <c r="D881" s="69">
        <v>0</v>
      </c>
      <c r="E881" s="100"/>
      <c r="F881" s="44"/>
      <c r="G881" s="55"/>
      <c r="H881" s="40"/>
      <c r="I881" s="15"/>
      <c r="J881" s="15"/>
      <c r="K881" s="15"/>
      <c r="L881" s="15"/>
      <c r="M881" s="15"/>
      <c r="N881" s="119"/>
    </row>
    <row r="882" spans="1:14" x14ac:dyDescent="0.25">
      <c r="A882" s="32" t="s">
        <v>606</v>
      </c>
      <c r="B882" s="57" t="s">
        <v>2</v>
      </c>
      <c r="C882" s="58"/>
      <c r="D882" s="7">
        <v>598.36670000000004</v>
      </c>
      <c r="E882" s="101">
        <f>E883</f>
        <v>37271</v>
      </c>
      <c r="F882" s="49"/>
      <c r="G882" s="55"/>
      <c r="H882" s="12">
        <f>H884</f>
        <v>3942514</v>
      </c>
      <c r="I882" s="12">
        <f>I884</f>
        <v>-3942514</v>
      </c>
      <c r="J882" s="15"/>
      <c r="K882" s="15"/>
      <c r="L882" s="15"/>
      <c r="M882" s="14">
        <f>M884</f>
        <v>16962589.884775363</v>
      </c>
      <c r="N882" s="117">
        <f t="shared" si="141"/>
        <v>16962589.884775363</v>
      </c>
    </row>
    <row r="883" spans="1:14" x14ac:dyDescent="0.25">
      <c r="A883" s="32" t="s">
        <v>606</v>
      </c>
      <c r="B883" s="57" t="s">
        <v>3</v>
      </c>
      <c r="C883" s="58"/>
      <c r="D883" s="7">
        <v>598.36670000000004</v>
      </c>
      <c r="E883" s="101">
        <f>SUM(E885:E907)</f>
        <v>37271</v>
      </c>
      <c r="F883" s="49">
        <f>SUM(F885:F907)</f>
        <v>15770056</v>
      </c>
      <c r="G883" s="55"/>
      <c r="H883" s="12">
        <f>SUM(H885:H907)</f>
        <v>11310565.950000001</v>
      </c>
      <c r="I883" s="12">
        <f>SUM(I885:I907)</f>
        <v>4459490.05</v>
      </c>
      <c r="J883" s="15"/>
      <c r="K883" s="15"/>
      <c r="L883" s="12">
        <f>SUM(L885:L907)</f>
        <v>17736689.590926304</v>
      </c>
      <c r="M883" s="15"/>
      <c r="N883" s="117">
        <f t="shared" si="141"/>
        <v>17736689.590926304</v>
      </c>
    </row>
    <row r="884" spans="1:14" x14ac:dyDescent="0.25">
      <c r="A884" s="5"/>
      <c r="B884" s="65" t="s">
        <v>26</v>
      </c>
      <c r="C884" s="47">
        <v>2</v>
      </c>
      <c r="D884" s="69">
        <v>0</v>
      </c>
      <c r="E884" s="104"/>
      <c r="F884" s="64"/>
      <c r="G884" s="55">
        <v>25</v>
      </c>
      <c r="H884" s="15">
        <f>F883*G884/100</f>
        <v>3942514</v>
      </c>
      <c r="I884" s="15">
        <f t="shared" si="142"/>
        <v>-3942514</v>
      </c>
      <c r="J884" s="15"/>
      <c r="K884" s="15"/>
      <c r="L884" s="15"/>
      <c r="M884" s="15">
        <f>($L$7*$L$8*E882/$L$10)+($L$7*$L$9*D882/$L$11)</f>
        <v>16962589.884775363</v>
      </c>
      <c r="N884" s="119">
        <f t="shared" si="141"/>
        <v>16962589.884775363</v>
      </c>
    </row>
    <row r="885" spans="1:14" x14ac:dyDescent="0.25">
      <c r="A885" s="5"/>
      <c r="B885" s="65" t="s">
        <v>607</v>
      </c>
      <c r="C885" s="47">
        <v>4</v>
      </c>
      <c r="D885" s="69">
        <v>26.591699999999999</v>
      </c>
      <c r="E885" s="98">
        <v>1261</v>
      </c>
      <c r="F885" s="166">
        <v>518419.3</v>
      </c>
      <c r="G885" s="55">
        <v>100</v>
      </c>
      <c r="H885" s="15">
        <f>F885*G885/100</f>
        <v>518419.3</v>
      </c>
      <c r="I885" s="15">
        <f t="shared" si="142"/>
        <v>0</v>
      </c>
      <c r="J885" s="15">
        <f t="shared" ref="J885:J907" si="147">F885/E885</f>
        <v>411.11760507533705</v>
      </c>
      <c r="K885" s="15">
        <f t="shared" ref="K885:K907" si="148">$J$11*$J$19-J885</f>
        <v>308.52686080746099</v>
      </c>
      <c r="L885" s="15">
        <f t="shared" ref="L885:L907" si="149">IF(K885&gt;0,$J$7*$J$8*(K885/$K$19),0)+$J$7*$J$9*(E885/$E$19)+$J$7*$J$10*(D885/$D$19)</f>
        <v>549351.44418083469</v>
      </c>
      <c r="M885" s="15"/>
      <c r="N885" s="119">
        <f t="shared" si="141"/>
        <v>549351.44418083469</v>
      </c>
    </row>
    <row r="886" spans="1:14" x14ac:dyDescent="0.25">
      <c r="A886" s="5"/>
      <c r="B886" s="65" t="s">
        <v>608</v>
      </c>
      <c r="C886" s="47">
        <v>4</v>
      </c>
      <c r="D886" s="69">
        <v>21.4466</v>
      </c>
      <c r="E886" s="98">
        <v>1240</v>
      </c>
      <c r="F886" s="166">
        <v>197713.8</v>
      </c>
      <c r="G886" s="55">
        <v>100</v>
      </c>
      <c r="H886" s="15">
        <f t="shared" ref="H886:H907" si="150">F886*G886/100</f>
        <v>197713.8</v>
      </c>
      <c r="I886" s="15">
        <f t="shared" si="142"/>
        <v>0</v>
      </c>
      <c r="J886" s="15">
        <f t="shared" si="147"/>
        <v>159.4466129032258</v>
      </c>
      <c r="K886" s="15">
        <f t="shared" si="148"/>
        <v>560.19785297957219</v>
      </c>
      <c r="L886" s="15">
        <f t="shared" si="149"/>
        <v>827972.06444216613</v>
      </c>
      <c r="M886" s="15"/>
      <c r="N886" s="119">
        <f t="shared" si="141"/>
        <v>827972.06444216613</v>
      </c>
    </row>
    <row r="887" spans="1:14" x14ac:dyDescent="0.25">
      <c r="A887" s="5"/>
      <c r="B887" s="65" t="s">
        <v>841</v>
      </c>
      <c r="C887" s="47">
        <v>4</v>
      </c>
      <c r="D887" s="69">
        <v>20.6798</v>
      </c>
      <c r="E887" s="98">
        <v>1404</v>
      </c>
      <c r="F887" s="166">
        <v>356904.6</v>
      </c>
      <c r="G887" s="55">
        <v>100</v>
      </c>
      <c r="H887" s="15">
        <f t="shared" si="150"/>
        <v>356904.6</v>
      </c>
      <c r="I887" s="15">
        <f t="shared" si="142"/>
        <v>0</v>
      </c>
      <c r="J887" s="15">
        <f t="shared" si="147"/>
        <v>254.20555555555555</v>
      </c>
      <c r="K887" s="15">
        <f t="shared" si="148"/>
        <v>465.43891032724252</v>
      </c>
      <c r="L887" s="15">
        <f t="shared" si="149"/>
        <v>730770.07761125604</v>
      </c>
      <c r="M887" s="15"/>
      <c r="N887" s="119">
        <f t="shared" si="141"/>
        <v>730770.07761125604</v>
      </c>
    </row>
    <row r="888" spans="1:14" x14ac:dyDescent="0.25">
      <c r="A888" s="5"/>
      <c r="B888" s="65" t="s">
        <v>842</v>
      </c>
      <c r="C888" s="47">
        <v>4</v>
      </c>
      <c r="D888" s="69">
        <v>48.986699999999999</v>
      </c>
      <c r="E888" s="98">
        <v>2439</v>
      </c>
      <c r="F888" s="166">
        <v>324516.7</v>
      </c>
      <c r="G888" s="55">
        <v>100</v>
      </c>
      <c r="H888" s="15">
        <f t="shared" si="150"/>
        <v>324516.7</v>
      </c>
      <c r="I888" s="15">
        <f t="shared" si="142"/>
        <v>0</v>
      </c>
      <c r="J888" s="15">
        <f t="shared" si="147"/>
        <v>133.05317753177533</v>
      </c>
      <c r="K888" s="15">
        <f t="shared" si="148"/>
        <v>586.59128835102274</v>
      </c>
      <c r="L888" s="15">
        <f t="shared" si="149"/>
        <v>1044283.326687396</v>
      </c>
      <c r="M888" s="15"/>
      <c r="N888" s="119">
        <f t="shared" si="141"/>
        <v>1044283.326687396</v>
      </c>
    </row>
    <row r="889" spans="1:14" x14ac:dyDescent="0.25">
      <c r="A889" s="5"/>
      <c r="B889" s="65" t="s">
        <v>609</v>
      </c>
      <c r="C889" s="47">
        <v>4</v>
      </c>
      <c r="D889" s="69">
        <v>62.897199999999998</v>
      </c>
      <c r="E889" s="98">
        <v>3200</v>
      </c>
      <c r="F889" s="166">
        <v>961120.7</v>
      </c>
      <c r="G889" s="55">
        <v>100</v>
      </c>
      <c r="H889" s="15">
        <f t="shared" si="150"/>
        <v>961120.7</v>
      </c>
      <c r="I889" s="15">
        <f t="shared" si="142"/>
        <v>0</v>
      </c>
      <c r="J889" s="15">
        <f t="shared" si="147"/>
        <v>300.35021875000001</v>
      </c>
      <c r="K889" s="15">
        <f t="shared" si="148"/>
        <v>419.29424713279803</v>
      </c>
      <c r="L889" s="15">
        <f t="shared" si="149"/>
        <v>957197.44518547098</v>
      </c>
      <c r="M889" s="15"/>
      <c r="N889" s="119">
        <f t="shared" si="141"/>
        <v>957197.44518547098</v>
      </c>
    </row>
    <row r="890" spans="1:14" x14ac:dyDescent="0.25">
      <c r="A890" s="5"/>
      <c r="B890" s="65" t="s">
        <v>610</v>
      </c>
      <c r="C890" s="47">
        <v>4</v>
      </c>
      <c r="D890" s="69">
        <v>33.687600000000003</v>
      </c>
      <c r="E890" s="98">
        <v>2083</v>
      </c>
      <c r="F890" s="166">
        <v>252716.1</v>
      </c>
      <c r="G890" s="55">
        <v>100</v>
      </c>
      <c r="H890" s="15">
        <f t="shared" si="150"/>
        <v>252716.1</v>
      </c>
      <c r="I890" s="15">
        <f t="shared" si="142"/>
        <v>0</v>
      </c>
      <c r="J890" s="15">
        <f t="shared" si="147"/>
        <v>121.32313970235238</v>
      </c>
      <c r="K890" s="15">
        <f t="shared" si="148"/>
        <v>598.32132618044568</v>
      </c>
      <c r="L890" s="15">
        <f t="shared" si="149"/>
        <v>984300.80436469044</v>
      </c>
      <c r="M890" s="15"/>
      <c r="N890" s="119">
        <f t="shared" si="141"/>
        <v>984300.80436469044</v>
      </c>
    </row>
    <row r="891" spans="1:14" x14ac:dyDescent="0.25">
      <c r="A891" s="5"/>
      <c r="B891" s="65" t="s">
        <v>611</v>
      </c>
      <c r="C891" s="47">
        <v>4</v>
      </c>
      <c r="D891" s="69">
        <v>36.413200000000003</v>
      </c>
      <c r="E891" s="98">
        <v>1323</v>
      </c>
      <c r="F891" s="166">
        <v>208642.5</v>
      </c>
      <c r="G891" s="55">
        <v>100</v>
      </c>
      <c r="H891" s="15">
        <f t="shared" si="150"/>
        <v>208642.5</v>
      </c>
      <c r="I891" s="15">
        <f t="shared" si="142"/>
        <v>0</v>
      </c>
      <c r="J891" s="15">
        <f t="shared" si="147"/>
        <v>157.70408163265307</v>
      </c>
      <c r="K891" s="15">
        <f t="shared" si="148"/>
        <v>561.94038425014492</v>
      </c>
      <c r="L891" s="15">
        <f t="shared" si="149"/>
        <v>876989.71500838432</v>
      </c>
      <c r="M891" s="15"/>
      <c r="N891" s="119">
        <f t="shared" si="141"/>
        <v>876989.71500838432</v>
      </c>
    </row>
    <row r="892" spans="1:14" x14ac:dyDescent="0.25">
      <c r="A892" s="5"/>
      <c r="B892" s="65" t="s">
        <v>612</v>
      </c>
      <c r="C892" s="47">
        <v>4</v>
      </c>
      <c r="D892" s="69">
        <v>17.424600000000002</v>
      </c>
      <c r="E892" s="98">
        <v>717</v>
      </c>
      <c r="F892" s="166">
        <v>75213.3</v>
      </c>
      <c r="G892" s="55">
        <v>100</v>
      </c>
      <c r="H892" s="15">
        <f t="shared" si="150"/>
        <v>75213.3</v>
      </c>
      <c r="I892" s="15">
        <f t="shared" si="142"/>
        <v>0</v>
      </c>
      <c r="J892" s="15">
        <f t="shared" si="147"/>
        <v>104.9</v>
      </c>
      <c r="K892" s="15">
        <f t="shared" si="148"/>
        <v>614.74446588279807</v>
      </c>
      <c r="L892" s="15">
        <f t="shared" si="149"/>
        <v>831693.32717137504</v>
      </c>
      <c r="M892" s="15"/>
      <c r="N892" s="119">
        <f t="shared" si="141"/>
        <v>831693.32717137504</v>
      </c>
    </row>
    <row r="893" spans="1:14" x14ac:dyDescent="0.25">
      <c r="A893" s="5"/>
      <c r="B893" s="65" t="s">
        <v>613</v>
      </c>
      <c r="C893" s="47">
        <v>4</v>
      </c>
      <c r="D893" s="69">
        <v>18.459800000000001</v>
      </c>
      <c r="E893" s="98">
        <v>1284</v>
      </c>
      <c r="F893" s="166">
        <v>163121.5</v>
      </c>
      <c r="G893" s="55">
        <v>100</v>
      </c>
      <c r="H893" s="15">
        <f t="shared" si="150"/>
        <v>163121.5</v>
      </c>
      <c r="I893" s="15">
        <f t="shared" si="142"/>
        <v>0</v>
      </c>
      <c r="J893" s="15">
        <f t="shared" si="147"/>
        <v>127.04166666666667</v>
      </c>
      <c r="K893" s="15">
        <f t="shared" si="148"/>
        <v>592.60279921613142</v>
      </c>
      <c r="L893" s="15">
        <f t="shared" si="149"/>
        <v>862190.84535263712</v>
      </c>
      <c r="M893" s="15"/>
      <c r="N893" s="119">
        <f t="shared" si="141"/>
        <v>862190.84535263712</v>
      </c>
    </row>
    <row r="894" spans="1:14" x14ac:dyDescent="0.25">
      <c r="A894" s="5"/>
      <c r="B894" s="65" t="s">
        <v>296</v>
      </c>
      <c r="C894" s="47">
        <v>4</v>
      </c>
      <c r="D894" s="69">
        <v>17.335699999999999</v>
      </c>
      <c r="E894" s="98">
        <v>843</v>
      </c>
      <c r="F894" s="166">
        <v>137120.79999999999</v>
      </c>
      <c r="G894" s="55">
        <v>100</v>
      </c>
      <c r="H894" s="15">
        <f t="shared" si="150"/>
        <v>137120.79999999999</v>
      </c>
      <c r="I894" s="15">
        <f t="shared" si="142"/>
        <v>0</v>
      </c>
      <c r="J894" s="15">
        <f t="shared" si="147"/>
        <v>162.65812574139974</v>
      </c>
      <c r="K894" s="15">
        <f t="shared" si="148"/>
        <v>556.98634014139827</v>
      </c>
      <c r="L894" s="15">
        <f t="shared" si="149"/>
        <v>775899.8071577861</v>
      </c>
      <c r="M894" s="15"/>
      <c r="N894" s="119">
        <f t="shared" si="141"/>
        <v>775899.8071577861</v>
      </c>
    </row>
    <row r="895" spans="1:14" x14ac:dyDescent="0.25">
      <c r="A895" s="5"/>
      <c r="B895" s="65" t="s">
        <v>614</v>
      </c>
      <c r="C895" s="47">
        <v>4</v>
      </c>
      <c r="D895" s="69">
        <v>9.4989999999999988</v>
      </c>
      <c r="E895" s="98">
        <v>558</v>
      </c>
      <c r="F895" s="166">
        <v>69131.399999999994</v>
      </c>
      <c r="G895" s="55">
        <v>100</v>
      </c>
      <c r="H895" s="15">
        <f t="shared" si="150"/>
        <v>69131.399999999994</v>
      </c>
      <c r="I895" s="15">
        <f t="shared" si="142"/>
        <v>0</v>
      </c>
      <c r="J895" s="15">
        <f t="shared" si="147"/>
        <v>123.89139784946235</v>
      </c>
      <c r="K895" s="15">
        <f t="shared" si="148"/>
        <v>595.75306803333569</v>
      </c>
      <c r="L895" s="15">
        <f t="shared" si="149"/>
        <v>773735.75025037501</v>
      </c>
      <c r="M895" s="15"/>
      <c r="N895" s="119">
        <f t="shared" si="141"/>
        <v>773735.75025037501</v>
      </c>
    </row>
    <row r="896" spans="1:14" x14ac:dyDescent="0.25">
      <c r="A896" s="5"/>
      <c r="B896" s="65" t="s">
        <v>615</v>
      </c>
      <c r="C896" s="47">
        <v>4</v>
      </c>
      <c r="D896" s="69">
        <v>50.374799999999993</v>
      </c>
      <c r="E896" s="98">
        <v>2618</v>
      </c>
      <c r="F896" s="166">
        <v>601732.9</v>
      </c>
      <c r="G896" s="55">
        <v>100</v>
      </c>
      <c r="H896" s="15">
        <f t="shared" si="150"/>
        <v>601732.9</v>
      </c>
      <c r="I896" s="15">
        <f t="shared" si="142"/>
        <v>0</v>
      </c>
      <c r="J896" s="15">
        <f t="shared" si="147"/>
        <v>229.84449961802903</v>
      </c>
      <c r="K896" s="15">
        <f t="shared" si="148"/>
        <v>489.79996626476901</v>
      </c>
      <c r="L896" s="15">
        <f t="shared" si="149"/>
        <v>951759.72266263841</v>
      </c>
      <c r="M896" s="15"/>
      <c r="N896" s="119">
        <f t="shared" si="141"/>
        <v>951759.72266263841</v>
      </c>
    </row>
    <row r="897" spans="1:14" x14ac:dyDescent="0.25">
      <c r="A897" s="5"/>
      <c r="B897" s="65" t="s">
        <v>574</v>
      </c>
      <c r="C897" s="47">
        <v>4</v>
      </c>
      <c r="D897" s="69">
        <v>12.6898</v>
      </c>
      <c r="E897" s="98">
        <v>748</v>
      </c>
      <c r="F897" s="166">
        <v>114254.1</v>
      </c>
      <c r="G897" s="55">
        <v>100</v>
      </c>
      <c r="H897" s="15">
        <f t="shared" si="150"/>
        <v>114254.1</v>
      </c>
      <c r="I897" s="15">
        <f t="shared" si="142"/>
        <v>0</v>
      </c>
      <c r="J897" s="15">
        <f t="shared" si="147"/>
        <v>152.74612299465241</v>
      </c>
      <c r="K897" s="15">
        <f t="shared" si="148"/>
        <v>566.89834288814563</v>
      </c>
      <c r="L897" s="15">
        <f t="shared" si="149"/>
        <v>766344.71660046862</v>
      </c>
      <c r="M897" s="15"/>
      <c r="N897" s="119">
        <f t="shared" si="141"/>
        <v>766344.71660046862</v>
      </c>
    </row>
    <row r="898" spans="1:14" x14ac:dyDescent="0.25">
      <c r="A898" s="5"/>
      <c r="B898" s="65" t="s">
        <v>616</v>
      </c>
      <c r="C898" s="47">
        <v>4</v>
      </c>
      <c r="D898" s="69">
        <v>34.032299999999999</v>
      </c>
      <c r="E898" s="98">
        <v>1645</v>
      </c>
      <c r="F898" s="166">
        <v>378722.3</v>
      </c>
      <c r="G898" s="55">
        <v>100</v>
      </c>
      <c r="H898" s="15">
        <f t="shared" si="150"/>
        <v>378722.3</v>
      </c>
      <c r="I898" s="15">
        <f t="shared" si="142"/>
        <v>0</v>
      </c>
      <c r="J898" s="15">
        <f t="shared" si="147"/>
        <v>230.22632218844984</v>
      </c>
      <c r="K898" s="15">
        <f t="shared" si="148"/>
        <v>489.4181436943482</v>
      </c>
      <c r="L898" s="15">
        <f t="shared" si="149"/>
        <v>816503.46208053536</v>
      </c>
      <c r="M898" s="15"/>
      <c r="N898" s="119">
        <f t="shared" ref="N898:N961" si="151">L898+M898</f>
        <v>816503.46208053536</v>
      </c>
    </row>
    <row r="899" spans="1:14" x14ac:dyDescent="0.25">
      <c r="A899" s="5"/>
      <c r="B899" s="65" t="s">
        <v>617</v>
      </c>
      <c r="C899" s="47">
        <v>4</v>
      </c>
      <c r="D899" s="69">
        <v>17.230599999999999</v>
      </c>
      <c r="E899" s="98">
        <v>815</v>
      </c>
      <c r="F899" s="166">
        <v>161594.4</v>
      </c>
      <c r="G899" s="55">
        <v>100</v>
      </c>
      <c r="H899" s="15">
        <f t="shared" si="150"/>
        <v>161594.4</v>
      </c>
      <c r="I899" s="15">
        <f t="shared" si="142"/>
        <v>0</v>
      </c>
      <c r="J899" s="15">
        <f t="shared" si="147"/>
        <v>198.27533742331286</v>
      </c>
      <c r="K899" s="15">
        <f t="shared" si="148"/>
        <v>521.36912845948518</v>
      </c>
      <c r="L899" s="15">
        <f t="shared" si="149"/>
        <v>731359.03230937012</v>
      </c>
      <c r="M899" s="15"/>
      <c r="N899" s="119">
        <f t="shared" si="151"/>
        <v>731359.03230937012</v>
      </c>
    </row>
    <row r="900" spans="1:14" x14ac:dyDescent="0.25">
      <c r="A900" s="5"/>
      <c r="B900" s="65" t="s">
        <v>618</v>
      </c>
      <c r="C900" s="47">
        <v>4</v>
      </c>
      <c r="D900" s="69">
        <v>31.044899999999998</v>
      </c>
      <c r="E900" s="98">
        <v>2487</v>
      </c>
      <c r="F900" s="166">
        <v>447030.4</v>
      </c>
      <c r="G900" s="55">
        <v>100</v>
      </c>
      <c r="H900" s="15">
        <f t="shared" si="150"/>
        <v>447030.4</v>
      </c>
      <c r="I900" s="15">
        <f t="shared" ref="I900:I963" si="152">F900-H900</f>
        <v>0</v>
      </c>
      <c r="J900" s="15">
        <f t="shared" si="147"/>
        <v>179.74684358665058</v>
      </c>
      <c r="K900" s="15">
        <f t="shared" si="148"/>
        <v>539.89762229614746</v>
      </c>
      <c r="L900" s="15">
        <f t="shared" si="149"/>
        <v>947363.88407743757</v>
      </c>
      <c r="M900" s="15"/>
      <c r="N900" s="119">
        <f t="shared" si="151"/>
        <v>947363.88407743757</v>
      </c>
    </row>
    <row r="901" spans="1:14" x14ac:dyDescent="0.25">
      <c r="A901" s="5"/>
      <c r="B901" s="65" t="s">
        <v>619</v>
      </c>
      <c r="C901" s="47">
        <v>4</v>
      </c>
      <c r="D901" s="69">
        <v>11.1501</v>
      </c>
      <c r="E901" s="98">
        <v>692</v>
      </c>
      <c r="F901" s="166">
        <v>495619</v>
      </c>
      <c r="G901" s="55">
        <v>100</v>
      </c>
      <c r="H901" s="15">
        <f t="shared" si="150"/>
        <v>495619</v>
      </c>
      <c r="I901" s="15">
        <f t="shared" si="152"/>
        <v>0</v>
      </c>
      <c r="J901" s="15">
        <f t="shared" si="147"/>
        <v>716.21242774566474</v>
      </c>
      <c r="K901" s="15">
        <f t="shared" si="148"/>
        <v>3.4320381371333042</v>
      </c>
      <c r="L901" s="15">
        <f t="shared" si="149"/>
        <v>98651.553932847979</v>
      </c>
      <c r="M901" s="15"/>
      <c r="N901" s="119">
        <f t="shared" si="151"/>
        <v>98651.553932847979</v>
      </c>
    </row>
    <row r="902" spans="1:14" x14ac:dyDescent="0.25">
      <c r="A902" s="5"/>
      <c r="B902" s="65" t="s">
        <v>620</v>
      </c>
      <c r="C902" s="47">
        <v>4</v>
      </c>
      <c r="D902" s="69">
        <v>10.266300000000001</v>
      </c>
      <c r="E902" s="98">
        <v>961</v>
      </c>
      <c r="F902" s="166">
        <v>206345.2</v>
      </c>
      <c r="G902" s="55">
        <v>100</v>
      </c>
      <c r="H902" s="15">
        <f t="shared" si="150"/>
        <v>206345.2</v>
      </c>
      <c r="I902" s="15">
        <f t="shared" si="152"/>
        <v>0</v>
      </c>
      <c r="J902" s="15">
        <f t="shared" si="147"/>
        <v>214.71925078043705</v>
      </c>
      <c r="K902" s="15">
        <f t="shared" si="148"/>
        <v>504.92521510236099</v>
      </c>
      <c r="L902" s="15">
        <f t="shared" si="149"/>
        <v>707756.94283458672</v>
      </c>
      <c r="M902" s="15"/>
      <c r="N902" s="119">
        <f t="shared" si="151"/>
        <v>707756.94283458672</v>
      </c>
    </row>
    <row r="903" spans="1:14" x14ac:dyDescent="0.25">
      <c r="A903" s="5"/>
      <c r="B903" s="65" t="s">
        <v>621</v>
      </c>
      <c r="C903" s="47">
        <v>4</v>
      </c>
      <c r="D903" s="69">
        <v>27.482099999999999</v>
      </c>
      <c r="E903" s="98">
        <v>1325</v>
      </c>
      <c r="F903" s="166">
        <v>199944.7</v>
      </c>
      <c r="G903" s="55">
        <v>100</v>
      </c>
      <c r="H903" s="15">
        <f t="shared" si="150"/>
        <v>199944.7</v>
      </c>
      <c r="I903" s="15">
        <f t="shared" si="152"/>
        <v>0</v>
      </c>
      <c r="J903" s="15">
        <f t="shared" si="147"/>
        <v>150.9016603773585</v>
      </c>
      <c r="K903" s="15">
        <f t="shared" si="148"/>
        <v>568.74280550543949</v>
      </c>
      <c r="L903" s="15">
        <f t="shared" si="149"/>
        <v>861779.05096487899</v>
      </c>
      <c r="M903" s="15"/>
      <c r="N903" s="119">
        <f t="shared" si="151"/>
        <v>861779.05096487899</v>
      </c>
    </row>
    <row r="904" spans="1:14" x14ac:dyDescent="0.25">
      <c r="A904" s="5"/>
      <c r="B904" s="65" t="s">
        <v>843</v>
      </c>
      <c r="C904" s="47">
        <v>4</v>
      </c>
      <c r="D904" s="69">
        <v>24.450700000000005</v>
      </c>
      <c r="E904" s="98">
        <v>1056</v>
      </c>
      <c r="F904" s="166">
        <v>463151.4</v>
      </c>
      <c r="G904" s="55">
        <v>100</v>
      </c>
      <c r="H904" s="15">
        <f t="shared" si="150"/>
        <v>463151.4</v>
      </c>
      <c r="I904" s="15">
        <f t="shared" si="152"/>
        <v>0</v>
      </c>
      <c r="J904" s="15">
        <f t="shared" si="147"/>
        <v>438.59034090909091</v>
      </c>
      <c r="K904" s="15">
        <f t="shared" si="148"/>
        <v>281.05412497370713</v>
      </c>
      <c r="L904" s="15">
        <f t="shared" si="149"/>
        <v>492252.87042579631</v>
      </c>
      <c r="M904" s="15"/>
      <c r="N904" s="119">
        <f t="shared" si="151"/>
        <v>492252.87042579631</v>
      </c>
    </row>
    <row r="905" spans="1:14" x14ac:dyDescent="0.25">
      <c r="A905" s="5"/>
      <c r="B905" s="65" t="s">
        <v>622</v>
      </c>
      <c r="C905" s="47">
        <v>4</v>
      </c>
      <c r="D905" s="69">
        <v>14.500899999999998</v>
      </c>
      <c r="E905" s="98">
        <v>684</v>
      </c>
      <c r="F905" s="166">
        <v>193849.5</v>
      </c>
      <c r="G905" s="55">
        <v>100</v>
      </c>
      <c r="H905" s="15">
        <f t="shared" si="150"/>
        <v>193849.5</v>
      </c>
      <c r="I905" s="15">
        <f t="shared" si="152"/>
        <v>0</v>
      </c>
      <c r="J905" s="15">
        <f t="shared" si="147"/>
        <v>283.40570175438597</v>
      </c>
      <c r="K905" s="15">
        <f t="shared" si="148"/>
        <v>436.23876412841207</v>
      </c>
      <c r="L905" s="15">
        <f t="shared" si="149"/>
        <v>612356.36886480392</v>
      </c>
      <c r="M905" s="15"/>
      <c r="N905" s="119">
        <f t="shared" si="151"/>
        <v>612356.36886480392</v>
      </c>
    </row>
    <row r="906" spans="1:14" x14ac:dyDescent="0.25">
      <c r="A906" s="5"/>
      <c r="B906" s="65" t="s">
        <v>866</v>
      </c>
      <c r="C906" s="47">
        <v>3</v>
      </c>
      <c r="D906" s="69">
        <v>19.206800000000001</v>
      </c>
      <c r="E906" s="98">
        <v>5856</v>
      </c>
      <c r="F906" s="166">
        <v>8918980.0999999996</v>
      </c>
      <c r="G906" s="55">
        <v>50</v>
      </c>
      <c r="H906" s="15">
        <f t="shared" si="150"/>
        <v>4459490.05</v>
      </c>
      <c r="I906" s="15">
        <f t="shared" si="152"/>
        <v>4459490.05</v>
      </c>
      <c r="J906" s="15">
        <f t="shared" si="147"/>
        <v>1523.0498804644808</v>
      </c>
      <c r="K906" s="15">
        <f t="shared" si="148"/>
        <v>-803.40541458168275</v>
      </c>
      <c r="L906" s="15">
        <f t="shared" si="149"/>
        <v>604435.97320814431</v>
      </c>
      <c r="M906" s="15"/>
      <c r="N906" s="119">
        <f t="shared" si="151"/>
        <v>604435.97320814431</v>
      </c>
    </row>
    <row r="907" spans="1:14" x14ac:dyDescent="0.25">
      <c r="A907" s="5"/>
      <c r="B907" s="65" t="s">
        <v>844</v>
      </c>
      <c r="C907" s="47">
        <v>4</v>
      </c>
      <c r="D907" s="69">
        <v>32.515500000000003</v>
      </c>
      <c r="E907" s="98">
        <v>2032</v>
      </c>
      <c r="F907" s="166">
        <v>324211.3</v>
      </c>
      <c r="G907" s="55">
        <v>100</v>
      </c>
      <c r="H907" s="15">
        <f t="shared" si="150"/>
        <v>324211.3</v>
      </c>
      <c r="I907" s="15">
        <f t="shared" si="152"/>
        <v>0</v>
      </c>
      <c r="J907" s="15">
        <f t="shared" si="147"/>
        <v>159.55280511811023</v>
      </c>
      <c r="K907" s="15">
        <f t="shared" si="148"/>
        <v>560.09166076468784</v>
      </c>
      <c r="L907" s="15">
        <f t="shared" si="149"/>
        <v>931741.40555242333</v>
      </c>
      <c r="M907" s="15"/>
      <c r="N907" s="119">
        <f t="shared" si="151"/>
        <v>931741.40555242333</v>
      </c>
    </row>
    <row r="908" spans="1:14" x14ac:dyDescent="0.25">
      <c r="A908" s="5"/>
      <c r="B908" s="8"/>
      <c r="C908" s="8"/>
      <c r="D908" s="69">
        <v>0</v>
      </c>
      <c r="E908" s="100"/>
      <c r="F908" s="44"/>
      <c r="G908" s="55"/>
      <c r="H908" s="40"/>
      <c r="I908" s="15"/>
      <c r="J908" s="15"/>
      <c r="K908" s="15"/>
      <c r="L908" s="15"/>
      <c r="M908" s="15"/>
      <c r="N908" s="119"/>
    </row>
    <row r="909" spans="1:14" x14ac:dyDescent="0.25">
      <c r="A909" s="32" t="s">
        <v>623</v>
      </c>
      <c r="B909" s="57" t="s">
        <v>2</v>
      </c>
      <c r="C909" s="58"/>
      <c r="D909" s="7">
        <v>998.38089999999977</v>
      </c>
      <c r="E909" s="101">
        <f>E910</f>
        <v>63467</v>
      </c>
      <c r="F909" s="49"/>
      <c r="G909" s="55"/>
      <c r="H909" s="12">
        <f>H911</f>
        <v>7825742.2750000004</v>
      </c>
      <c r="I909" s="12">
        <f>I911</f>
        <v>-7825742.2750000004</v>
      </c>
      <c r="J909" s="15"/>
      <c r="K909" s="15"/>
      <c r="L909" s="15"/>
      <c r="M909" s="14">
        <f>M911</f>
        <v>28617571.747120425</v>
      </c>
      <c r="N909" s="117">
        <f t="shared" si="151"/>
        <v>28617571.747120425</v>
      </c>
    </row>
    <row r="910" spans="1:14" x14ac:dyDescent="0.25">
      <c r="A910" s="32" t="s">
        <v>623</v>
      </c>
      <c r="B910" s="57" t="s">
        <v>3</v>
      </c>
      <c r="C910" s="58"/>
      <c r="D910" s="7">
        <v>998.38089999999977</v>
      </c>
      <c r="E910" s="101">
        <f>SUM(E912:E934)</f>
        <v>63467</v>
      </c>
      <c r="F910" s="49">
        <f>SUM(F912:F934)</f>
        <v>31302969.099999998</v>
      </c>
      <c r="G910" s="55"/>
      <c r="H910" s="12">
        <f>SUM(H912:H934)</f>
        <v>24290190.849999998</v>
      </c>
      <c r="I910" s="12">
        <f>SUM(I912:I934)</f>
        <v>7012778.25</v>
      </c>
      <c r="J910" s="15"/>
      <c r="K910" s="15"/>
      <c r="L910" s="12">
        <f>SUM(L912:L934)</f>
        <v>19166031.11119654</v>
      </c>
      <c r="M910" s="15"/>
      <c r="N910" s="117">
        <f t="shared" si="151"/>
        <v>19166031.11119654</v>
      </c>
    </row>
    <row r="911" spans="1:14" x14ac:dyDescent="0.25">
      <c r="A911" s="5"/>
      <c r="B911" s="65" t="s">
        <v>26</v>
      </c>
      <c r="C911" s="47">
        <v>2</v>
      </c>
      <c r="D911" s="69">
        <v>0</v>
      </c>
      <c r="E911" s="104"/>
      <c r="F911" s="64"/>
      <c r="G911" s="55">
        <v>25</v>
      </c>
      <c r="H911" s="15">
        <f>F910*G911/100</f>
        <v>7825742.2750000004</v>
      </c>
      <c r="I911" s="15">
        <f t="shared" si="152"/>
        <v>-7825742.2750000004</v>
      </c>
      <c r="J911" s="15"/>
      <c r="K911" s="15"/>
      <c r="L911" s="15"/>
      <c r="M911" s="15">
        <f>($L$7*$L$8*E909/$L$10)+($L$7*$L$9*D909/$L$11)</f>
        <v>28617571.747120425</v>
      </c>
      <c r="N911" s="119">
        <f t="shared" si="151"/>
        <v>28617571.747120425</v>
      </c>
    </row>
    <row r="912" spans="1:14" x14ac:dyDescent="0.25">
      <c r="A912" s="5"/>
      <c r="B912" s="65" t="s">
        <v>624</v>
      </c>
      <c r="C912" s="47">
        <v>4</v>
      </c>
      <c r="D912" s="69">
        <v>17.226600000000001</v>
      </c>
      <c r="E912" s="98">
        <v>423</v>
      </c>
      <c r="F912" s="167">
        <v>114174.39999999999</v>
      </c>
      <c r="G912" s="55">
        <v>100</v>
      </c>
      <c r="H912" s="15">
        <f>F912*G912/100</f>
        <v>114174.39999999999</v>
      </c>
      <c r="I912" s="15">
        <f t="shared" si="152"/>
        <v>0</v>
      </c>
      <c r="J912" s="15">
        <f t="shared" ref="J912:J934" si="153">F912/E912</f>
        <v>269.91583924349879</v>
      </c>
      <c r="K912" s="15">
        <f t="shared" ref="K912:K934" si="154">$J$11*$J$19-J912</f>
        <v>449.72862663929925</v>
      </c>
      <c r="L912" s="15">
        <f t="shared" ref="L912:L934" si="155">IF(K912&gt;0,$J$7*$J$8*(K912/$K$19),0)+$J$7*$J$9*(E912/$E$19)+$J$7*$J$10*(D912/$D$19)</f>
        <v>610542.28786416817</v>
      </c>
      <c r="M912" s="15"/>
      <c r="N912" s="119">
        <f t="shared" si="151"/>
        <v>610542.28786416817</v>
      </c>
    </row>
    <row r="913" spans="1:14" x14ac:dyDescent="0.25">
      <c r="A913" s="5"/>
      <c r="B913" s="65" t="s">
        <v>105</v>
      </c>
      <c r="C913" s="47">
        <v>4</v>
      </c>
      <c r="D913" s="69">
        <v>25.498499999999996</v>
      </c>
      <c r="E913" s="98">
        <v>2513</v>
      </c>
      <c r="F913" s="167">
        <v>382785.7</v>
      </c>
      <c r="G913" s="55">
        <v>100</v>
      </c>
      <c r="H913" s="15">
        <f t="shared" ref="H913:H934" si="156">F913*G913/100</f>
        <v>382785.7</v>
      </c>
      <c r="I913" s="15">
        <f t="shared" si="152"/>
        <v>0</v>
      </c>
      <c r="J913" s="15">
        <f t="shared" si="153"/>
        <v>152.32220453641068</v>
      </c>
      <c r="K913" s="15">
        <f t="shared" si="154"/>
        <v>567.32226134638734</v>
      </c>
      <c r="L913" s="15">
        <f t="shared" si="155"/>
        <v>967368.5738705016</v>
      </c>
      <c r="M913" s="15"/>
      <c r="N913" s="119">
        <f t="shared" si="151"/>
        <v>967368.5738705016</v>
      </c>
    </row>
    <row r="914" spans="1:14" x14ac:dyDescent="0.25">
      <c r="A914" s="5"/>
      <c r="B914" s="65" t="s">
        <v>625</v>
      </c>
      <c r="C914" s="47">
        <v>4</v>
      </c>
      <c r="D914" s="69">
        <v>35.809699999999999</v>
      </c>
      <c r="E914" s="98">
        <v>893</v>
      </c>
      <c r="F914" s="167">
        <v>255411.8</v>
      </c>
      <c r="G914" s="55">
        <v>100</v>
      </c>
      <c r="H914" s="15">
        <f t="shared" si="156"/>
        <v>255411.8</v>
      </c>
      <c r="I914" s="15">
        <f t="shared" si="152"/>
        <v>0</v>
      </c>
      <c r="J914" s="15">
        <f t="shared" si="153"/>
        <v>286.01545352743562</v>
      </c>
      <c r="K914" s="15">
        <f t="shared" si="154"/>
        <v>433.62901235536242</v>
      </c>
      <c r="L914" s="15">
        <f t="shared" si="155"/>
        <v>684793.6736369112</v>
      </c>
      <c r="M914" s="15"/>
      <c r="N914" s="119">
        <f t="shared" si="151"/>
        <v>684793.6736369112</v>
      </c>
    </row>
    <row r="915" spans="1:14" x14ac:dyDescent="0.25">
      <c r="A915" s="5"/>
      <c r="B915" s="65" t="s">
        <v>845</v>
      </c>
      <c r="C915" s="47">
        <v>4</v>
      </c>
      <c r="D915" s="69">
        <v>39.009399999999999</v>
      </c>
      <c r="E915" s="98">
        <v>2614</v>
      </c>
      <c r="F915" s="167">
        <v>499230.9</v>
      </c>
      <c r="G915" s="55">
        <v>100</v>
      </c>
      <c r="H915" s="15">
        <f t="shared" si="156"/>
        <v>499230.9</v>
      </c>
      <c r="I915" s="15">
        <f t="shared" si="152"/>
        <v>0</v>
      </c>
      <c r="J915" s="15">
        <f t="shared" si="153"/>
        <v>190.98351185921959</v>
      </c>
      <c r="K915" s="15">
        <f t="shared" si="154"/>
        <v>528.66095402357848</v>
      </c>
      <c r="L915" s="15">
        <f t="shared" si="155"/>
        <v>967075.38010688405</v>
      </c>
      <c r="M915" s="15"/>
      <c r="N915" s="119">
        <f t="shared" si="151"/>
        <v>967075.38010688405</v>
      </c>
    </row>
    <row r="916" spans="1:14" x14ac:dyDescent="0.25">
      <c r="A916" s="5"/>
      <c r="B916" s="65" t="s">
        <v>626</v>
      </c>
      <c r="C916" s="47">
        <v>4</v>
      </c>
      <c r="D916" s="69">
        <v>53.113700000000001</v>
      </c>
      <c r="E916" s="98">
        <v>3243</v>
      </c>
      <c r="F916" s="167">
        <v>418931.7</v>
      </c>
      <c r="G916" s="55">
        <v>100</v>
      </c>
      <c r="H916" s="15">
        <f t="shared" si="156"/>
        <v>418931.7</v>
      </c>
      <c r="I916" s="15">
        <f t="shared" si="152"/>
        <v>0</v>
      </c>
      <c r="J916" s="15">
        <f t="shared" si="153"/>
        <v>129.18029602220167</v>
      </c>
      <c r="K916" s="15">
        <f t="shared" si="154"/>
        <v>590.46416986059637</v>
      </c>
      <c r="L916" s="15">
        <f t="shared" si="155"/>
        <v>1135689.808668216</v>
      </c>
      <c r="M916" s="15"/>
      <c r="N916" s="119">
        <f t="shared" si="151"/>
        <v>1135689.808668216</v>
      </c>
    </row>
    <row r="917" spans="1:14" x14ac:dyDescent="0.25">
      <c r="A917" s="5"/>
      <c r="B917" s="65" t="s">
        <v>627</v>
      </c>
      <c r="C917" s="47">
        <v>4</v>
      </c>
      <c r="D917" s="69">
        <v>54.958999999999996</v>
      </c>
      <c r="E917" s="98">
        <v>2551</v>
      </c>
      <c r="F917" s="167">
        <v>749902</v>
      </c>
      <c r="G917" s="55">
        <v>100</v>
      </c>
      <c r="H917" s="15">
        <f t="shared" si="156"/>
        <v>749902</v>
      </c>
      <c r="I917" s="15">
        <f t="shared" si="152"/>
        <v>0</v>
      </c>
      <c r="J917" s="15">
        <f t="shared" si="153"/>
        <v>293.9639357114857</v>
      </c>
      <c r="K917" s="15">
        <f t="shared" si="154"/>
        <v>425.68053017131234</v>
      </c>
      <c r="L917" s="15">
        <f t="shared" si="155"/>
        <v>882484.16408962465</v>
      </c>
      <c r="M917" s="15"/>
      <c r="N917" s="119">
        <f t="shared" si="151"/>
        <v>882484.16408962465</v>
      </c>
    </row>
    <row r="918" spans="1:14" x14ac:dyDescent="0.25">
      <c r="A918" s="5"/>
      <c r="B918" s="65" t="s">
        <v>171</v>
      </c>
      <c r="C918" s="47">
        <v>4</v>
      </c>
      <c r="D918" s="69">
        <v>50.674500000000002</v>
      </c>
      <c r="E918" s="98">
        <v>2283</v>
      </c>
      <c r="F918" s="167">
        <v>646258</v>
      </c>
      <c r="G918" s="55">
        <v>100</v>
      </c>
      <c r="H918" s="15">
        <f t="shared" si="156"/>
        <v>646258</v>
      </c>
      <c r="I918" s="15">
        <f t="shared" si="152"/>
        <v>0</v>
      </c>
      <c r="J918" s="15">
        <f t="shared" si="153"/>
        <v>283.07402540516864</v>
      </c>
      <c r="K918" s="15">
        <f t="shared" si="154"/>
        <v>436.5704404776294</v>
      </c>
      <c r="L918" s="15">
        <f t="shared" si="155"/>
        <v>858643.37175837753</v>
      </c>
      <c r="M918" s="15"/>
      <c r="N918" s="119">
        <f t="shared" si="151"/>
        <v>858643.37175837753</v>
      </c>
    </row>
    <row r="919" spans="1:14" x14ac:dyDescent="0.25">
      <c r="A919" s="5"/>
      <c r="B919" s="65" t="s">
        <v>628</v>
      </c>
      <c r="C919" s="47">
        <v>4</v>
      </c>
      <c r="D919" s="69">
        <v>47.912499999999994</v>
      </c>
      <c r="E919" s="98">
        <v>2615</v>
      </c>
      <c r="F919" s="167">
        <v>758958.4</v>
      </c>
      <c r="G919" s="55">
        <v>100</v>
      </c>
      <c r="H919" s="15">
        <f t="shared" si="156"/>
        <v>758958.4</v>
      </c>
      <c r="I919" s="15">
        <f t="shared" si="152"/>
        <v>0</v>
      </c>
      <c r="J919" s="15">
        <f t="shared" si="153"/>
        <v>290.23265774378586</v>
      </c>
      <c r="K919" s="15">
        <f t="shared" si="154"/>
        <v>429.41180813901218</v>
      </c>
      <c r="L919" s="15">
        <f t="shared" si="155"/>
        <v>874479.71885066549</v>
      </c>
      <c r="M919" s="15"/>
      <c r="N919" s="119">
        <f t="shared" si="151"/>
        <v>874479.71885066549</v>
      </c>
    </row>
    <row r="920" spans="1:14" x14ac:dyDescent="0.25">
      <c r="A920" s="5"/>
      <c r="B920" s="65" t="s">
        <v>629</v>
      </c>
      <c r="C920" s="47">
        <v>4</v>
      </c>
      <c r="D920" s="69">
        <v>55.839199999999998</v>
      </c>
      <c r="E920" s="98">
        <v>3857</v>
      </c>
      <c r="F920" s="167">
        <v>899638.1</v>
      </c>
      <c r="G920" s="55">
        <v>100</v>
      </c>
      <c r="H920" s="15">
        <f t="shared" si="156"/>
        <v>899638.1</v>
      </c>
      <c r="I920" s="15">
        <f t="shared" si="152"/>
        <v>0</v>
      </c>
      <c r="J920" s="15">
        <f t="shared" si="153"/>
        <v>233.24814622763805</v>
      </c>
      <c r="K920" s="15">
        <f t="shared" si="154"/>
        <v>486.39631965516003</v>
      </c>
      <c r="L920" s="15">
        <f t="shared" si="155"/>
        <v>1079329.7742910427</v>
      </c>
      <c r="M920" s="15"/>
      <c r="N920" s="119">
        <f t="shared" si="151"/>
        <v>1079329.7742910427</v>
      </c>
    </row>
    <row r="921" spans="1:14" x14ac:dyDescent="0.25">
      <c r="A921" s="5"/>
      <c r="B921" s="65" t="s">
        <v>630</v>
      </c>
      <c r="C921" s="47">
        <v>4</v>
      </c>
      <c r="D921" s="69">
        <v>30.313600000000001</v>
      </c>
      <c r="E921" s="98">
        <v>2879</v>
      </c>
      <c r="F921" s="167">
        <v>424668.3</v>
      </c>
      <c r="G921" s="55">
        <v>100</v>
      </c>
      <c r="H921" s="15">
        <f t="shared" si="156"/>
        <v>424668.3</v>
      </c>
      <c r="I921" s="15">
        <f t="shared" si="152"/>
        <v>0</v>
      </c>
      <c r="J921" s="15">
        <f t="shared" si="153"/>
        <v>147.50548801667244</v>
      </c>
      <c r="K921" s="15">
        <f t="shared" si="154"/>
        <v>572.13897786612563</v>
      </c>
      <c r="L921" s="15">
        <f t="shared" si="155"/>
        <v>1020223.4328462899</v>
      </c>
      <c r="M921" s="15"/>
      <c r="N921" s="119">
        <f t="shared" si="151"/>
        <v>1020223.4328462899</v>
      </c>
    </row>
    <row r="922" spans="1:14" x14ac:dyDescent="0.25">
      <c r="A922" s="5"/>
      <c r="B922" s="65" t="s">
        <v>631</v>
      </c>
      <c r="C922" s="47">
        <v>4</v>
      </c>
      <c r="D922" s="69">
        <v>12.9727</v>
      </c>
      <c r="E922" s="98">
        <v>518</v>
      </c>
      <c r="F922" s="167">
        <v>244748.6</v>
      </c>
      <c r="G922" s="55">
        <v>100</v>
      </c>
      <c r="H922" s="15">
        <f t="shared" si="156"/>
        <v>244748.6</v>
      </c>
      <c r="I922" s="15">
        <f t="shared" si="152"/>
        <v>0</v>
      </c>
      <c r="J922" s="15">
        <f t="shared" si="153"/>
        <v>472.4876447876448</v>
      </c>
      <c r="K922" s="15">
        <f t="shared" si="154"/>
        <v>247.15682109515325</v>
      </c>
      <c r="L922" s="15">
        <f t="shared" si="155"/>
        <v>371722.63066021923</v>
      </c>
      <c r="M922" s="15"/>
      <c r="N922" s="119">
        <f t="shared" si="151"/>
        <v>371722.63066021923</v>
      </c>
    </row>
    <row r="923" spans="1:14" x14ac:dyDescent="0.25">
      <c r="A923" s="5"/>
      <c r="B923" s="65" t="s">
        <v>632</v>
      </c>
      <c r="C923" s="47">
        <v>4</v>
      </c>
      <c r="D923" s="69">
        <v>53.3904</v>
      </c>
      <c r="E923" s="98">
        <v>4791</v>
      </c>
      <c r="F923" s="167">
        <v>1539097.2</v>
      </c>
      <c r="G923" s="55">
        <v>100</v>
      </c>
      <c r="H923" s="15">
        <f t="shared" si="156"/>
        <v>1539097.2</v>
      </c>
      <c r="I923" s="15">
        <f t="shared" si="152"/>
        <v>0</v>
      </c>
      <c r="J923" s="15">
        <f t="shared" si="153"/>
        <v>321.2475892298059</v>
      </c>
      <c r="K923" s="15">
        <f t="shared" si="154"/>
        <v>398.39687665299215</v>
      </c>
      <c r="L923" s="15">
        <f t="shared" si="155"/>
        <v>1058503.0928100366</v>
      </c>
      <c r="M923" s="15"/>
      <c r="N923" s="119">
        <f t="shared" si="151"/>
        <v>1058503.0928100366</v>
      </c>
    </row>
    <row r="924" spans="1:14" x14ac:dyDescent="0.25">
      <c r="A924" s="5"/>
      <c r="B924" s="65" t="s">
        <v>244</v>
      </c>
      <c r="C924" s="47">
        <v>4</v>
      </c>
      <c r="D924" s="69">
        <v>38.387099999999997</v>
      </c>
      <c r="E924" s="98">
        <v>1713</v>
      </c>
      <c r="F924" s="167">
        <v>2201529.2999999998</v>
      </c>
      <c r="G924" s="55">
        <v>100</v>
      </c>
      <c r="H924" s="15">
        <f t="shared" si="156"/>
        <v>2201529.2999999998</v>
      </c>
      <c r="I924" s="15">
        <f t="shared" si="152"/>
        <v>0</v>
      </c>
      <c r="J924" s="15">
        <f t="shared" si="153"/>
        <v>1285.1893169877408</v>
      </c>
      <c r="K924" s="15">
        <f t="shared" si="154"/>
        <v>-565.54485110494272</v>
      </c>
      <c r="L924" s="15">
        <f t="shared" si="155"/>
        <v>262475.30203374207</v>
      </c>
      <c r="M924" s="15"/>
      <c r="N924" s="119">
        <f t="shared" si="151"/>
        <v>262475.30203374207</v>
      </c>
    </row>
    <row r="925" spans="1:14" x14ac:dyDescent="0.25">
      <c r="A925" s="5"/>
      <c r="B925" s="65" t="s">
        <v>633</v>
      </c>
      <c r="C925" s="47">
        <v>4</v>
      </c>
      <c r="D925" s="69">
        <v>37.928000000000004</v>
      </c>
      <c r="E925" s="98">
        <v>2441</v>
      </c>
      <c r="F925" s="167">
        <v>1275332.8</v>
      </c>
      <c r="G925" s="55">
        <v>100</v>
      </c>
      <c r="H925" s="15">
        <f t="shared" si="156"/>
        <v>1275332.8</v>
      </c>
      <c r="I925" s="15">
        <f t="shared" si="152"/>
        <v>0</v>
      </c>
      <c r="J925" s="15">
        <f t="shared" si="153"/>
        <v>522.46325276526011</v>
      </c>
      <c r="K925" s="15">
        <f t="shared" si="154"/>
        <v>197.18121311753794</v>
      </c>
      <c r="L925" s="15">
        <f t="shared" si="155"/>
        <v>560566.06048337289</v>
      </c>
      <c r="M925" s="15"/>
      <c r="N925" s="119">
        <f t="shared" si="151"/>
        <v>560566.06048337289</v>
      </c>
    </row>
    <row r="926" spans="1:14" x14ac:dyDescent="0.25">
      <c r="A926" s="5"/>
      <c r="B926" s="65" t="s">
        <v>634</v>
      </c>
      <c r="C926" s="47">
        <v>4</v>
      </c>
      <c r="D926" s="69">
        <v>42.626199999999997</v>
      </c>
      <c r="E926" s="98">
        <v>2427</v>
      </c>
      <c r="F926" s="167">
        <v>1935374.6</v>
      </c>
      <c r="G926" s="55">
        <v>100</v>
      </c>
      <c r="H926" s="15">
        <f t="shared" si="156"/>
        <v>1935374.6</v>
      </c>
      <c r="I926" s="15">
        <f t="shared" si="152"/>
        <v>0</v>
      </c>
      <c r="J926" s="15">
        <f t="shared" si="153"/>
        <v>797.43494025545942</v>
      </c>
      <c r="K926" s="15">
        <f t="shared" si="154"/>
        <v>-77.790474372661379</v>
      </c>
      <c r="L926" s="15">
        <f t="shared" si="155"/>
        <v>341131.87147388468</v>
      </c>
      <c r="M926" s="15"/>
      <c r="N926" s="119">
        <f t="shared" si="151"/>
        <v>341131.87147388468</v>
      </c>
    </row>
    <row r="927" spans="1:14" x14ac:dyDescent="0.25">
      <c r="A927" s="5"/>
      <c r="B927" s="65" t="s">
        <v>846</v>
      </c>
      <c r="C927" s="47">
        <v>4</v>
      </c>
      <c r="D927" s="69">
        <v>47.831499999999998</v>
      </c>
      <c r="E927" s="98">
        <v>3175</v>
      </c>
      <c r="F927" s="167">
        <v>806325.3</v>
      </c>
      <c r="G927" s="55">
        <v>100</v>
      </c>
      <c r="H927" s="15">
        <f t="shared" si="156"/>
        <v>806325.3</v>
      </c>
      <c r="I927" s="15">
        <f t="shared" si="152"/>
        <v>0</v>
      </c>
      <c r="J927" s="15">
        <f t="shared" si="153"/>
        <v>253.96072440944883</v>
      </c>
      <c r="K927" s="15">
        <f t="shared" si="154"/>
        <v>465.68374147334919</v>
      </c>
      <c r="L927" s="15">
        <f t="shared" si="155"/>
        <v>969648.6270096458</v>
      </c>
      <c r="M927" s="15"/>
      <c r="N927" s="119">
        <f t="shared" si="151"/>
        <v>969648.6270096458</v>
      </c>
    </row>
    <row r="928" spans="1:14" x14ac:dyDescent="0.25">
      <c r="A928" s="5"/>
      <c r="B928" s="65" t="s">
        <v>635</v>
      </c>
      <c r="C928" s="47">
        <v>4</v>
      </c>
      <c r="D928" s="69">
        <v>31.9847</v>
      </c>
      <c r="E928" s="98">
        <v>679</v>
      </c>
      <c r="F928" s="167">
        <v>232359.2</v>
      </c>
      <c r="G928" s="55">
        <v>100</v>
      </c>
      <c r="H928" s="15">
        <f t="shared" si="156"/>
        <v>232359.2</v>
      </c>
      <c r="I928" s="15">
        <f t="shared" si="152"/>
        <v>0</v>
      </c>
      <c r="J928" s="15">
        <f t="shared" si="153"/>
        <v>342.20795287187042</v>
      </c>
      <c r="K928" s="15">
        <f t="shared" si="154"/>
        <v>377.43651301092763</v>
      </c>
      <c r="L928" s="15">
        <f t="shared" si="155"/>
        <v>588884.04844612628</v>
      </c>
      <c r="M928" s="15"/>
      <c r="N928" s="119">
        <f t="shared" si="151"/>
        <v>588884.04844612628</v>
      </c>
    </row>
    <row r="929" spans="1:14" x14ac:dyDescent="0.25">
      <c r="A929" s="5"/>
      <c r="B929" s="65" t="s">
        <v>636</v>
      </c>
      <c r="C929" s="47">
        <v>4</v>
      </c>
      <c r="D929" s="69">
        <v>42.980699999999999</v>
      </c>
      <c r="E929" s="98">
        <v>3502</v>
      </c>
      <c r="F929" s="167">
        <v>853732</v>
      </c>
      <c r="G929" s="55">
        <v>100</v>
      </c>
      <c r="H929" s="15">
        <f t="shared" si="156"/>
        <v>853732</v>
      </c>
      <c r="I929" s="15">
        <f t="shared" si="152"/>
        <v>0</v>
      </c>
      <c r="J929" s="15">
        <f t="shared" si="153"/>
        <v>243.7841233580811</v>
      </c>
      <c r="K929" s="15">
        <f t="shared" si="154"/>
        <v>475.86034252471694</v>
      </c>
      <c r="L929" s="15">
        <f t="shared" si="155"/>
        <v>999806.05006609624</v>
      </c>
      <c r="M929" s="15"/>
      <c r="N929" s="119">
        <f t="shared" si="151"/>
        <v>999806.05006609624</v>
      </c>
    </row>
    <row r="930" spans="1:14" x14ac:dyDescent="0.25">
      <c r="A930" s="5"/>
      <c r="B930" s="65" t="s">
        <v>903</v>
      </c>
      <c r="C930" s="47">
        <v>3</v>
      </c>
      <c r="D930" s="69">
        <v>22.766300000000001</v>
      </c>
      <c r="E930" s="98">
        <v>7138</v>
      </c>
      <c r="F930" s="167">
        <v>14025556.5</v>
      </c>
      <c r="G930" s="55">
        <v>50</v>
      </c>
      <c r="H930" s="15">
        <f t="shared" si="156"/>
        <v>7012778.25</v>
      </c>
      <c r="I930" s="15">
        <f t="shared" si="152"/>
        <v>7012778.25</v>
      </c>
      <c r="J930" s="15">
        <f t="shared" si="153"/>
        <v>1964.9140515550575</v>
      </c>
      <c r="K930" s="15">
        <f t="shared" si="154"/>
        <v>-1245.2695856722594</v>
      </c>
      <c r="L930" s="15">
        <f t="shared" si="155"/>
        <v>735072.6731467481</v>
      </c>
      <c r="M930" s="15"/>
      <c r="N930" s="119">
        <f t="shared" si="151"/>
        <v>735072.6731467481</v>
      </c>
    </row>
    <row r="931" spans="1:14" x14ac:dyDescent="0.25">
      <c r="A931" s="5"/>
      <c r="B931" s="65" t="s">
        <v>344</v>
      </c>
      <c r="C931" s="47">
        <v>4</v>
      </c>
      <c r="D931" s="69">
        <v>24.2531</v>
      </c>
      <c r="E931" s="98">
        <v>1094</v>
      </c>
      <c r="F931" s="167">
        <v>224524.4</v>
      </c>
      <c r="G931" s="55">
        <v>100</v>
      </c>
      <c r="H931" s="15">
        <f t="shared" si="156"/>
        <v>224524.4</v>
      </c>
      <c r="I931" s="15">
        <f t="shared" si="152"/>
        <v>0</v>
      </c>
      <c r="J931" s="15">
        <f t="shared" si="153"/>
        <v>205.23254113345521</v>
      </c>
      <c r="K931" s="15">
        <f t="shared" si="154"/>
        <v>514.4119247493428</v>
      </c>
      <c r="L931" s="15">
        <f t="shared" si="155"/>
        <v>767993.75872986764</v>
      </c>
      <c r="M931" s="15"/>
      <c r="N931" s="119">
        <f t="shared" si="151"/>
        <v>767993.75872986764</v>
      </c>
    </row>
    <row r="932" spans="1:14" x14ac:dyDescent="0.25">
      <c r="A932" s="5"/>
      <c r="B932" s="65" t="s">
        <v>637</v>
      </c>
      <c r="C932" s="47">
        <v>4</v>
      </c>
      <c r="D932" s="69">
        <v>111.4866</v>
      </c>
      <c r="E932" s="98">
        <v>6707</v>
      </c>
      <c r="F932" s="167">
        <v>1525486</v>
      </c>
      <c r="G932" s="55">
        <v>100</v>
      </c>
      <c r="H932" s="15">
        <f t="shared" si="156"/>
        <v>1525486</v>
      </c>
      <c r="I932" s="15">
        <f t="shared" si="152"/>
        <v>0</v>
      </c>
      <c r="J932" s="15">
        <f t="shared" si="153"/>
        <v>227.44684657820187</v>
      </c>
      <c r="K932" s="15">
        <f t="shared" si="154"/>
        <v>492.19761930459617</v>
      </c>
      <c r="L932" s="15">
        <f t="shared" si="155"/>
        <v>1501314.2620410563</v>
      </c>
      <c r="M932" s="15"/>
      <c r="N932" s="119">
        <f t="shared" si="151"/>
        <v>1501314.2620410563</v>
      </c>
    </row>
    <row r="933" spans="1:14" x14ac:dyDescent="0.25">
      <c r="A933" s="5"/>
      <c r="B933" s="65" t="s">
        <v>638</v>
      </c>
      <c r="C933" s="47">
        <v>4</v>
      </c>
      <c r="D933" s="69">
        <v>30.6875</v>
      </c>
      <c r="E933" s="98">
        <v>1893</v>
      </c>
      <c r="F933" s="167">
        <v>543118.6</v>
      </c>
      <c r="G933" s="55">
        <v>100</v>
      </c>
      <c r="H933" s="15">
        <f t="shared" si="156"/>
        <v>543118.6</v>
      </c>
      <c r="I933" s="15">
        <f t="shared" si="152"/>
        <v>0</v>
      </c>
      <c r="J933" s="15">
        <f t="shared" si="153"/>
        <v>286.90892762810353</v>
      </c>
      <c r="K933" s="15">
        <f t="shared" si="154"/>
        <v>432.73553825469452</v>
      </c>
      <c r="L933" s="15">
        <f t="shared" si="155"/>
        <v>765001.24110043305</v>
      </c>
      <c r="M933" s="15"/>
      <c r="N933" s="119">
        <f t="shared" si="151"/>
        <v>765001.24110043305</v>
      </c>
    </row>
    <row r="934" spans="1:14" x14ac:dyDescent="0.25">
      <c r="A934" s="5"/>
      <c r="B934" s="65" t="s">
        <v>639</v>
      </c>
      <c r="C934" s="47">
        <v>4</v>
      </c>
      <c r="D934" s="69">
        <v>90.729400000000012</v>
      </c>
      <c r="E934" s="98">
        <v>3518</v>
      </c>
      <c r="F934" s="167">
        <v>745825.3</v>
      </c>
      <c r="G934" s="55">
        <v>100</v>
      </c>
      <c r="H934" s="15">
        <f t="shared" si="156"/>
        <v>745825.3</v>
      </c>
      <c r="I934" s="15">
        <f t="shared" si="152"/>
        <v>0</v>
      </c>
      <c r="J934" s="15">
        <f t="shared" si="153"/>
        <v>212.00264354747017</v>
      </c>
      <c r="K934" s="15">
        <f t="shared" si="154"/>
        <v>507.6418223353279</v>
      </c>
      <c r="L934" s="15">
        <f t="shared" si="155"/>
        <v>1163281.3072126294</v>
      </c>
      <c r="M934" s="15"/>
      <c r="N934" s="119">
        <f t="shared" si="151"/>
        <v>1163281.3072126294</v>
      </c>
    </row>
    <row r="935" spans="1:14" x14ac:dyDescent="0.25">
      <c r="A935" s="5"/>
      <c r="B935" s="8"/>
      <c r="C935" s="8"/>
      <c r="D935" s="69">
        <v>0</v>
      </c>
      <c r="E935" s="100"/>
      <c r="F935" s="44"/>
      <c r="G935" s="55"/>
      <c r="H935" s="40"/>
      <c r="I935" s="15"/>
      <c r="J935" s="15"/>
      <c r="K935" s="15"/>
      <c r="L935" s="15"/>
      <c r="M935" s="15"/>
      <c r="N935" s="119"/>
    </row>
    <row r="936" spans="1:14" x14ac:dyDescent="0.25">
      <c r="A936" s="32" t="s">
        <v>166</v>
      </c>
      <c r="B936" s="57" t="s">
        <v>2</v>
      </c>
      <c r="C936" s="58"/>
      <c r="D936" s="7">
        <v>673.69040000000018</v>
      </c>
      <c r="E936" s="101">
        <f>E937</f>
        <v>37899</v>
      </c>
      <c r="F936" s="49"/>
      <c r="G936" s="55"/>
      <c r="H936" s="12">
        <f>H938</f>
        <v>5821124.2249999996</v>
      </c>
      <c r="I936" s="12">
        <f>I938</f>
        <v>-5821124.2249999996</v>
      </c>
      <c r="J936" s="15"/>
      <c r="K936" s="15"/>
      <c r="L936" s="15"/>
      <c r="M936" s="14">
        <f>M938</f>
        <v>18096769.059922747</v>
      </c>
      <c r="N936" s="117">
        <f t="shared" si="151"/>
        <v>18096769.059922747</v>
      </c>
    </row>
    <row r="937" spans="1:14" x14ac:dyDescent="0.25">
      <c r="A937" s="32" t="s">
        <v>166</v>
      </c>
      <c r="B937" s="57" t="s">
        <v>3</v>
      </c>
      <c r="C937" s="58"/>
      <c r="D937" s="7">
        <v>673.69040000000018</v>
      </c>
      <c r="E937" s="101">
        <f>SUM(E939:E953)</f>
        <v>37899</v>
      </c>
      <c r="F937" s="49">
        <f>SUM(F939:F953)</f>
        <v>23284496.899999999</v>
      </c>
      <c r="G937" s="55"/>
      <c r="H937" s="12">
        <f>SUM(H939:H953)</f>
        <v>16169560.25</v>
      </c>
      <c r="I937" s="12">
        <f>SUM(I939:I953)</f>
        <v>7114936.6500000004</v>
      </c>
      <c r="J937" s="15"/>
      <c r="K937" s="15"/>
      <c r="L937" s="12">
        <f>SUM(L939:L953)</f>
        <v>11654132.218590761</v>
      </c>
      <c r="M937" s="15"/>
      <c r="N937" s="117">
        <f t="shared" si="151"/>
        <v>11654132.218590761</v>
      </c>
    </row>
    <row r="938" spans="1:14" x14ac:dyDescent="0.25">
      <c r="A938" s="5"/>
      <c r="B938" s="65" t="s">
        <v>26</v>
      </c>
      <c r="C938" s="47">
        <v>2</v>
      </c>
      <c r="D938" s="69">
        <v>0</v>
      </c>
      <c r="E938" s="104"/>
      <c r="F938" s="64"/>
      <c r="G938" s="55">
        <v>25</v>
      </c>
      <c r="H938" s="15">
        <f>F937*G938/100</f>
        <v>5821124.2249999996</v>
      </c>
      <c r="I938" s="15">
        <f t="shared" si="152"/>
        <v>-5821124.2249999996</v>
      </c>
      <c r="J938" s="15"/>
      <c r="K938" s="15"/>
      <c r="L938" s="15"/>
      <c r="M938" s="15">
        <f>($L$7*$L$8*E936/$L$10)+($L$7*$L$9*D936/$L$11)</f>
        <v>18096769.059922747</v>
      </c>
      <c r="N938" s="119">
        <f t="shared" si="151"/>
        <v>18096769.059922747</v>
      </c>
    </row>
    <row r="939" spans="1:14" x14ac:dyDescent="0.25">
      <c r="A939" s="5"/>
      <c r="B939" s="65" t="s">
        <v>640</v>
      </c>
      <c r="C939" s="47">
        <v>4</v>
      </c>
      <c r="D939" s="69">
        <v>35.155100000000004</v>
      </c>
      <c r="E939" s="98">
        <v>1443</v>
      </c>
      <c r="F939" s="168">
        <v>431294.6</v>
      </c>
      <c r="G939" s="55">
        <v>100</v>
      </c>
      <c r="H939" s="15">
        <f>F939*G939/100</f>
        <v>431294.6</v>
      </c>
      <c r="I939" s="15">
        <f t="shared" si="152"/>
        <v>0</v>
      </c>
      <c r="J939" s="15">
        <f t="shared" ref="J939:J953" si="157">F939/E939</f>
        <v>298.88745668745668</v>
      </c>
      <c r="K939" s="15">
        <f t="shared" ref="K939:K953" si="158">$J$11*$J$19-J939</f>
        <v>420.75700919534137</v>
      </c>
      <c r="L939" s="15">
        <f t="shared" ref="L939:L953" si="159">IF(K939&gt;0,$J$7*$J$8*(K939/$K$19),0)+$J$7*$J$9*(E939/$E$19)+$J$7*$J$10*(D939/$D$19)</f>
        <v>720095.63185420458</v>
      </c>
      <c r="M939" s="15"/>
      <c r="N939" s="119">
        <f t="shared" si="151"/>
        <v>720095.63185420458</v>
      </c>
    </row>
    <row r="940" spans="1:14" x14ac:dyDescent="0.25">
      <c r="A940" s="5"/>
      <c r="B940" s="65" t="s">
        <v>641</v>
      </c>
      <c r="C940" s="47">
        <v>4</v>
      </c>
      <c r="D940" s="69">
        <v>65.399599999999992</v>
      </c>
      <c r="E940" s="98">
        <v>1990</v>
      </c>
      <c r="F940" s="168">
        <v>1105770.8999999999</v>
      </c>
      <c r="G940" s="55">
        <v>100</v>
      </c>
      <c r="H940" s="15">
        <f t="shared" ref="H940:H953" si="160">F940*G940/100</f>
        <v>1105770.8999999999</v>
      </c>
      <c r="I940" s="15">
        <f t="shared" si="152"/>
        <v>0</v>
      </c>
      <c r="J940" s="15">
        <f t="shared" si="157"/>
        <v>555.66376884422107</v>
      </c>
      <c r="K940" s="15">
        <f t="shared" si="158"/>
        <v>163.98069703857698</v>
      </c>
      <c r="L940" s="15">
        <f t="shared" si="159"/>
        <v>550907.56001808983</v>
      </c>
      <c r="M940" s="15"/>
      <c r="N940" s="119">
        <f t="shared" si="151"/>
        <v>550907.56001808983</v>
      </c>
    </row>
    <row r="941" spans="1:14" x14ac:dyDescent="0.25">
      <c r="A941" s="5"/>
      <c r="B941" s="65" t="s">
        <v>642</v>
      </c>
      <c r="C941" s="47">
        <v>4</v>
      </c>
      <c r="D941" s="69">
        <v>20.309100000000001</v>
      </c>
      <c r="E941" s="98">
        <v>725</v>
      </c>
      <c r="F941" s="168">
        <v>270842.2</v>
      </c>
      <c r="G941" s="55">
        <v>100</v>
      </c>
      <c r="H941" s="15">
        <f t="shared" si="160"/>
        <v>270842.2</v>
      </c>
      <c r="I941" s="15">
        <f t="shared" si="152"/>
        <v>0</v>
      </c>
      <c r="J941" s="15">
        <f t="shared" si="157"/>
        <v>373.57544827586207</v>
      </c>
      <c r="K941" s="15">
        <f t="shared" si="158"/>
        <v>346.06901760693597</v>
      </c>
      <c r="L941" s="15">
        <f t="shared" si="159"/>
        <v>526064.17073724198</v>
      </c>
      <c r="M941" s="15"/>
      <c r="N941" s="119">
        <f t="shared" si="151"/>
        <v>526064.17073724198</v>
      </c>
    </row>
    <row r="942" spans="1:14" x14ac:dyDescent="0.25">
      <c r="A942" s="5"/>
      <c r="B942" s="65" t="s">
        <v>643</v>
      </c>
      <c r="C942" s="47">
        <v>4</v>
      </c>
      <c r="D942" s="69">
        <v>22.101399999999998</v>
      </c>
      <c r="E942" s="98">
        <v>881</v>
      </c>
      <c r="F942" s="168">
        <v>282514.59999999998</v>
      </c>
      <c r="G942" s="55">
        <v>100</v>
      </c>
      <c r="H942" s="15">
        <f t="shared" si="160"/>
        <v>282514.59999999998</v>
      </c>
      <c r="I942" s="15">
        <f t="shared" si="152"/>
        <v>0</v>
      </c>
      <c r="J942" s="15">
        <f t="shared" si="157"/>
        <v>320.67491486946648</v>
      </c>
      <c r="K942" s="15">
        <f t="shared" si="158"/>
        <v>398.96955101333157</v>
      </c>
      <c r="L942" s="15">
        <f t="shared" si="159"/>
        <v>607324.16139094776</v>
      </c>
      <c r="M942" s="15"/>
      <c r="N942" s="119">
        <f t="shared" si="151"/>
        <v>607324.16139094776</v>
      </c>
    </row>
    <row r="943" spans="1:14" x14ac:dyDescent="0.25">
      <c r="A943" s="5"/>
      <c r="B943" s="65" t="s">
        <v>847</v>
      </c>
      <c r="C943" s="47">
        <v>4</v>
      </c>
      <c r="D943" s="69">
        <v>31.037700000000001</v>
      </c>
      <c r="E943" s="98">
        <v>855</v>
      </c>
      <c r="F943" s="168">
        <v>171779.5</v>
      </c>
      <c r="G943" s="55">
        <v>100</v>
      </c>
      <c r="H943" s="15">
        <f t="shared" si="160"/>
        <v>171779.5</v>
      </c>
      <c r="I943" s="15">
        <f t="shared" si="152"/>
        <v>0</v>
      </c>
      <c r="J943" s="15">
        <f t="shared" si="157"/>
        <v>200.91169590643275</v>
      </c>
      <c r="K943" s="15">
        <f t="shared" si="158"/>
        <v>518.73276997636526</v>
      </c>
      <c r="L943" s="15">
        <f t="shared" si="159"/>
        <v>768159.44961151795</v>
      </c>
      <c r="M943" s="15"/>
      <c r="N943" s="119">
        <f t="shared" si="151"/>
        <v>768159.44961151795</v>
      </c>
    </row>
    <row r="944" spans="1:14" x14ac:dyDescent="0.25">
      <c r="A944" s="5"/>
      <c r="B944" s="65" t="s">
        <v>644</v>
      </c>
      <c r="C944" s="47">
        <v>4</v>
      </c>
      <c r="D944" s="69">
        <v>41.298199999999994</v>
      </c>
      <c r="E944" s="98">
        <v>1703</v>
      </c>
      <c r="F944" s="168">
        <v>408693.4</v>
      </c>
      <c r="G944" s="55">
        <v>100</v>
      </c>
      <c r="H944" s="15">
        <f t="shared" si="160"/>
        <v>408693.4</v>
      </c>
      <c r="I944" s="15">
        <f t="shared" si="152"/>
        <v>0</v>
      </c>
      <c r="J944" s="15">
        <f t="shared" si="157"/>
        <v>239.98438050499121</v>
      </c>
      <c r="K944" s="15">
        <f t="shared" si="158"/>
        <v>479.66008537780681</v>
      </c>
      <c r="L944" s="15">
        <f t="shared" si="159"/>
        <v>829585.98066684813</v>
      </c>
      <c r="M944" s="15"/>
      <c r="N944" s="119">
        <f t="shared" si="151"/>
        <v>829585.98066684813</v>
      </c>
    </row>
    <row r="945" spans="1:14" x14ac:dyDescent="0.25">
      <c r="A945" s="5"/>
      <c r="B945" s="65" t="s">
        <v>848</v>
      </c>
      <c r="C945" s="47">
        <v>4</v>
      </c>
      <c r="D945" s="69">
        <v>13.3012</v>
      </c>
      <c r="E945" s="98">
        <v>885</v>
      </c>
      <c r="F945" s="168">
        <v>146203.79999999999</v>
      </c>
      <c r="G945" s="55">
        <v>100</v>
      </c>
      <c r="H945" s="15">
        <f t="shared" si="160"/>
        <v>146203.79999999999</v>
      </c>
      <c r="I945" s="15">
        <f t="shared" si="152"/>
        <v>0</v>
      </c>
      <c r="J945" s="15">
        <f t="shared" si="157"/>
        <v>165.20203389830507</v>
      </c>
      <c r="K945" s="15">
        <f t="shared" si="158"/>
        <v>554.44243198449294</v>
      </c>
      <c r="L945" s="15">
        <f t="shared" si="159"/>
        <v>766355.25016799266</v>
      </c>
      <c r="M945" s="15"/>
      <c r="N945" s="119">
        <f t="shared" si="151"/>
        <v>766355.25016799266</v>
      </c>
    </row>
    <row r="946" spans="1:14" x14ac:dyDescent="0.25">
      <c r="A946" s="5"/>
      <c r="B946" s="65" t="s">
        <v>645</v>
      </c>
      <c r="C946" s="47">
        <v>4</v>
      </c>
      <c r="D946" s="69">
        <v>56.828500000000005</v>
      </c>
      <c r="E946" s="98">
        <v>2731</v>
      </c>
      <c r="F946" s="168">
        <v>757989.1</v>
      </c>
      <c r="G946" s="55">
        <v>100</v>
      </c>
      <c r="H946" s="15">
        <f t="shared" si="160"/>
        <v>757989.1</v>
      </c>
      <c r="I946" s="15">
        <f t="shared" si="152"/>
        <v>0</v>
      </c>
      <c r="J946" s="15">
        <f t="shared" si="157"/>
        <v>277.55001830831196</v>
      </c>
      <c r="K946" s="15">
        <f t="shared" si="158"/>
        <v>442.09444757448608</v>
      </c>
      <c r="L946" s="15">
        <f t="shared" si="159"/>
        <v>923585.51722279796</v>
      </c>
      <c r="M946" s="15"/>
      <c r="N946" s="119">
        <f t="shared" si="151"/>
        <v>923585.51722279796</v>
      </c>
    </row>
    <row r="947" spans="1:14" x14ac:dyDescent="0.25">
      <c r="A947" s="5"/>
      <c r="B947" s="65" t="s">
        <v>646</v>
      </c>
      <c r="C947" s="47">
        <v>4</v>
      </c>
      <c r="D947" s="69">
        <v>28.1523</v>
      </c>
      <c r="E947" s="98">
        <v>823</v>
      </c>
      <c r="F947" s="168">
        <v>255411.8</v>
      </c>
      <c r="G947" s="55">
        <v>100</v>
      </c>
      <c r="H947" s="15">
        <f t="shared" si="160"/>
        <v>255411.8</v>
      </c>
      <c r="I947" s="15">
        <f t="shared" si="152"/>
        <v>0</v>
      </c>
      <c r="J947" s="15">
        <f t="shared" si="157"/>
        <v>310.34240583232076</v>
      </c>
      <c r="K947" s="15">
        <f t="shared" si="158"/>
        <v>409.30206005047728</v>
      </c>
      <c r="L947" s="15">
        <f t="shared" si="159"/>
        <v>629726.19802839751</v>
      </c>
      <c r="M947" s="15"/>
      <c r="N947" s="119">
        <f t="shared" si="151"/>
        <v>629726.19802839751</v>
      </c>
    </row>
    <row r="948" spans="1:14" x14ac:dyDescent="0.25">
      <c r="A948" s="5"/>
      <c r="B948" s="65" t="s">
        <v>647</v>
      </c>
      <c r="C948" s="47">
        <v>4</v>
      </c>
      <c r="D948" s="69">
        <v>25.659999999999997</v>
      </c>
      <c r="E948" s="98">
        <v>1361</v>
      </c>
      <c r="F948" s="168">
        <v>308727.7</v>
      </c>
      <c r="G948" s="55">
        <v>100</v>
      </c>
      <c r="H948" s="15">
        <f t="shared" si="160"/>
        <v>308727.7</v>
      </c>
      <c r="I948" s="15">
        <f t="shared" si="152"/>
        <v>0</v>
      </c>
      <c r="J948" s="15">
        <f t="shared" si="157"/>
        <v>226.83886847905953</v>
      </c>
      <c r="K948" s="15">
        <f t="shared" si="158"/>
        <v>492.80559740373849</v>
      </c>
      <c r="L948" s="15">
        <f t="shared" si="159"/>
        <v>771695.83458439459</v>
      </c>
      <c r="M948" s="15"/>
      <c r="N948" s="119">
        <f t="shared" si="151"/>
        <v>771695.83458439459</v>
      </c>
    </row>
    <row r="949" spans="1:14" x14ac:dyDescent="0.25">
      <c r="A949" s="5"/>
      <c r="B949" s="65" t="s">
        <v>620</v>
      </c>
      <c r="C949" s="47">
        <v>4</v>
      </c>
      <c r="D949" s="69">
        <v>21.178100000000001</v>
      </c>
      <c r="E949" s="98">
        <v>283</v>
      </c>
      <c r="F949" s="168">
        <v>77723.100000000006</v>
      </c>
      <c r="G949" s="55">
        <v>100</v>
      </c>
      <c r="H949" s="15">
        <f t="shared" si="160"/>
        <v>77723.100000000006</v>
      </c>
      <c r="I949" s="15">
        <f t="shared" si="152"/>
        <v>0</v>
      </c>
      <c r="J949" s="15">
        <f t="shared" si="157"/>
        <v>274.63992932862192</v>
      </c>
      <c r="K949" s="15">
        <f t="shared" si="158"/>
        <v>445.00453655417613</v>
      </c>
      <c r="L949" s="15">
        <f t="shared" si="159"/>
        <v>602102.81701491668</v>
      </c>
      <c r="M949" s="15"/>
      <c r="N949" s="119">
        <f t="shared" si="151"/>
        <v>602102.81701491668</v>
      </c>
    </row>
    <row r="950" spans="1:14" x14ac:dyDescent="0.25">
      <c r="A950" s="5"/>
      <c r="B950" s="65" t="s">
        <v>865</v>
      </c>
      <c r="C950" s="47">
        <v>3</v>
      </c>
      <c r="D950" s="69">
        <v>112.4183</v>
      </c>
      <c r="E950" s="98">
        <v>12947</v>
      </c>
      <c r="F950" s="168">
        <v>14229873.300000001</v>
      </c>
      <c r="G950" s="55">
        <v>50</v>
      </c>
      <c r="H950" s="15">
        <f t="shared" si="160"/>
        <v>7114936.6500000004</v>
      </c>
      <c r="I950" s="15">
        <f t="shared" si="152"/>
        <v>7114936.6500000004</v>
      </c>
      <c r="J950" s="15">
        <f t="shared" si="157"/>
        <v>1099.0865296979996</v>
      </c>
      <c r="K950" s="15">
        <f t="shared" si="158"/>
        <v>-379.44206381520155</v>
      </c>
      <c r="L950" s="15">
        <f t="shared" si="159"/>
        <v>1519221.3419748638</v>
      </c>
      <c r="M950" s="15"/>
      <c r="N950" s="119">
        <f t="shared" si="151"/>
        <v>1519221.3419748638</v>
      </c>
    </row>
    <row r="951" spans="1:14" x14ac:dyDescent="0.25">
      <c r="A951" s="5"/>
      <c r="B951" s="65" t="s">
        <v>648</v>
      </c>
      <c r="C951" s="47">
        <v>4</v>
      </c>
      <c r="D951" s="69">
        <v>81.494199999999992</v>
      </c>
      <c r="E951" s="98">
        <v>5291</v>
      </c>
      <c r="F951" s="168">
        <v>1880358.9</v>
      </c>
      <c r="G951" s="55">
        <v>100</v>
      </c>
      <c r="H951" s="15">
        <f t="shared" si="160"/>
        <v>1880358.9</v>
      </c>
      <c r="I951" s="15">
        <f t="shared" si="152"/>
        <v>0</v>
      </c>
      <c r="J951" s="15">
        <f t="shared" si="157"/>
        <v>355.3881874881875</v>
      </c>
      <c r="K951" s="15">
        <f t="shared" si="158"/>
        <v>364.25627839461055</v>
      </c>
      <c r="L951" s="15">
        <f t="shared" si="159"/>
        <v>1139403.6345038493</v>
      </c>
      <c r="M951" s="15"/>
      <c r="N951" s="119">
        <f t="shared" si="151"/>
        <v>1139403.6345038493</v>
      </c>
    </row>
    <row r="952" spans="1:14" x14ac:dyDescent="0.25">
      <c r="A952" s="5"/>
      <c r="B952" s="65" t="s">
        <v>191</v>
      </c>
      <c r="C952" s="47">
        <v>4</v>
      </c>
      <c r="D952" s="69">
        <v>86.251200000000011</v>
      </c>
      <c r="E952" s="98">
        <v>4343</v>
      </c>
      <c r="F952" s="168">
        <v>1557515.4</v>
      </c>
      <c r="G952" s="55">
        <v>100</v>
      </c>
      <c r="H952" s="15">
        <f t="shared" si="160"/>
        <v>1557515.4</v>
      </c>
      <c r="I952" s="15">
        <f t="shared" si="152"/>
        <v>0</v>
      </c>
      <c r="J952" s="15">
        <f t="shared" si="157"/>
        <v>358.62661754547548</v>
      </c>
      <c r="K952" s="15">
        <f t="shared" si="158"/>
        <v>361.01784833732256</v>
      </c>
      <c r="L952" s="15">
        <f t="shared" si="159"/>
        <v>1058334.920284058</v>
      </c>
      <c r="M952" s="15"/>
      <c r="N952" s="119">
        <f t="shared" si="151"/>
        <v>1058334.920284058</v>
      </c>
    </row>
    <row r="953" spans="1:14" x14ac:dyDescent="0.25">
      <c r="A953" s="5"/>
      <c r="B953" s="65" t="s">
        <v>649</v>
      </c>
      <c r="C953" s="47">
        <v>4</v>
      </c>
      <c r="D953" s="69">
        <v>33.105499999999999</v>
      </c>
      <c r="E953" s="98">
        <v>1638</v>
      </c>
      <c r="F953" s="168">
        <v>1399798.6</v>
      </c>
      <c r="G953" s="55">
        <v>100</v>
      </c>
      <c r="H953" s="15">
        <f t="shared" si="160"/>
        <v>1399798.6</v>
      </c>
      <c r="I953" s="15">
        <f t="shared" si="152"/>
        <v>0</v>
      </c>
      <c r="J953" s="15">
        <f t="shared" si="157"/>
        <v>854.57789987789988</v>
      </c>
      <c r="K953" s="15">
        <f t="shared" si="158"/>
        <v>-134.93343399510184</v>
      </c>
      <c r="L953" s="15">
        <f t="shared" si="159"/>
        <v>241569.75053064045</v>
      </c>
      <c r="M953" s="15"/>
      <c r="N953" s="119">
        <f t="shared" si="151"/>
        <v>241569.75053064045</v>
      </c>
    </row>
    <row r="954" spans="1:14" x14ac:dyDescent="0.25">
      <c r="A954" s="5"/>
      <c r="B954" s="8"/>
      <c r="C954" s="8"/>
      <c r="D954" s="69">
        <v>0</v>
      </c>
      <c r="E954" s="100"/>
      <c r="F954" s="44"/>
      <c r="G954" s="55"/>
      <c r="H954" s="40"/>
      <c r="I954" s="15"/>
      <c r="J954" s="15"/>
      <c r="K954" s="15"/>
      <c r="L954" s="15"/>
      <c r="M954" s="15"/>
      <c r="N954" s="119"/>
    </row>
    <row r="955" spans="1:14" x14ac:dyDescent="0.25">
      <c r="A955" s="32" t="s">
        <v>650</v>
      </c>
      <c r="B955" s="57" t="s">
        <v>2</v>
      </c>
      <c r="C955" s="58"/>
      <c r="D955" s="7">
        <v>848.61710000000016</v>
      </c>
      <c r="E955" s="101">
        <f>E956</f>
        <v>63374</v>
      </c>
      <c r="F955" s="49"/>
      <c r="G955" s="55"/>
      <c r="H955" s="12">
        <f>H957</f>
        <v>5129068.6999999993</v>
      </c>
      <c r="I955" s="12">
        <f>I957</f>
        <v>-5129068.6999999993</v>
      </c>
      <c r="J955" s="15"/>
      <c r="K955" s="15"/>
      <c r="L955" s="15"/>
      <c r="M955" s="14">
        <f>M957</f>
        <v>26647209.068857983</v>
      </c>
      <c r="N955" s="117">
        <f t="shared" si="151"/>
        <v>26647209.068857983</v>
      </c>
    </row>
    <row r="956" spans="1:14" x14ac:dyDescent="0.25">
      <c r="A956" s="32" t="s">
        <v>650</v>
      </c>
      <c r="B956" s="57" t="s">
        <v>3</v>
      </c>
      <c r="C956" s="58"/>
      <c r="D956" s="7">
        <v>848.61710000000016</v>
      </c>
      <c r="E956" s="101">
        <f>SUM(E958:E988)</f>
        <v>63374</v>
      </c>
      <c r="F956" s="49">
        <f>SUM(F958:F988)</f>
        <v>20516274.799999997</v>
      </c>
      <c r="G956" s="55"/>
      <c r="H956" s="12">
        <f>SUM(H958:H988)</f>
        <v>15498959.449999999</v>
      </c>
      <c r="I956" s="12">
        <f>SUM(I958:I988)</f>
        <v>5017315.3499999996</v>
      </c>
      <c r="J956" s="15"/>
      <c r="K956" s="15"/>
      <c r="L956" s="12">
        <f>SUM(L958:L988)</f>
        <v>26904280.596874222</v>
      </c>
      <c r="M956" s="15"/>
      <c r="N956" s="117">
        <f t="shared" si="151"/>
        <v>26904280.596874222</v>
      </c>
    </row>
    <row r="957" spans="1:14" x14ac:dyDescent="0.25">
      <c r="A957" s="5"/>
      <c r="B957" s="65" t="s">
        <v>26</v>
      </c>
      <c r="C957" s="47">
        <v>2</v>
      </c>
      <c r="D957" s="69">
        <v>0</v>
      </c>
      <c r="E957" s="104"/>
      <c r="F957" s="64"/>
      <c r="G957" s="55">
        <v>25</v>
      </c>
      <c r="H957" s="15">
        <f>F956*G957/100</f>
        <v>5129068.6999999993</v>
      </c>
      <c r="I957" s="15">
        <f t="shared" si="152"/>
        <v>-5129068.6999999993</v>
      </c>
      <c r="J957" s="15"/>
      <c r="K957" s="15"/>
      <c r="L957" s="15"/>
      <c r="M957" s="15">
        <f>($L$7*$L$8*E955/$L$10)+($L$7*$L$9*D955/$L$11)</f>
        <v>26647209.068857983</v>
      </c>
      <c r="N957" s="119">
        <f t="shared" si="151"/>
        <v>26647209.068857983</v>
      </c>
    </row>
    <row r="958" spans="1:14" x14ac:dyDescent="0.25">
      <c r="A958" s="5"/>
      <c r="B958" s="65" t="s">
        <v>651</v>
      </c>
      <c r="C958" s="47">
        <v>4</v>
      </c>
      <c r="D958" s="69">
        <v>30.130800000000001</v>
      </c>
      <c r="E958" s="98">
        <v>3091</v>
      </c>
      <c r="F958" s="169">
        <v>545083.9</v>
      </c>
      <c r="G958" s="55">
        <v>100</v>
      </c>
      <c r="H958" s="15">
        <f t="shared" ref="H958:H988" si="161">F958*G958/100</f>
        <v>545083.9</v>
      </c>
      <c r="I958" s="15">
        <f t="shared" si="152"/>
        <v>0</v>
      </c>
      <c r="J958" s="15">
        <f t="shared" ref="J958:J988" si="162">F958/E958</f>
        <v>176.3454868974442</v>
      </c>
      <c r="K958" s="15">
        <f t="shared" ref="K958:K988" si="163">$J$11*$J$19-J958</f>
        <v>543.29897898535387</v>
      </c>
      <c r="L958" s="15">
        <f t="shared" ref="L958:L988" si="164">IF(K958&gt;0,$J$7*$J$8*(K958/$K$19),0)+$J$7*$J$9*(E958/$E$19)+$J$7*$J$10*(D958/$D$19)</f>
        <v>1006112.3235785067</v>
      </c>
      <c r="M958" s="15"/>
      <c r="N958" s="119">
        <f t="shared" si="151"/>
        <v>1006112.3235785067</v>
      </c>
    </row>
    <row r="959" spans="1:14" x14ac:dyDescent="0.25">
      <c r="A959" s="5"/>
      <c r="B959" s="65" t="s">
        <v>652</v>
      </c>
      <c r="C959" s="47">
        <v>4</v>
      </c>
      <c r="D959" s="69">
        <v>9.8484999999999996</v>
      </c>
      <c r="E959" s="98">
        <v>543</v>
      </c>
      <c r="F959" s="169">
        <v>126802.9</v>
      </c>
      <c r="G959" s="55">
        <v>100</v>
      </c>
      <c r="H959" s="15">
        <f t="shared" si="161"/>
        <v>126802.9</v>
      </c>
      <c r="I959" s="15">
        <f t="shared" si="152"/>
        <v>0</v>
      </c>
      <c r="J959" s="15">
        <f t="shared" si="162"/>
        <v>233.52283609576426</v>
      </c>
      <c r="K959" s="15">
        <f t="shared" si="163"/>
        <v>486.12162978703378</v>
      </c>
      <c r="L959" s="15">
        <f t="shared" si="164"/>
        <v>645133.69517088972</v>
      </c>
      <c r="M959" s="15"/>
      <c r="N959" s="119">
        <f t="shared" si="151"/>
        <v>645133.69517088972</v>
      </c>
    </row>
    <row r="960" spans="1:14" x14ac:dyDescent="0.25">
      <c r="A960" s="5"/>
      <c r="B960" s="65" t="s">
        <v>653</v>
      </c>
      <c r="C960" s="47">
        <v>4</v>
      </c>
      <c r="D960" s="69">
        <v>38.0657</v>
      </c>
      <c r="E960" s="98">
        <v>2645</v>
      </c>
      <c r="F960" s="169">
        <v>611811.80000000005</v>
      </c>
      <c r="G960" s="55">
        <v>100</v>
      </c>
      <c r="H960" s="15">
        <f t="shared" si="161"/>
        <v>611811.80000000005</v>
      </c>
      <c r="I960" s="15">
        <f t="shared" si="152"/>
        <v>0</v>
      </c>
      <c r="J960" s="15">
        <f t="shared" si="162"/>
        <v>231.30880907372403</v>
      </c>
      <c r="K960" s="15">
        <f t="shared" si="163"/>
        <v>488.33565680907401</v>
      </c>
      <c r="L960" s="15">
        <f t="shared" si="164"/>
        <v>920425.14656481112</v>
      </c>
      <c r="M960" s="15"/>
      <c r="N960" s="119">
        <f t="shared" si="151"/>
        <v>920425.14656481112</v>
      </c>
    </row>
    <row r="961" spans="1:14" x14ac:dyDescent="0.25">
      <c r="A961" s="5"/>
      <c r="B961" s="65" t="s">
        <v>847</v>
      </c>
      <c r="C961" s="47">
        <v>4</v>
      </c>
      <c r="D961" s="69">
        <v>24.287399999999998</v>
      </c>
      <c r="E961" s="98">
        <v>1797</v>
      </c>
      <c r="F961" s="169">
        <v>754257.6</v>
      </c>
      <c r="G961" s="55">
        <v>100</v>
      </c>
      <c r="H961" s="15">
        <f t="shared" si="161"/>
        <v>754257.6</v>
      </c>
      <c r="I961" s="15">
        <f t="shared" si="152"/>
        <v>0</v>
      </c>
      <c r="J961" s="15">
        <f t="shared" si="162"/>
        <v>419.73155258764604</v>
      </c>
      <c r="K961" s="15">
        <f t="shared" si="163"/>
        <v>299.91291329515201</v>
      </c>
      <c r="L961" s="15">
        <f t="shared" si="164"/>
        <v>583990.91287657619</v>
      </c>
      <c r="M961" s="15"/>
      <c r="N961" s="119">
        <f t="shared" si="151"/>
        <v>583990.91287657619</v>
      </c>
    </row>
    <row r="962" spans="1:14" x14ac:dyDescent="0.25">
      <c r="A962" s="5"/>
      <c r="B962" s="65" t="s">
        <v>654</v>
      </c>
      <c r="C962" s="47">
        <v>4</v>
      </c>
      <c r="D962" s="69">
        <v>42.367100000000008</v>
      </c>
      <c r="E962" s="98">
        <v>2836</v>
      </c>
      <c r="F962" s="169">
        <v>928467.2</v>
      </c>
      <c r="G962" s="55">
        <v>100</v>
      </c>
      <c r="H962" s="15">
        <f t="shared" si="161"/>
        <v>928467.2</v>
      </c>
      <c r="I962" s="15">
        <f t="shared" si="152"/>
        <v>0</v>
      </c>
      <c r="J962" s="15">
        <f t="shared" si="162"/>
        <v>327.38617771509166</v>
      </c>
      <c r="K962" s="15">
        <f t="shared" si="163"/>
        <v>392.25828816770638</v>
      </c>
      <c r="L962" s="15">
        <f t="shared" si="164"/>
        <v>837487.52438493562</v>
      </c>
      <c r="M962" s="15"/>
      <c r="N962" s="119">
        <f t="shared" ref="N962:N1025" si="165">L962+M962</f>
        <v>837487.52438493562</v>
      </c>
    </row>
    <row r="963" spans="1:14" x14ac:dyDescent="0.25">
      <c r="A963" s="5"/>
      <c r="B963" s="65" t="s">
        <v>748</v>
      </c>
      <c r="C963" s="47">
        <v>4</v>
      </c>
      <c r="D963" s="69">
        <v>11.079700000000001</v>
      </c>
      <c r="E963" s="98">
        <v>791</v>
      </c>
      <c r="F963" s="169">
        <v>186599.1</v>
      </c>
      <c r="G963" s="55">
        <v>100</v>
      </c>
      <c r="H963" s="15">
        <f t="shared" si="161"/>
        <v>186599.1</v>
      </c>
      <c r="I963" s="15">
        <f t="shared" si="152"/>
        <v>0</v>
      </c>
      <c r="J963" s="15">
        <f t="shared" si="162"/>
        <v>235.90278128950695</v>
      </c>
      <c r="K963" s="15">
        <f t="shared" si="163"/>
        <v>483.7416845932911</v>
      </c>
      <c r="L963" s="15">
        <f t="shared" si="164"/>
        <v>669042.82994391443</v>
      </c>
      <c r="M963" s="15"/>
      <c r="N963" s="119">
        <f t="shared" si="165"/>
        <v>669042.82994391443</v>
      </c>
    </row>
    <row r="964" spans="1:14" x14ac:dyDescent="0.25">
      <c r="A964" s="5"/>
      <c r="B964" s="65" t="s">
        <v>655</v>
      </c>
      <c r="C964" s="47">
        <v>4</v>
      </c>
      <c r="D964" s="69">
        <v>28.427099999999999</v>
      </c>
      <c r="E964" s="98">
        <v>2254</v>
      </c>
      <c r="F964" s="169">
        <v>321648.40000000002</v>
      </c>
      <c r="G964" s="55">
        <v>100</v>
      </c>
      <c r="H964" s="15">
        <f t="shared" si="161"/>
        <v>321648.40000000002</v>
      </c>
      <c r="I964" s="15">
        <f t="shared" ref="I964:I1025" si="166">F964-H964</f>
        <v>0</v>
      </c>
      <c r="J964" s="15">
        <f t="shared" si="162"/>
        <v>142.70115350488021</v>
      </c>
      <c r="K964" s="15">
        <f t="shared" si="163"/>
        <v>576.94331237791789</v>
      </c>
      <c r="L964" s="15">
        <f t="shared" si="164"/>
        <v>961753.79161266529</v>
      </c>
      <c r="M964" s="15"/>
      <c r="N964" s="119">
        <f t="shared" si="165"/>
        <v>961753.79161266529</v>
      </c>
    </row>
    <row r="965" spans="1:14" x14ac:dyDescent="0.25">
      <c r="A965" s="5"/>
      <c r="B965" s="65" t="s">
        <v>656</v>
      </c>
      <c r="C965" s="47">
        <v>4</v>
      </c>
      <c r="D965" s="69">
        <v>43.249399999999994</v>
      </c>
      <c r="E965" s="98">
        <v>3093</v>
      </c>
      <c r="F965" s="169">
        <v>472300.7</v>
      </c>
      <c r="G965" s="55">
        <v>100</v>
      </c>
      <c r="H965" s="15">
        <f t="shared" si="161"/>
        <v>472300.7</v>
      </c>
      <c r="I965" s="15">
        <f t="shared" si="166"/>
        <v>0</v>
      </c>
      <c r="J965" s="15">
        <f t="shared" si="162"/>
        <v>152.69987067571938</v>
      </c>
      <c r="K965" s="15">
        <f t="shared" si="163"/>
        <v>566.94459520707869</v>
      </c>
      <c r="L965" s="15">
        <f t="shared" si="164"/>
        <v>1068224.9439918648</v>
      </c>
      <c r="M965" s="15"/>
      <c r="N965" s="119">
        <f t="shared" si="165"/>
        <v>1068224.9439918648</v>
      </c>
    </row>
    <row r="966" spans="1:14" x14ac:dyDescent="0.25">
      <c r="A966" s="5"/>
      <c r="B966" s="65" t="s">
        <v>657</v>
      </c>
      <c r="C966" s="47">
        <v>4</v>
      </c>
      <c r="D966" s="69">
        <v>18.318599999999996</v>
      </c>
      <c r="E966" s="98">
        <v>1374</v>
      </c>
      <c r="F966" s="169">
        <v>265504</v>
      </c>
      <c r="G966" s="55">
        <v>100</v>
      </c>
      <c r="H966" s="15">
        <f t="shared" si="161"/>
        <v>265504</v>
      </c>
      <c r="I966" s="15">
        <f t="shared" si="166"/>
        <v>0</v>
      </c>
      <c r="J966" s="15">
        <f t="shared" si="162"/>
        <v>193.23435225618633</v>
      </c>
      <c r="K966" s="15">
        <f t="shared" si="163"/>
        <v>526.41011362661175</v>
      </c>
      <c r="L966" s="15">
        <f t="shared" si="164"/>
        <v>792998.33161614323</v>
      </c>
      <c r="M966" s="15"/>
      <c r="N966" s="119">
        <f t="shared" si="165"/>
        <v>792998.33161614323</v>
      </c>
    </row>
    <row r="967" spans="1:14" x14ac:dyDescent="0.25">
      <c r="A967" s="5"/>
      <c r="B967" s="65" t="s">
        <v>658</v>
      </c>
      <c r="C967" s="47">
        <v>4</v>
      </c>
      <c r="D967" s="69">
        <v>7.3487</v>
      </c>
      <c r="E967" s="98">
        <v>639</v>
      </c>
      <c r="F967" s="169">
        <v>69503.199999999997</v>
      </c>
      <c r="G967" s="55">
        <v>100</v>
      </c>
      <c r="H967" s="15">
        <f t="shared" si="161"/>
        <v>69503.199999999997</v>
      </c>
      <c r="I967" s="15">
        <f t="shared" si="166"/>
        <v>0</v>
      </c>
      <c r="J967" s="15">
        <f t="shared" si="162"/>
        <v>108.76870109546165</v>
      </c>
      <c r="K967" s="15">
        <f t="shared" si="163"/>
        <v>610.87576478733638</v>
      </c>
      <c r="L967" s="15">
        <f t="shared" si="164"/>
        <v>793450.0966890644</v>
      </c>
      <c r="M967" s="15"/>
      <c r="N967" s="119">
        <f t="shared" si="165"/>
        <v>793450.0966890644</v>
      </c>
    </row>
    <row r="968" spans="1:14" x14ac:dyDescent="0.25">
      <c r="A968" s="5"/>
      <c r="B968" s="65" t="s">
        <v>659</v>
      </c>
      <c r="C968" s="47">
        <v>4</v>
      </c>
      <c r="D968" s="69">
        <v>13.711099999999998</v>
      </c>
      <c r="E968" s="98">
        <v>1318</v>
      </c>
      <c r="F968" s="169">
        <v>299830.7</v>
      </c>
      <c r="G968" s="55">
        <v>100</v>
      </c>
      <c r="H968" s="15">
        <f t="shared" si="161"/>
        <v>299830.7</v>
      </c>
      <c r="I968" s="15">
        <f t="shared" si="166"/>
        <v>0</v>
      </c>
      <c r="J968" s="15">
        <f t="shared" si="162"/>
        <v>227.48915022761761</v>
      </c>
      <c r="K968" s="15">
        <f t="shared" si="163"/>
        <v>492.1553156551804</v>
      </c>
      <c r="L968" s="15">
        <f t="shared" si="164"/>
        <v>735629.08501820231</v>
      </c>
      <c r="M968" s="15"/>
      <c r="N968" s="119">
        <f t="shared" si="165"/>
        <v>735629.08501820231</v>
      </c>
    </row>
    <row r="969" spans="1:14" x14ac:dyDescent="0.25">
      <c r="A969" s="5"/>
      <c r="B969" s="65" t="s">
        <v>660</v>
      </c>
      <c r="C969" s="47">
        <v>4</v>
      </c>
      <c r="D969" s="69">
        <v>24.288400000000003</v>
      </c>
      <c r="E969" s="98">
        <v>1038</v>
      </c>
      <c r="F969" s="169">
        <v>172974.6</v>
      </c>
      <c r="G969" s="55">
        <v>100</v>
      </c>
      <c r="H969" s="15">
        <f t="shared" si="161"/>
        <v>172974.6</v>
      </c>
      <c r="I969" s="15">
        <f t="shared" si="166"/>
        <v>0</v>
      </c>
      <c r="J969" s="15">
        <f t="shared" si="162"/>
        <v>166.64219653179191</v>
      </c>
      <c r="K969" s="15">
        <f t="shared" si="163"/>
        <v>553.00226935100613</v>
      </c>
      <c r="L969" s="15">
        <f t="shared" si="164"/>
        <v>807875.99700591678</v>
      </c>
      <c r="M969" s="15"/>
      <c r="N969" s="119">
        <f t="shared" si="165"/>
        <v>807875.99700591678</v>
      </c>
    </row>
    <row r="970" spans="1:14" x14ac:dyDescent="0.25">
      <c r="A970" s="5"/>
      <c r="B970" s="65" t="s">
        <v>661</v>
      </c>
      <c r="C970" s="47">
        <v>4</v>
      </c>
      <c r="D970" s="69">
        <v>47.174100000000003</v>
      </c>
      <c r="E970" s="98">
        <v>2365</v>
      </c>
      <c r="F970" s="169">
        <v>307957.5</v>
      </c>
      <c r="G970" s="55">
        <v>100</v>
      </c>
      <c r="H970" s="15">
        <f t="shared" si="161"/>
        <v>307957.5</v>
      </c>
      <c r="I970" s="15">
        <f t="shared" si="166"/>
        <v>0</v>
      </c>
      <c r="J970" s="15">
        <f t="shared" si="162"/>
        <v>130.21458773784354</v>
      </c>
      <c r="K970" s="15">
        <f t="shared" si="163"/>
        <v>589.4298781449545</v>
      </c>
      <c r="L970" s="15">
        <f t="shared" si="164"/>
        <v>1035857.9056883025</v>
      </c>
      <c r="M970" s="15"/>
      <c r="N970" s="119">
        <f t="shared" si="165"/>
        <v>1035857.9056883025</v>
      </c>
    </row>
    <row r="971" spans="1:14" x14ac:dyDescent="0.25">
      <c r="A971" s="5"/>
      <c r="B971" s="65" t="s">
        <v>662</v>
      </c>
      <c r="C971" s="47">
        <v>4</v>
      </c>
      <c r="D971" s="69">
        <v>23.889099999999996</v>
      </c>
      <c r="E971" s="98">
        <v>1456</v>
      </c>
      <c r="F971" s="169">
        <v>187913.7</v>
      </c>
      <c r="G971" s="55">
        <v>100</v>
      </c>
      <c r="H971" s="15">
        <f t="shared" si="161"/>
        <v>187913.7</v>
      </c>
      <c r="I971" s="15">
        <f t="shared" si="166"/>
        <v>0</v>
      </c>
      <c r="J971" s="15">
        <f t="shared" si="162"/>
        <v>129.06160714285716</v>
      </c>
      <c r="K971" s="15">
        <f t="shared" si="163"/>
        <v>590.58285873994089</v>
      </c>
      <c r="L971" s="15">
        <f t="shared" si="164"/>
        <v>890302.66534473386</v>
      </c>
      <c r="M971" s="15"/>
      <c r="N971" s="119">
        <f t="shared" si="165"/>
        <v>890302.66534473386</v>
      </c>
    </row>
    <row r="972" spans="1:14" x14ac:dyDescent="0.25">
      <c r="A972" s="5"/>
      <c r="B972" s="65" t="s">
        <v>663</v>
      </c>
      <c r="C972" s="47">
        <v>4</v>
      </c>
      <c r="D972" s="69">
        <v>27.976399999999998</v>
      </c>
      <c r="E972" s="98">
        <v>2137</v>
      </c>
      <c r="F972" s="169">
        <v>295913.3</v>
      </c>
      <c r="G972" s="55">
        <v>100</v>
      </c>
      <c r="H972" s="15">
        <f t="shared" si="161"/>
        <v>295913.3</v>
      </c>
      <c r="I972" s="15">
        <f t="shared" si="166"/>
        <v>0</v>
      </c>
      <c r="J972" s="15">
        <f t="shared" si="162"/>
        <v>138.47136172204023</v>
      </c>
      <c r="K972" s="15">
        <f t="shared" si="163"/>
        <v>581.17310416075782</v>
      </c>
      <c r="L972" s="15">
        <f t="shared" si="164"/>
        <v>954444.60868856404</v>
      </c>
      <c r="M972" s="15"/>
      <c r="N972" s="119">
        <f t="shared" si="165"/>
        <v>954444.60868856404</v>
      </c>
    </row>
    <row r="973" spans="1:14" x14ac:dyDescent="0.25">
      <c r="A973" s="5"/>
      <c r="B973" s="65" t="s">
        <v>382</v>
      </c>
      <c r="C973" s="47">
        <v>4</v>
      </c>
      <c r="D973" s="69">
        <v>21.558200000000003</v>
      </c>
      <c r="E973" s="98">
        <v>1706</v>
      </c>
      <c r="F973" s="169">
        <v>234802.5</v>
      </c>
      <c r="G973" s="55">
        <v>100</v>
      </c>
      <c r="H973" s="15">
        <f t="shared" si="161"/>
        <v>234802.5</v>
      </c>
      <c r="I973" s="15">
        <f t="shared" si="166"/>
        <v>0</v>
      </c>
      <c r="J973" s="15">
        <f t="shared" si="162"/>
        <v>137.63335287221571</v>
      </c>
      <c r="K973" s="15">
        <f t="shared" si="163"/>
        <v>582.01111301058233</v>
      </c>
      <c r="L973" s="15">
        <f t="shared" si="164"/>
        <v>897854.23532535741</v>
      </c>
      <c r="M973" s="15"/>
      <c r="N973" s="119">
        <f t="shared" si="165"/>
        <v>897854.23532535741</v>
      </c>
    </row>
    <row r="974" spans="1:14" x14ac:dyDescent="0.25">
      <c r="A974" s="5"/>
      <c r="B974" s="65" t="s">
        <v>664</v>
      </c>
      <c r="C974" s="47">
        <v>4</v>
      </c>
      <c r="D974" s="69">
        <v>51.505799999999994</v>
      </c>
      <c r="E974" s="98">
        <v>4249</v>
      </c>
      <c r="F974" s="169">
        <v>911642.5</v>
      </c>
      <c r="G974" s="55">
        <v>100</v>
      </c>
      <c r="H974" s="15">
        <f t="shared" si="161"/>
        <v>911642.5</v>
      </c>
      <c r="I974" s="15">
        <f t="shared" si="166"/>
        <v>0</v>
      </c>
      <c r="J974" s="15">
        <f t="shared" si="162"/>
        <v>214.55460108260766</v>
      </c>
      <c r="K974" s="15">
        <f t="shared" si="163"/>
        <v>505.08986480019041</v>
      </c>
      <c r="L974" s="15">
        <f t="shared" si="164"/>
        <v>1126942.9591717287</v>
      </c>
      <c r="M974" s="15"/>
      <c r="N974" s="119">
        <f t="shared" si="165"/>
        <v>1126942.9591717287</v>
      </c>
    </row>
    <row r="975" spans="1:14" x14ac:dyDescent="0.25">
      <c r="A975" s="5"/>
      <c r="B975" s="65" t="s">
        <v>665</v>
      </c>
      <c r="C975" s="47">
        <v>4</v>
      </c>
      <c r="D975" s="69">
        <v>35.780799999999999</v>
      </c>
      <c r="E975" s="98">
        <v>2618</v>
      </c>
      <c r="F975" s="169">
        <v>406701.5</v>
      </c>
      <c r="G975" s="55">
        <v>100</v>
      </c>
      <c r="H975" s="15">
        <f t="shared" si="161"/>
        <v>406701.5</v>
      </c>
      <c r="I975" s="15">
        <f t="shared" si="166"/>
        <v>0</v>
      </c>
      <c r="J975" s="15">
        <f t="shared" si="162"/>
        <v>155.348166539343</v>
      </c>
      <c r="K975" s="15">
        <f t="shared" si="163"/>
        <v>564.29629934345508</v>
      </c>
      <c r="L975" s="15">
        <f t="shared" si="164"/>
        <v>1000650.8276556754</v>
      </c>
      <c r="M975" s="15"/>
      <c r="N975" s="119">
        <f t="shared" si="165"/>
        <v>1000650.8276556754</v>
      </c>
    </row>
    <row r="976" spans="1:14" x14ac:dyDescent="0.25">
      <c r="A976" s="5"/>
      <c r="B976" s="65" t="s">
        <v>666</v>
      </c>
      <c r="C976" s="47">
        <v>4</v>
      </c>
      <c r="D976" s="69">
        <v>16.7667</v>
      </c>
      <c r="E976" s="98">
        <v>917</v>
      </c>
      <c r="F976" s="169">
        <v>145247.70000000001</v>
      </c>
      <c r="G976" s="55">
        <v>100</v>
      </c>
      <c r="H976" s="15">
        <f t="shared" si="161"/>
        <v>145247.70000000001</v>
      </c>
      <c r="I976" s="15">
        <f t="shared" si="166"/>
        <v>0</v>
      </c>
      <c r="J976" s="15">
        <f t="shared" si="162"/>
        <v>158.39443838604146</v>
      </c>
      <c r="K976" s="15">
        <f t="shared" si="163"/>
        <v>561.25002749675662</v>
      </c>
      <c r="L976" s="15">
        <f t="shared" si="164"/>
        <v>786397.62407804769</v>
      </c>
      <c r="M976" s="15"/>
      <c r="N976" s="119">
        <f t="shared" si="165"/>
        <v>786397.62407804769</v>
      </c>
    </row>
    <row r="977" spans="1:14" x14ac:dyDescent="0.25">
      <c r="A977" s="5"/>
      <c r="B977" s="65" t="s">
        <v>667</v>
      </c>
      <c r="C977" s="47">
        <v>4</v>
      </c>
      <c r="D977" s="69">
        <v>22.511600000000001</v>
      </c>
      <c r="E977" s="98">
        <v>793</v>
      </c>
      <c r="F977" s="169">
        <v>109340.8</v>
      </c>
      <c r="G977" s="55">
        <v>100</v>
      </c>
      <c r="H977" s="15">
        <f t="shared" si="161"/>
        <v>109340.8</v>
      </c>
      <c r="I977" s="15">
        <f t="shared" si="166"/>
        <v>0</v>
      </c>
      <c r="J977" s="15">
        <f t="shared" si="162"/>
        <v>137.88247162673392</v>
      </c>
      <c r="K977" s="15">
        <f t="shared" si="163"/>
        <v>581.7619942560641</v>
      </c>
      <c r="L977" s="15">
        <f t="shared" si="164"/>
        <v>813647.24872557982</v>
      </c>
      <c r="M977" s="15"/>
      <c r="N977" s="119">
        <f t="shared" si="165"/>
        <v>813647.24872557982</v>
      </c>
    </row>
    <row r="978" spans="1:14" x14ac:dyDescent="0.25">
      <c r="A978" s="5"/>
      <c r="B978" s="65" t="s">
        <v>668</v>
      </c>
      <c r="C978" s="47">
        <v>4</v>
      </c>
      <c r="D978" s="69">
        <v>19.376600000000003</v>
      </c>
      <c r="E978" s="98">
        <v>1001</v>
      </c>
      <c r="F978" s="169">
        <v>215906.2</v>
      </c>
      <c r="G978" s="55">
        <v>100</v>
      </c>
      <c r="H978" s="15">
        <f t="shared" si="161"/>
        <v>215906.2</v>
      </c>
      <c r="I978" s="15">
        <f t="shared" si="166"/>
        <v>0</v>
      </c>
      <c r="J978" s="15">
        <f t="shared" si="162"/>
        <v>215.6905094905095</v>
      </c>
      <c r="K978" s="15">
        <f t="shared" si="163"/>
        <v>503.95395639228855</v>
      </c>
      <c r="L978" s="15">
        <f t="shared" si="164"/>
        <v>734224.32707752136</v>
      </c>
      <c r="M978" s="15"/>
      <c r="N978" s="119">
        <f t="shared" si="165"/>
        <v>734224.32707752136</v>
      </c>
    </row>
    <row r="979" spans="1:14" x14ac:dyDescent="0.25">
      <c r="A979" s="5"/>
      <c r="B979" s="65" t="s">
        <v>849</v>
      </c>
      <c r="C979" s="47">
        <v>4</v>
      </c>
      <c r="D979" s="69">
        <v>21.063299999999998</v>
      </c>
      <c r="E979" s="98">
        <v>1760</v>
      </c>
      <c r="F979" s="169">
        <v>233036.4</v>
      </c>
      <c r="G979" s="55">
        <v>100</v>
      </c>
      <c r="H979" s="15">
        <f t="shared" si="161"/>
        <v>233036.4</v>
      </c>
      <c r="I979" s="15">
        <f t="shared" si="166"/>
        <v>0</v>
      </c>
      <c r="J979" s="15">
        <f t="shared" si="162"/>
        <v>132.40704545454545</v>
      </c>
      <c r="K979" s="15">
        <f t="shared" si="163"/>
        <v>587.23742042825256</v>
      </c>
      <c r="L979" s="15">
        <f t="shared" si="164"/>
        <v>907777.6728725523</v>
      </c>
      <c r="M979" s="15"/>
      <c r="N979" s="119">
        <f t="shared" si="165"/>
        <v>907777.6728725523</v>
      </c>
    </row>
    <row r="980" spans="1:14" x14ac:dyDescent="0.25">
      <c r="A980" s="5"/>
      <c r="B980" s="65" t="s">
        <v>850</v>
      </c>
      <c r="C980" s="47">
        <v>4</v>
      </c>
      <c r="D980" s="69">
        <v>34.643000000000001</v>
      </c>
      <c r="E980" s="98">
        <v>2561</v>
      </c>
      <c r="F980" s="169">
        <v>783166.4</v>
      </c>
      <c r="G980" s="55">
        <v>100</v>
      </c>
      <c r="H980" s="15">
        <f t="shared" si="161"/>
        <v>783166.4</v>
      </c>
      <c r="I980" s="15">
        <f t="shared" si="166"/>
        <v>0</v>
      </c>
      <c r="J980" s="15">
        <f t="shared" si="162"/>
        <v>305.80491995314333</v>
      </c>
      <c r="K980" s="15">
        <f t="shared" si="163"/>
        <v>413.83954592965472</v>
      </c>
      <c r="L980" s="15">
        <f t="shared" si="164"/>
        <v>816484.32239371352</v>
      </c>
      <c r="M980" s="15"/>
      <c r="N980" s="119">
        <f t="shared" si="165"/>
        <v>816484.32239371352</v>
      </c>
    </row>
    <row r="981" spans="1:14" x14ac:dyDescent="0.25">
      <c r="A981" s="5"/>
      <c r="B981" s="65" t="s">
        <v>669</v>
      </c>
      <c r="C981" s="47">
        <v>4</v>
      </c>
      <c r="D981" s="69">
        <v>29.909899999999997</v>
      </c>
      <c r="E981" s="98">
        <v>2253</v>
      </c>
      <c r="F981" s="169">
        <v>340810.2</v>
      </c>
      <c r="G981" s="55">
        <v>100</v>
      </c>
      <c r="H981" s="15">
        <f t="shared" si="161"/>
        <v>340810.2</v>
      </c>
      <c r="I981" s="15">
        <f t="shared" si="166"/>
        <v>0</v>
      </c>
      <c r="J981" s="15">
        <f t="shared" si="162"/>
        <v>151.26950732356858</v>
      </c>
      <c r="K981" s="15">
        <f t="shared" si="163"/>
        <v>568.37495855922953</v>
      </c>
      <c r="L981" s="15">
        <f t="shared" si="164"/>
        <v>955524.07132315973</v>
      </c>
      <c r="M981" s="15"/>
      <c r="N981" s="119">
        <f t="shared" si="165"/>
        <v>955524.07132315973</v>
      </c>
    </row>
    <row r="982" spans="1:14" x14ac:dyDescent="0.25">
      <c r="A982" s="5"/>
      <c r="B982" s="65" t="s">
        <v>670</v>
      </c>
      <c r="C982" s="47">
        <v>4</v>
      </c>
      <c r="D982" s="69">
        <v>22.201699999999999</v>
      </c>
      <c r="E982" s="98">
        <v>1679</v>
      </c>
      <c r="F982" s="169">
        <v>240100.9</v>
      </c>
      <c r="G982" s="55">
        <v>100</v>
      </c>
      <c r="H982" s="15">
        <f t="shared" si="161"/>
        <v>240100.9</v>
      </c>
      <c r="I982" s="15">
        <f t="shared" si="166"/>
        <v>0</v>
      </c>
      <c r="J982" s="15">
        <f t="shared" si="162"/>
        <v>143.00232281119713</v>
      </c>
      <c r="K982" s="15">
        <f t="shared" si="163"/>
        <v>576.64214307160091</v>
      </c>
      <c r="L982" s="15">
        <f t="shared" si="164"/>
        <v>890707.92329039797</v>
      </c>
      <c r="M982" s="15"/>
      <c r="N982" s="119">
        <f t="shared" si="165"/>
        <v>890707.92329039797</v>
      </c>
    </row>
    <row r="983" spans="1:14" x14ac:dyDescent="0.25">
      <c r="A983" s="5"/>
      <c r="B983" s="65" t="s">
        <v>864</v>
      </c>
      <c r="C983" s="47">
        <v>3</v>
      </c>
      <c r="D983" s="69">
        <v>46.934199999999997</v>
      </c>
      <c r="E983" s="98">
        <v>8326</v>
      </c>
      <c r="F983" s="169">
        <v>10034630.699999999</v>
      </c>
      <c r="G983" s="55">
        <v>50</v>
      </c>
      <c r="H983" s="15">
        <f t="shared" si="161"/>
        <v>5017315.3499999996</v>
      </c>
      <c r="I983" s="15">
        <f t="shared" si="166"/>
        <v>5017315.3499999996</v>
      </c>
      <c r="J983" s="15">
        <f t="shared" si="162"/>
        <v>1205.2162743214028</v>
      </c>
      <c r="K983" s="15">
        <f t="shared" si="163"/>
        <v>-485.57180843860476</v>
      </c>
      <c r="L983" s="15">
        <f t="shared" si="164"/>
        <v>910688.37400419707</v>
      </c>
      <c r="M983" s="15"/>
      <c r="N983" s="119">
        <f t="shared" si="165"/>
        <v>910688.37400419707</v>
      </c>
    </row>
    <row r="984" spans="1:14" x14ac:dyDescent="0.25">
      <c r="A984" s="5"/>
      <c r="B984" s="65" t="s">
        <v>671</v>
      </c>
      <c r="C984" s="47">
        <v>4</v>
      </c>
      <c r="D984" s="69">
        <v>35.431699999999999</v>
      </c>
      <c r="E984" s="98">
        <v>1593</v>
      </c>
      <c r="F984" s="169">
        <v>280575.90000000002</v>
      </c>
      <c r="G984" s="55">
        <v>100</v>
      </c>
      <c r="H984" s="15">
        <f t="shared" si="161"/>
        <v>280575.90000000002</v>
      </c>
      <c r="I984" s="15">
        <f t="shared" si="166"/>
        <v>0</v>
      </c>
      <c r="J984" s="15">
        <f t="shared" si="162"/>
        <v>176.13050847457629</v>
      </c>
      <c r="K984" s="15">
        <f t="shared" si="163"/>
        <v>543.51395740822181</v>
      </c>
      <c r="L984" s="15">
        <f t="shared" si="164"/>
        <v>878447.33407371305</v>
      </c>
      <c r="M984" s="15"/>
      <c r="N984" s="119">
        <f t="shared" si="165"/>
        <v>878447.33407371305</v>
      </c>
    </row>
    <row r="985" spans="1:14" x14ac:dyDescent="0.25">
      <c r="A985" s="5"/>
      <c r="B985" s="65" t="s">
        <v>672</v>
      </c>
      <c r="C985" s="47">
        <v>4</v>
      </c>
      <c r="D985" s="69">
        <v>23.691500000000005</v>
      </c>
      <c r="E985" s="98">
        <v>1649</v>
      </c>
      <c r="F985" s="169">
        <v>218057.5</v>
      </c>
      <c r="G985" s="55">
        <v>100</v>
      </c>
      <c r="H985" s="15">
        <f t="shared" si="161"/>
        <v>218057.5</v>
      </c>
      <c r="I985" s="15">
        <f t="shared" si="166"/>
        <v>0</v>
      </c>
      <c r="J985" s="15">
        <f t="shared" si="162"/>
        <v>132.23620375985445</v>
      </c>
      <c r="K985" s="15">
        <f t="shared" si="163"/>
        <v>587.4082621229436</v>
      </c>
      <c r="L985" s="15">
        <f t="shared" si="164"/>
        <v>904342.75801166706</v>
      </c>
      <c r="M985" s="15"/>
      <c r="N985" s="119">
        <f t="shared" si="165"/>
        <v>904342.75801166706</v>
      </c>
    </row>
    <row r="986" spans="1:14" x14ac:dyDescent="0.25">
      <c r="A986" s="5"/>
      <c r="B986" s="65" t="s">
        <v>797</v>
      </c>
      <c r="C986" s="47">
        <v>4</v>
      </c>
      <c r="D986" s="69">
        <v>17.011099999999999</v>
      </c>
      <c r="E986" s="98">
        <v>1252</v>
      </c>
      <c r="F986" s="169">
        <v>163466.70000000001</v>
      </c>
      <c r="G986" s="55">
        <v>100</v>
      </c>
      <c r="H986" s="15">
        <f t="shared" si="161"/>
        <v>163466.70000000001</v>
      </c>
      <c r="I986" s="15">
        <f t="shared" si="166"/>
        <v>0</v>
      </c>
      <c r="J986" s="15">
        <f t="shared" si="162"/>
        <v>130.5644568690096</v>
      </c>
      <c r="K986" s="15">
        <f t="shared" si="163"/>
        <v>589.08000901378841</v>
      </c>
      <c r="L986" s="15">
        <f t="shared" si="164"/>
        <v>851258.92520507274</v>
      </c>
      <c r="M986" s="15"/>
      <c r="N986" s="119">
        <f t="shared" si="165"/>
        <v>851258.92520507274</v>
      </c>
    </row>
    <row r="987" spans="1:14" x14ac:dyDescent="0.25">
      <c r="A987" s="5"/>
      <c r="B987" s="65" t="s">
        <v>673</v>
      </c>
      <c r="C987" s="47">
        <v>4</v>
      </c>
      <c r="D987" s="69">
        <v>32.879899999999999</v>
      </c>
      <c r="E987" s="98">
        <v>2904</v>
      </c>
      <c r="F987" s="169">
        <v>488355.2</v>
      </c>
      <c r="G987" s="55">
        <v>100</v>
      </c>
      <c r="H987" s="15">
        <f t="shared" si="161"/>
        <v>488355.2</v>
      </c>
      <c r="I987" s="15">
        <f t="shared" si="166"/>
        <v>0</v>
      </c>
      <c r="J987" s="15">
        <f t="shared" si="162"/>
        <v>168.166391184573</v>
      </c>
      <c r="K987" s="15">
        <f t="shared" si="163"/>
        <v>551.4780746982251</v>
      </c>
      <c r="L987" s="15">
        <f t="shared" si="164"/>
        <v>1005157.7066777912</v>
      </c>
      <c r="M987" s="15"/>
      <c r="N987" s="119">
        <f t="shared" si="165"/>
        <v>1005157.7066777912</v>
      </c>
    </row>
    <row r="988" spans="1:14" x14ac:dyDescent="0.25">
      <c r="A988" s="5"/>
      <c r="B988" s="65" t="s">
        <v>674</v>
      </c>
      <c r="C988" s="47">
        <v>4</v>
      </c>
      <c r="D988" s="69">
        <v>27.189</v>
      </c>
      <c r="E988" s="98">
        <v>736</v>
      </c>
      <c r="F988" s="169">
        <v>163865.1</v>
      </c>
      <c r="G988" s="55">
        <v>100</v>
      </c>
      <c r="H988" s="15">
        <f t="shared" si="161"/>
        <v>163865.1</v>
      </c>
      <c r="I988" s="15">
        <f t="shared" si="166"/>
        <v>0</v>
      </c>
      <c r="J988" s="15">
        <f t="shared" si="162"/>
        <v>222.64279891304349</v>
      </c>
      <c r="K988" s="15">
        <f t="shared" si="163"/>
        <v>497.00166696975452</v>
      </c>
      <c r="L988" s="15">
        <f t="shared" si="164"/>
        <v>721444.42881295295</v>
      </c>
      <c r="M988" s="15"/>
      <c r="N988" s="119">
        <f t="shared" si="165"/>
        <v>721444.42881295295</v>
      </c>
    </row>
    <row r="989" spans="1:14" x14ac:dyDescent="0.25">
      <c r="A989" s="5"/>
      <c r="B989" s="8"/>
      <c r="C989" s="8"/>
      <c r="D989" s="69">
        <v>0</v>
      </c>
      <c r="E989" s="100"/>
      <c r="F989" s="44"/>
      <c r="G989" s="55"/>
      <c r="H989" s="40"/>
      <c r="I989" s="15"/>
      <c r="J989" s="15"/>
      <c r="K989" s="15"/>
      <c r="L989" s="15"/>
      <c r="M989" s="15"/>
      <c r="N989" s="119"/>
    </row>
    <row r="990" spans="1:14" x14ac:dyDescent="0.25">
      <c r="A990" s="32" t="s">
        <v>675</v>
      </c>
      <c r="B990" s="57" t="s">
        <v>2</v>
      </c>
      <c r="C990" s="58"/>
      <c r="D990" s="7">
        <v>1082.6210999999998</v>
      </c>
      <c r="E990" s="101">
        <f>E991</f>
        <v>103644</v>
      </c>
      <c r="F990" s="49"/>
      <c r="G990" s="55"/>
      <c r="H990" s="12">
        <f>H992</f>
        <v>17352114.349999998</v>
      </c>
      <c r="I990" s="12">
        <f>I992</f>
        <v>-17352114.349999998</v>
      </c>
      <c r="J990" s="15"/>
      <c r="K990" s="15"/>
      <c r="L990" s="15"/>
      <c r="M990" s="14">
        <f>M992</f>
        <v>39610617.797327697</v>
      </c>
      <c r="N990" s="117">
        <f t="shared" si="165"/>
        <v>39610617.797327697</v>
      </c>
    </row>
    <row r="991" spans="1:14" x14ac:dyDescent="0.25">
      <c r="A991" s="32" t="s">
        <v>675</v>
      </c>
      <c r="B991" s="57" t="s">
        <v>3</v>
      </c>
      <c r="C991" s="58"/>
      <c r="D991" s="7">
        <v>1082.6210999999998</v>
      </c>
      <c r="E991" s="101">
        <f>SUM(E993:E1025)</f>
        <v>103644</v>
      </c>
      <c r="F991" s="49">
        <f>SUM(F993:F1025)</f>
        <v>69408457.399999991</v>
      </c>
      <c r="G991" s="55"/>
      <c r="H991" s="12">
        <f>SUM(H993:H1025)</f>
        <v>43204227.499999993</v>
      </c>
      <c r="I991" s="12">
        <f>SUM(I993:I1025)</f>
        <v>26204229.899999999</v>
      </c>
      <c r="J991" s="15"/>
      <c r="K991" s="15"/>
      <c r="L991" s="12">
        <f>SUM(L993:L1025)</f>
        <v>31505476.46848065</v>
      </c>
      <c r="M991" s="15"/>
      <c r="N991" s="117">
        <f t="shared" si="165"/>
        <v>31505476.46848065</v>
      </c>
    </row>
    <row r="992" spans="1:14" x14ac:dyDescent="0.25">
      <c r="A992" s="5"/>
      <c r="B992" s="65" t="s">
        <v>26</v>
      </c>
      <c r="C992" s="47">
        <v>2</v>
      </c>
      <c r="D992" s="9">
        <v>0</v>
      </c>
      <c r="E992" s="104"/>
      <c r="F992" s="64"/>
      <c r="G992" s="55">
        <v>25</v>
      </c>
      <c r="H992" s="15">
        <f>F991*G992/100</f>
        <v>17352114.349999998</v>
      </c>
      <c r="I992" s="15">
        <f t="shared" si="166"/>
        <v>-17352114.349999998</v>
      </c>
      <c r="J992" s="15"/>
      <c r="K992" s="15"/>
      <c r="L992" s="15"/>
      <c r="M992" s="15">
        <f>($L$7*$L$8*E990/$L$10)+($L$7*$L$9*D990/$L$11)</f>
        <v>39610617.797327697</v>
      </c>
      <c r="N992" s="119">
        <f t="shared" si="165"/>
        <v>39610617.797327697</v>
      </c>
    </row>
    <row r="993" spans="1:14" x14ac:dyDescent="0.25">
      <c r="A993" s="5"/>
      <c r="B993" s="65" t="s">
        <v>676</v>
      </c>
      <c r="C993" s="47">
        <v>4</v>
      </c>
      <c r="D993" s="69">
        <v>21.037700000000001</v>
      </c>
      <c r="E993" s="98">
        <v>975</v>
      </c>
      <c r="F993" s="170">
        <v>182615.3</v>
      </c>
      <c r="G993" s="55">
        <v>100</v>
      </c>
      <c r="H993" s="15">
        <f>F993*G993/100</f>
        <v>182615.3</v>
      </c>
      <c r="I993" s="15">
        <f t="shared" si="166"/>
        <v>0</v>
      </c>
      <c r="J993" s="15">
        <f t="shared" ref="J993:J1025" si="167">F993/E993</f>
        <v>187.29774358974359</v>
      </c>
      <c r="K993" s="15">
        <f t="shared" ref="K993:K1025" si="168">$J$11*$J$19-J993</f>
        <v>532.34672229305443</v>
      </c>
      <c r="L993" s="15">
        <f t="shared" ref="L993:L1025" si="169">IF(K993&gt;0,$J$7*$J$8*(K993/$K$19),0)+$J$7*$J$9*(E993/$E$19)+$J$7*$J$10*(D993/$D$19)</f>
        <v>769280.96317095053</v>
      </c>
      <c r="M993" s="15"/>
      <c r="N993" s="119">
        <f t="shared" si="165"/>
        <v>769280.96317095053</v>
      </c>
    </row>
    <row r="994" spans="1:14" x14ac:dyDescent="0.25">
      <c r="A994" s="5"/>
      <c r="B994" s="65" t="s">
        <v>262</v>
      </c>
      <c r="C994" s="47">
        <v>4</v>
      </c>
      <c r="D994" s="69">
        <v>23.1798</v>
      </c>
      <c r="E994" s="98">
        <v>1067</v>
      </c>
      <c r="F994" s="170">
        <v>175112.6</v>
      </c>
      <c r="G994" s="55">
        <v>100</v>
      </c>
      <c r="H994" s="15">
        <f t="shared" ref="H994:H1025" si="170">F994*G994/100</f>
        <v>175112.6</v>
      </c>
      <c r="I994" s="15">
        <f t="shared" si="166"/>
        <v>0</v>
      </c>
      <c r="J994" s="15">
        <f t="shared" si="167"/>
        <v>164.11677600749766</v>
      </c>
      <c r="K994" s="15">
        <f t="shared" si="168"/>
        <v>555.52768987530044</v>
      </c>
      <c r="L994" s="15">
        <f t="shared" si="169"/>
        <v>810673.23508754245</v>
      </c>
      <c r="M994" s="15"/>
      <c r="N994" s="119">
        <f t="shared" si="165"/>
        <v>810673.23508754245</v>
      </c>
    </row>
    <row r="995" spans="1:14" x14ac:dyDescent="0.25">
      <c r="A995" s="5"/>
      <c r="B995" s="65" t="s">
        <v>677</v>
      </c>
      <c r="C995" s="47">
        <v>4</v>
      </c>
      <c r="D995" s="69">
        <v>33.328400000000002</v>
      </c>
      <c r="E995" s="98">
        <v>1451</v>
      </c>
      <c r="F995" s="170">
        <v>323666.8</v>
      </c>
      <c r="G995" s="55">
        <v>100</v>
      </c>
      <c r="H995" s="15">
        <f t="shared" si="170"/>
        <v>323666.8</v>
      </c>
      <c r="I995" s="15">
        <f t="shared" si="166"/>
        <v>0</v>
      </c>
      <c r="J995" s="15">
        <f t="shared" si="167"/>
        <v>223.06464507236387</v>
      </c>
      <c r="K995" s="15">
        <f t="shared" si="168"/>
        <v>496.57982081043417</v>
      </c>
      <c r="L995" s="15">
        <f t="shared" si="169"/>
        <v>804670.59109693673</v>
      </c>
      <c r="M995" s="15"/>
      <c r="N995" s="119">
        <f t="shared" si="165"/>
        <v>804670.59109693673</v>
      </c>
    </row>
    <row r="996" spans="1:14" x14ac:dyDescent="0.25">
      <c r="A996" s="5"/>
      <c r="B996" s="65" t="s">
        <v>678</v>
      </c>
      <c r="C996" s="47">
        <v>4</v>
      </c>
      <c r="D996" s="69">
        <v>20.331499999999998</v>
      </c>
      <c r="E996" s="98">
        <v>1256</v>
      </c>
      <c r="F996" s="170">
        <v>168831.5</v>
      </c>
      <c r="G996" s="55">
        <v>100</v>
      </c>
      <c r="H996" s="15">
        <f t="shared" si="170"/>
        <v>168831.5</v>
      </c>
      <c r="I996" s="15">
        <f t="shared" si="166"/>
        <v>0</v>
      </c>
      <c r="J996" s="15">
        <f t="shared" si="167"/>
        <v>134.41998407643311</v>
      </c>
      <c r="K996" s="15">
        <f t="shared" si="168"/>
        <v>585.22448180636491</v>
      </c>
      <c r="L996" s="15">
        <f t="shared" si="169"/>
        <v>855812.93293357943</v>
      </c>
      <c r="M996" s="15"/>
      <c r="N996" s="119">
        <f t="shared" si="165"/>
        <v>855812.93293357943</v>
      </c>
    </row>
    <row r="997" spans="1:14" x14ac:dyDescent="0.25">
      <c r="A997" s="5"/>
      <c r="B997" s="65" t="s">
        <v>679</v>
      </c>
      <c r="C997" s="47">
        <v>4</v>
      </c>
      <c r="D997" s="69">
        <v>25.04</v>
      </c>
      <c r="E997" s="98">
        <v>2112</v>
      </c>
      <c r="F997" s="170">
        <v>244961.1</v>
      </c>
      <c r="G997" s="55">
        <v>100</v>
      </c>
      <c r="H997" s="15">
        <f t="shared" si="170"/>
        <v>244961.1</v>
      </c>
      <c r="I997" s="15">
        <f t="shared" si="166"/>
        <v>0</v>
      </c>
      <c r="J997" s="15">
        <f t="shared" si="167"/>
        <v>115.98536931818182</v>
      </c>
      <c r="K997" s="15">
        <f t="shared" si="168"/>
        <v>603.65909656461622</v>
      </c>
      <c r="L997" s="15">
        <f t="shared" si="169"/>
        <v>970675.28315111692</v>
      </c>
      <c r="M997" s="15"/>
      <c r="N997" s="119">
        <f t="shared" si="165"/>
        <v>970675.28315111692</v>
      </c>
    </row>
    <row r="998" spans="1:14" x14ac:dyDescent="0.25">
      <c r="A998" s="5"/>
      <c r="B998" s="65" t="s">
        <v>851</v>
      </c>
      <c r="C998" s="47">
        <v>4</v>
      </c>
      <c r="D998" s="69">
        <v>24.7498</v>
      </c>
      <c r="E998" s="98">
        <v>1746</v>
      </c>
      <c r="F998" s="170">
        <v>309351.90000000002</v>
      </c>
      <c r="G998" s="55">
        <v>100</v>
      </c>
      <c r="H998" s="15">
        <f t="shared" si="170"/>
        <v>309351.90000000002</v>
      </c>
      <c r="I998" s="15">
        <f t="shared" si="166"/>
        <v>0</v>
      </c>
      <c r="J998" s="15">
        <f t="shared" si="167"/>
        <v>177.17749140893471</v>
      </c>
      <c r="K998" s="15">
        <f t="shared" si="168"/>
        <v>542.46697447386327</v>
      </c>
      <c r="L998" s="15">
        <f t="shared" si="169"/>
        <v>863779.18637773488</v>
      </c>
      <c r="M998" s="15"/>
      <c r="N998" s="119">
        <f t="shared" si="165"/>
        <v>863779.18637773488</v>
      </c>
    </row>
    <row r="999" spans="1:14" x14ac:dyDescent="0.25">
      <c r="A999" s="5"/>
      <c r="B999" s="65" t="s">
        <v>680</v>
      </c>
      <c r="C999" s="47">
        <v>4</v>
      </c>
      <c r="D999" s="69">
        <v>33.558999999999997</v>
      </c>
      <c r="E999" s="98">
        <v>1822</v>
      </c>
      <c r="F999" s="170">
        <v>405214.3</v>
      </c>
      <c r="G999" s="55">
        <v>100</v>
      </c>
      <c r="H999" s="15">
        <f t="shared" si="170"/>
        <v>405214.3</v>
      </c>
      <c r="I999" s="15">
        <f t="shared" si="166"/>
        <v>0</v>
      </c>
      <c r="J999" s="15">
        <f t="shared" si="167"/>
        <v>222.40082327113063</v>
      </c>
      <c r="K999" s="15">
        <f t="shared" si="168"/>
        <v>497.24364261166738</v>
      </c>
      <c r="L999" s="15">
        <f t="shared" si="169"/>
        <v>841161.31800650037</v>
      </c>
      <c r="M999" s="15"/>
      <c r="N999" s="119">
        <f t="shared" si="165"/>
        <v>841161.31800650037</v>
      </c>
    </row>
    <row r="1000" spans="1:14" x14ac:dyDescent="0.25">
      <c r="A1000" s="5"/>
      <c r="B1000" s="65" t="s">
        <v>681</v>
      </c>
      <c r="C1000" s="47">
        <v>4</v>
      </c>
      <c r="D1000" s="69">
        <v>28.676200000000001</v>
      </c>
      <c r="E1000" s="98">
        <v>1737</v>
      </c>
      <c r="F1000" s="170">
        <v>457507.7</v>
      </c>
      <c r="G1000" s="55">
        <v>100</v>
      </c>
      <c r="H1000" s="15">
        <f t="shared" si="170"/>
        <v>457507.7</v>
      </c>
      <c r="I1000" s="15">
        <f t="shared" si="166"/>
        <v>0</v>
      </c>
      <c r="J1000" s="15">
        <f t="shared" si="167"/>
        <v>263.38957973517557</v>
      </c>
      <c r="K1000" s="15">
        <f t="shared" si="168"/>
        <v>456.25488614762247</v>
      </c>
      <c r="L1000" s="15">
        <f t="shared" si="169"/>
        <v>772459.62181154895</v>
      </c>
      <c r="M1000" s="15"/>
      <c r="N1000" s="119">
        <f t="shared" si="165"/>
        <v>772459.62181154895</v>
      </c>
    </row>
    <row r="1001" spans="1:14" x14ac:dyDescent="0.25">
      <c r="A1001" s="5"/>
      <c r="B1001" s="65" t="s">
        <v>682</v>
      </c>
      <c r="C1001" s="47">
        <v>4</v>
      </c>
      <c r="D1001" s="69">
        <v>35.6203</v>
      </c>
      <c r="E1001" s="98">
        <v>2430</v>
      </c>
      <c r="F1001" s="170">
        <v>429289.4</v>
      </c>
      <c r="G1001" s="55">
        <v>100</v>
      </c>
      <c r="H1001" s="15">
        <f t="shared" si="170"/>
        <v>429289.4</v>
      </c>
      <c r="I1001" s="15">
        <f t="shared" si="166"/>
        <v>0</v>
      </c>
      <c r="J1001" s="15">
        <f t="shared" si="167"/>
        <v>176.66230452674898</v>
      </c>
      <c r="K1001" s="15">
        <f t="shared" si="168"/>
        <v>542.98216135604912</v>
      </c>
      <c r="L1001" s="15">
        <f t="shared" si="169"/>
        <v>957534.53875200194</v>
      </c>
      <c r="M1001" s="15"/>
      <c r="N1001" s="119">
        <f t="shared" si="165"/>
        <v>957534.53875200194</v>
      </c>
    </row>
    <row r="1002" spans="1:14" x14ac:dyDescent="0.25">
      <c r="A1002" s="5"/>
      <c r="B1002" s="65" t="s">
        <v>852</v>
      </c>
      <c r="C1002" s="47">
        <v>4</v>
      </c>
      <c r="D1002" s="69">
        <v>22.1511</v>
      </c>
      <c r="E1002" s="98">
        <v>1137</v>
      </c>
      <c r="F1002" s="170">
        <v>150054.79999999999</v>
      </c>
      <c r="G1002" s="55">
        <v>100</v>
      </c>
      <c r="H1002" s="15">
        <f t="shared" si="170"/>
        <v>150054.79999999999</v>
      </c>
      <c r="I1002" s="15">
        <f t="shared" si="166"/>
        <v>0</v>
      </c>
      <c r="J1002" s="15">
        <f t="shared" si="167"/>
        <v>131.97431838170624</v>
      </c>
      <c r="K1002" s="15">
        <f t="shared" si="168"/>
        <v>587.67014750109183</v>
      </c>
      <c r="L1002" s="15">
        <f t="shared" si="169"/>
        <v>852164.9644412183</v>
      </c>
      <c r="M1002" s="15"/>
      <c r="N1002" s="119">
        <f t="shared" si="165"/>
        <v>852164.9644412183</v>
      </c>
    </row>
    <row r="1003" spans="1:14" x14ac:dyDescent="0.25">
      <c r="A1003" s="5"/>
      <c r="B1003" s="65" t="s">
        <v>683</v>
      </c>
      <c r="C1003" s="47">
        <v>4</v>
      </c>
      <c r="D1003" s="69">
        <v>39.122799999999998</v>
      </c>
      <c r="E1003" s="98">
        <v>1976</v>
      </c>
      <c r="F1003" s="170">
        <v>420020.6</v>
      </c>
      <c r="G1003" s="55">
        <v>100</v>
      </c>
      <c r="H1003" s="15">
        <f t="shared" si="170"/>
        <v>420020.6</v>
      </c>
      <c r="I1003" s="15">
        <f t="shared" si="166"/>
        <v>0</v>
      </c>
      <c r="J1003" s="15">
        <f t="shared" si="167"/>
        <v>212.56103238866396</v>
      </c>
      <c r="K1003" s="15">
        <f t="shared" si="168"/>
        <v>507.08343349413406</v>
      </c>
      <c r="L1003" s="15">
        <f t="shared" si="169"/>
        <v>881778.39926601003</v>
      </c>
      <c r="M1003" s="15"/>
      <c r="N1003" s="119">
        <f t="shared" si="165"/>
        <v>881778.39926601003</v>
      </c>
    </row>
    <row r="1004" spans="1:14" x14ac:dyDescent="0.25">
      <c r="A1004" s="5"/>
      <c r="B1004" s="65" t="s">
        <v>684</v>
      </c>
      <c r="C1004" s="47">
        <v>4</v>
      </c>
      <c r="D1004" s="69">
        <v>19.480999999999998</v>
      </c>
      <c r="E1004" s="98">
        <v>972</v>
      </c>
      <c r="F1004" s="170">
        <v>185257.9</v>
      </c>
      <c r="G1004" s="55">
        <v>100</v>
      </c>
      <c r="H1004" s="15">
        <f t="shared" si="170"/>
        <v>185257.9</v>
      </c>
      <c r="I1004" s="15">
        <f t="shared" si="166"/>
        <v>0</v>
      </c>
      <c r="J1004" s="15">
        <f t="shared" si="167"/>
        <v>190.59454732510287</v>
      </c>
      <c r="K1004" s="15">
        <f t="shared" si="168"/>
        <v>529.04991855769515</v>
      </c>
      <c r="L1004" s="15">
        <f t="shared" si="169"/>
        <v>761075.37680398754</v>
      </c>
      <c r="M1004" s="15"/>
      <c r="N1004" s="119">
        <f t="shared" si="165"/>
        <v>761075.37680398754</v>
      </c>
    </row>
    <row r="1005" spans="1:14" x14ac:dyDescent="0.25">
      <c r="A1005" s="5"/>
      <c r="B1005" s="65" t="s">
        <v>853</v>
      </c>
      <c r="C1005" s="47">
        <v>4</v>
      </c>
      <c r="D1005" s="69">
        <v>29.972500000000004</v>
      </c>
      <c r="E1005" s="98">
        <v>3048</v>
      </c>
      <c r="F1005" s="170">
        <v>412889.59999999998</v>
      </c>
      <c r="G1005" s="55">
        <v>100</v>
      </c>
      <c r="H1005" s="15">
        <f t="shared" si="170"/>
        <v>412889.59999999998</v>
      </c>
      <c r="I1005" s="15">
        <f t="shared" si="166"/>
        <v>0</v>
      </c>
      <c r="J1005" s="15">
        <f t="shared" si="167"/>
        <v>135.46246719160104</v>
      </c>
      <c r="K1005" s="15">
        <f t="shared" si="168"/>
        <v>584.18199869119701</v>
      </c>
      <c r="L1005" s="15">
        <f t="shared" si="169"/>
        <v>1049397.6116320204</v>
      </c>
      <c r="M1005" s="15"/>
      <c r="N1005" s="119">
        <f t="shared" si="165"/>
        <v>1049397.6116320204</v>
      </c>
    </row>
    <row r="1006" spans="1:14" x14ac:dyDescent="0.25">
      <c r="A1006" s="5"/>
      <c r="B1006" s="65" t="s">
        <v>685</v>
      </c>
      <c r="C1006" s="47">
        <v>4</v>
      </c>
      <c r="D1006" s="69">
        <v>29.169099999999997</v>
      </c>
      <c r="E1006" s="98">
        <v>2047</v>
      </c>
      <c r="F1006" s="170">
        <v>313003.59999999998</v>
      </c>
      <c r="G1006" s="55">
        <v>100</v>
      </c>
      <c r="H1006" s="15">
        <f t="shared" si="170"/>
        <v>313003.59999999998</v>
      </c>
      <c r="I1006" s="15">
        <f t="shared" si="166"/>
        <v>0</v>
      </c>
      <c r="J1006" s="15">
        <f t="shared" si="167"/>
        <v>152.90845139228136</v>
      </c>
      <c r="K1006" s="15">
        <f t="shared" si="168"/>
        <v>566.73601449051671</v>
      </c>
      <c r="L1006" s="15">
        <f t="shared" si="169"/>
        <v>932176.16360932228</v>
      </c>
      <c r="M1006" s="15"/>
      <c r="N1006" s="119">
        <f t="shared" si="165"/>
        <v>932176.16360932228</v>
      </c>
    </row>
    <row r="1007" spans="1:14" x14ac:dyDescent="0.25">
      <c r="A1007" s="5"/>
      <c r="B1007" s="65" t="s">
        <v>686</v>
      </c>
      <c r="C1007" s="47">
        <v>4</v>
      </c>
      <c r="D1007" s="69">
        <v>43.889899999999997</v>
      </c>
      <c r="E1007" s="98">
        <v>1812</v>
      </c>
      <c r="F1007" s="170">
        <v>302858.3</v>
      </c>
      <c r="G1007" s="55">
        <v>100</v>
      </c>
      <c r="H1007" s="15">
        <f t="shared" si="170"/>
        <v>302858.3</v>
      </c>
      <c r="I1007" s="15">
        <f t="shared" si="166"/>
        <v>0</v>
      </c>
      <c r="J1007" s="15">
        <f t="shared" si="167"/>
        <v>167.1403421633554</v>
      </c>
      <c r="K1007" s="15">
        <f t="shared" si="168"/>
        <v>552.50412371944265</v>
      </c>
      <c r="L1007" s="15">
        <f t="shared" si="169"/>
        <v>931790.10117642512</v>
      </c>
      <c r="M1007" s="15"/>
      <c r="N1007" s="119">
        <f t="shared" si="165"/>
        <v>931790.10117642512</v>
      </c>
    </row>
    <row r="1008" spans="1:14" x14ac:dyDescent="0.25">
      <c r="A1008" s="5"/>
      <c r="B1008" s="65" t="s">
        <v>687</v>
      </c>
      <c r="C1008" s="47">
        <v>4</v>
      </c>
      <c r="D1008" s="69">
        <v>42.471999999999994</v>
      </c>
      <c r="E1008" s="98">
        <v>3143</v>
      </c>
      <c r="F1008" s="170">
        <v>472951.4</v>
      </c>
      <c r="G1008" s="55">
        <v>100</v>
      </c>
      <c r="H1008" s="15">
        <f t="shared" si="170"/>
        <v>472951.4</v>
      </c>
      <c r="I1008" s="15">
        <f t="shared" si="166"/>
        <v>0</v>
      </c>
      <c r="J1008" s="15">
        <f t="shared" si="167"/>
        <v>150.47769646834234</v>
      </c>
      <c r="K1008" s="15">
        <f t="shared" si="168"/>
        <v>569.16676941445576</v>
      </c>
      <c r="L1008" s="15">
        <f t="shared" si="169"/>
        <v>1073521.1850709356</v>
      </c>
      <c r="M1008" s="15"/>
      <c r="N1008" s="119">
        <f t="shared" si="165"/>
        <v>1073521.1850709356</v>
      </c>
    </row>
    <row r="1009" spans="1:14" x14ac:dyDescent="0.25">
      <c r="A1009" s="5"/>
      <c r="B1009" s="65" t="s">
        <v>688</v>
      </c>
      <c r="C1009" s="47">
        <v>4</v>
      </c>
      <c r="D1009" s="69">
        <v>37.261499999999998</v>
      </c>
      <c r="E1009" s="98">
        <v>4317</v>
      </c>
      <c r="F1009" s="170">
        <v>564338.69999999995</v>
      </c>
      <c r="G1009" s="55">
        <v>100</v>
      </c>
      <c r="H1009" s="15">
        <f t="shared" si="170"/>
        <v>564338.69999999995</v>
      </c>
      <c r="I1009" s="15">
        <f t="shared" si="166"/>
        <v>0</v>
      </c>
      <c r="J1009" s="15">
        <f t="shared" si="167"/>
        <v>130.72473940236273</v>
      </c>
      <c r="K1009" s="15">
        <f t="shared" si="168"/>
        <v>588.91972648043532</v>
      </c>
      <c r="L1009" s="15">
        <f t="shared" si="169"/>
        <v>1194089.4616767394</v>
      </c>
      <c r="M1009" s="15"/>
      <c r="N1009" s="119">
        <f t="shared" si="165"/>
        <v>1194089.4616767394</v>
      </c>
    </row>
    <row r="1010" spans="1:14" x14ac:dyDescent="0.25">
      <c r="A1010" s="5"/>
      <c r="B1010" s="65" t="s">
        <v>689</v>
      </c>
      <c r="C1010" s="47">
        <v>4</v>
      </c>
      <c r="D1010" s="69">
        <v>20.51</v>
      </c>
      <c r="E1010" s="98">
        <v>824</v>
      </c>
      <c r="F1010" s="170">
        <v>146974</v>
      </c>
      <c r="G1010" s="55">
        <v>100</v>
      </c>
      <c r="H1010" s="15">
        <f t="shared" si="170"/>
        <v>146974</v>
      </c>
      <c r="I1010" s="15">
        <f t="shared" si="166"/>
        <v>0</v>
      </c>
      <c r="J1010" s="15">
        <f t="shared" si="167"/>
        <v>178.36650485436894</v>
      </c>
      <c r="K1010" s="15">
        <f t="shared" si="168"/>
        <v>541.2779610284291</v>
      </c>
      <c r="L1010" s="15">
        <f t="shared" si="169"/>
        <v>764045.93628544523</v>
      </c>
      <c r="M1010" s="15"/>
      <c r="N1010" s="119">
        <f t="shared" si="165"/>
        <v>764045.93628544523</v>
      </c>
    </row>
    <row r="1011" spans="1:14" x14ac:dyDescent="0.25">
      <c r="A1011" s="5"/>
      <c r="B1011" s="65" t="s">
        <v>690</v>
      </c>
      <c r="C1011" s="47">
        <v>4</v>
      </c>
      <c r="D1011" s="69">
        <v>12.818399999999999</v>
      </c>
      <c r="E1011" s="98">
        <v>1277</v>
      </c>
      <c r="F1011" s="170">
        <v>292327.90000000002</v>
      </c>
      <c r="G1011" s="55">
        <v>100</v>
      </c>
      <c r="H1011" s="15">
        <f t="shared" si="170"/>
        <v>292327.90000000002</v>
      </c>
      <c r="I1011" s="15">
        <f t="shared" si="166"/>
        <v>0</v>
      </c>
      <c r="J1011" s="15">
        <f t="shared" si="167"/>
        <v>228.91769772905249</v>
      </c>
      <c r="K1011" s="15">
        <f t="shared" si="168"/>
        <v>490.72676815374552</v>
      </c>
      <c r="L1011" s="15">
        <f t="shared" si="169"/>
        <v>727745.86950986052</v>
      </c>
      <c r="M1011" s="15"/>
      <c r="N1011" s="119">
        <f t="shared" si="165"/>
        <v>727745.86950986052</v>
      </c>
    </row>
    <row r="1012" spans="1:14" x14ac:dyDescent="0.25">
      <c r="A1012" s="5"/>
      <c r="B1012" s="65" t="s">
        <v>691</v>
      </c>
      <c r="C1012" s="47">
        <v>4</v>
      </c>
      <c r="D1012" s="69">
        <v>29.560700000000001</v>
      </c>
      <c r="E1012" s="98">
        <v>872</v>
      </c>
      <c r="F1012" s="170">
        <v>185151.7</v>
      </c>
      <c r="G1012" s="55">
        <v>100</v>
      </c>
      <c r="H1012" s="15">
        <f t="shared" si="170"/>
        <v>185151.7</v>
      </c>
      <c r="I1012" s="15">
        <f t="shared" si="166"/>
        <v>0</v>
      </c>
      <c r="J1012" s="15">
        <f t="shared" si="167"/>
        <v>212.32993119266055</v>
      </c>
      <c r="K1012" s="15">
        <f t="shared" si="168"/>
        <v>507.31453469013752</v>
      </c>
      <c r="L1012" s="15">
        <f t="shared" si="169"/>
        <v>752565.77975699666</v>
      </c>
      <c r="M1012" s="15"/>
      <c r="N1012" s="119">
        <f t="shared" si="165"/>
        <v>752565.77975699666</v>
      </c>
    </row>
    <row r="1013" spans="1:14" x14ac:dyDescent="0.25">
      <c r="A1013" s="5"/>
      <c r="B1013" s="65" t="s">
        <v>692</v>
      </c>
      <c r="C1013" s="47">
        <v>4</v>
      </c>
      <c r="D1013" s="69">
        <v>47.864399999999996</v>
      </c>
      <c r="E1013" s="98">
        <v>1821</v>
      </c>
      <c r="F1013" s="170">
        <v>357648.2</v>
      </c>
      <c r="G1013" s="55">
        <v>100</v>
      </c>
      <c r="H1013" s="15">
        <f t="shared" si="170"/>
        <v>357648.2</v>
      </c>
      <c r="I1013" s="15">
        <f t="shared" si="166"/>
        <v>0</v>
      </c>
      <c r="J1013" s="15">
        <f t="shared" si="167"/>
        <v>196.40208676551347</v>
      </c>
      <c r="K1013" s="15">
        <f t="shared" si="168"/>
        <v>523.2423791172846</v>
      </c>
      <c r="L1013" s="15">
        <f t="shared" si="169"/>
        <v>908842.0398300438</v>
      </c>
      <c r="M1013" s="15"/>
      <c r="N1013" s="119">
        <f t="shared" si="165"/>
        <v>908842.0398300438</v>
      </c>
    </row>
    <row r="1014" spans="1:14" x14ac:dyDescent="0.25">
      <c r="A1014" s="5"/>
      <c r="B1014" s="65" t="s">
        <v>693</v>
      </c>
      <c r="C1014" s="47">
        <v>4</v>
      </c>
      <c r="D1014" s="69">
        <v>3.8826000000000001</v>
      </c>
      <c r="E1014" s="98">
        <v>2891</v>
      </c>
      <c r="F1014" s="170">
        <v>992419.8</v>
      </c>
      <c r="G1014" s="55">
        <v>100</v>
      </c>
      <c r="H1014" s="15">
        <f t="shared" si="170"/>
        <v>992419.8</v>
      </c>
      <c r="I1014" s="15">
        <f t="shared" si="166"/>
        <v>0</v>
      </c>
      <c r="J1014" s="15">
        <f t="shared" si="167"/>
        <v>343.27907298512628</v>
      </c>
      <c r="K1014" s="15">
        <f t="shared" si="168"/>
        <v>376.36539289767177</v>
      </c>
      <c r="L1014" s="15">
        <f t="shared" si="169"/>
        <v>723515.35204540018</v>
      </c>
      <c r="M1014" s="15"/>
      <c r="N1014" s="119">
        <f t="shared" si="165"/>
        <v>723515.35204540018</v>
      </c>
    </row>
    <row r="1015" spans="1:14" x14ac:dyDescent="0.25">
      <c r="A1015" s="5"/>
      <c r="B1015" s="65" t="s">
        <v>694</v>
      </c>
      <c r="C1015" s="47">
        <v>4</v>
      </c>
      <c r="D1015" s="69">
        <v>45.011000000000003</v>
      </c>
      <c r="E1015" s="98">
        <v>4109</v>
      </c>
      <c r="F1015" s="170">
        <v>742625.3</v>
      </c>
      <c r="G1015" s="55">
        <v>100</v>
      </c>
      <c r="H1015" s="15">
        <f t="shared" si="170"/>
        <v>742625.3</v>
      </c>
      <c r="I1015" s="15">
        <f t="shared" si="166"/>
        <v>0</v>
      </c>
      <c r="J1015" s="15">
        <f t="shared" si="167"/>
        <v>180.73139449987832</v>
      </c>
      <c r="K1015" s="15">
        <f t="shared" si="168"/>
        <v>538.91307138291972</v>
      </c>
      <c r="L1015" s="15">
        <f t="shared" si="169"/>
        <v>1136233.9409419042</v>
      </c>
      <c r="M1015" s="15"/>
      <c r="N1015" s="119">
        <f t="shared" si="165"/>
        <v>1136233.9409419042</v>
      </c>
    </row>
    <row r="1016" spans="1:14" x14ac:dyDescent="0.25">
      <c r="A1016" s="5"/>
      <c r="B1016" s="65" t="s">
        <v>309</v>
      </c>
      <c r="C1016" s="47">
        <v>4</v>
      </c>
      <c r="D1016" s="69">
        <v>45.852299999999993</v>
      </c>
      <c r="E1016" s="98">
        <v>5518</v>
      </c>
      <c r="F1016" s="170">
        <v>1830389.6</v>
      </c>
      <c r="G1016" s="55">
        <v>100</v>
      </c>
      <c r="H1016" s="15">
        <f t="shared" si="170"/>
        <v>1830389.6</v>
      </c>
      <c r="I1016" s="15">
        <f t="shared" si="166"/>
        <v>0</v>
      </c>
      <c r="J1016" s="15">
        <f t="shared" si="167"/>
        <v>331.71250453062703</v>
      </c>
      <c r="K1016" s="15">
        <f t="shared" si="168"/>
        <v>387.93196135217102</v>
      </c>
      <c r="L1016" s="15">
        <f t="shared" si="169"/>
        <v>1095374.0794512536</v>
      </c>
      <c r="M1016" s="15"/>
      <c r="N1016" s="119">
        <f t="shared" si="165"/>
        <v>1095374.0794512536</v>
      </c>
    </row>
    <row r="1017" spans="1:14" x14ac:dyDescent="0.25">
      <c r="A1017" s="5"/>
      <c r="B1017" s="65" t="s">
        <v>695</v>
      </c>
      <c r="C1017" s="47">
        <v>4</v>
      </c>
      <c r="D1017" s="69">
        <v>87.730400000000017</v>
      </c>
      <c r="E1017" s="98">
        <v>1653</v>
      </c>
      <c r="F1017" s="170">
        <v>599302.80000000005</v>
      </c>
      <c r="G1017" s="55">
        <v>100</v>
      </c>
      <c r="H1017" s="15">
        <f t="shared" si="170"/>
        <v>599302.80000000005</v>
      </c>
      <c r="I1017" s="15">
        <f t="shared" si="166"/>
        <v>0</v>
      </c>
      <c r="J1017" s="15">
        <f t="shared" si="167"/>
        <v>362.55462794918333</v>
      </c>
      <c r="K1017" s="15">
        <f t="shared" si="168"/>
        <v>357.08983793361472</v>
      </c>
      <c r="L1017" s="15">
        <f t="shared" si="169"/>
        <v>803024.80315734167</v>
      </c>
      <c r="M1017" s="15"/>
      <c r="N1017" s="119">
        <f t="shared" si="165"/>
        <v>803024.80315734167</v>
      </c>
    </row>
    <row r="1018" spans="1:14" x14ac:dyDescent="0.25">
      <c r="A1018" s="5"/>
      <c r="B1018" s="65" t="s">
        <v>696</v>
      </c>
      <c r="C1018" s="47">
        <v>4</v>
      </c>
      <c r="D1018" s="69">
        <v>56.395799999999994</v>
      </c>
      <c r="E1018" s="98">
        <v>5004</v>
      </c>
      <c r="F1018" s="170">
        <v>2956902.3</v>
      </c>
      <c r="G1018" s="55">
        <v>100</v>
      </c>
      <c r="H1018" s="15">
        <f t="shared" si="170"/>
        <v>2956902.3</v>
      </c>
      <c r="I1018" s="15">
        <f t="shared" si="166"/>
        <v>0</v>
      </c>
      <c r="J1018" s="15">
        <f t="shared" si="167"/>
        <v>590.90773381294957</v>
      </c>
      <c r="K1018" s="15">
        <f t="shared" si="168"/>
        <v>128.73673206984847</v>
      </c>
      <c r="L1018" s="15">
        <f t="shared" si="169"/>
        <v>771441.10589157091</v>
      </c>
      <c r="M1018" s="15"/>
      <c r="N1018" s="119">
        <f t="shared" si="165"/>
        <v>771441.10589157091</v>
      </c>
    </row>
    <row r="1019" spans="1:14" x14ac:dyDescent="0.25">
      <c r="A1019" s="5"/>
      <c r="B1019" s="65" t="s">
        <v>697</v>
      </c>
      <c r="C1019" s="47">
        <v>4</v>
      </c>
      <c r="D1019" s="69">
        <v>31.199499999999997</v>
      </c>
      <c r="E1019" s="98">
        <v>1126</v>
      </c>
      <c r="F1019" s="170">
        <v>164037.79999999999</v>
      </c>
      <c r="G1019" s="55">
        <v>100</v>
      </c>
      <c r="H1019" s="15">
        <f t="shared" si="170"/>
        <v>164037.79999999999</v>
      </c>
      <c r="I1019" s="15">
        <f t="shared" si="166"/>
        <v>0</v>
      </c>
      <c r="J1019" s="15">
        <f t="shared" si="167"/>
        <v>145.68188277087032</v>
      </c>
      <c r="K1019" s="15">
        <f t="shared" si="168"/>
        <v>573.96258311192776</v>
      </c>
      <c r="L1019" s="15">
        <f t="shared" si="169"/>
        <v>858762.35835897166</v>
      </c>
      <c r="M1019" s="15"/>
      <c r="N1019" s="119">
        <f t="shared" si="165"/>
        <v>858762.35835897166</v>
      </c>
    </row>
    <row r="1020" spans="1:14" x14ac:dyDescent="0.25">
      <c r="A1020" s="5"/>
      <c r="B1020" s="65" t="s">
        <v>698</v>
      </c>
      <c r="C1020" s="47">
        <v>4</v>
      </c>
      <c r="D1020" s="69">
        <v>22.257800000000003</v>
      </c>
      <c r="E1020" s="98">
        <v>1012</v>
      </c>
      <c r="F1020" s="170">
        <v>211776.4</v>
      </c>
      <c r="G1020" s="55">
        <v>100</v>
      </c>
      <c r="H1020" s="15">
        <f t="shared" si="170"/>
        <v>211776.4</v>
      </c>
      <c r="I1020" s="15">
        <f t="shared" si="166"/>
        <v>0</v>
      </c>
      <c r="J1020" s="15">
        <f t="shared" si="167"/>
        <v>209.26521739130433</v>
      </c>
      <c r="K1020" s="15">
        <f t="shared" si="168"/>
        <v>510.37924849149374</v>
      </c>
      <c r="L1020" s="15">
        <f t="shared" si="169"/>
        <v>750305.01969709015</v>
      </c>
      <c r="M1020" s="15"/>
      <c r="N1020" s="119">
        <f t="shared" si="165"/>
        <v>750305.01969709015</v>
      </c>
    </row>
    <row r="1021" spans="1:14" x14ac:dyDescent="0.25">
      <c r="A1021" s="5"/>
      <c r="B1021" s="65" t="s">
        <v>699</v>
      </c>
      <c r="C1021" s="47">
        <v>4</v>
      </c>
      <c r="D1021" s="69">
        <v>45.27</v>
      </c>
      <c r="E1021" s="98">
        <v>4087</v>
      </c>
      <c r="F1021" s="170">
        <v>855312.2</v>
      </c>
      <c r="G1021" s="55">
        <v>100</v>
      </c>
      <c r="H1021" s="15">
        <f t="shared" si="170"/>
        <v>855312.2</v>
      </c>
      <c r="I1021" s="15">
        <f t="shared" si="166"/>
        <v>0</v>
      </c>
      <c r="J1021" s="15">
        <f t="shared" si="167"/>
        <v>209.27629067775874</v>
      </c>
      <c r="K1021" s="15">
        <f t="shared" si="168"/>
        <v>510.36817520503928</v>
      </c>
      <c r="L1021" s="15">
        <f t="shared" si="169"/>
        <v>1101476.3346083916</v>
      </c>
      <c r="M1021" s="15"/>
      <c r="N1021" s="119">
        <f t="shared" si="165"/>
        <v>1101476.3346083916</v>
      </c>
    </row>
    <row r="1022" spans="1:14" x14ac:dyDescent="0.25">
      <c r="A1022" s="5"/>
      <c r="B1022" s="65" t="s">
        <v>887</v>
      </c>
      <c r="C1022" s="47">
        <v>3</v>
      </c>
      <c r="D1022" s="69">
        <v>16.429500000000001</v>
      </c>
      <c r="E1022" s="98">
        <v>32375</v>
      </c>
      <c r="F1022" s="170">
        <v>52408459.799999997</v>
      </c>
      <c r="G1022" s="55">
        <v>50</v>
      </c>
      <c r="H1022" s="15">
        <f t="shared" si="170"/>
        <v>26204229.899999999</v>
      </c>
      <c r="I1022" s="15">
        <f t="shared" si="166"/>
        <v>26204229.899999999</v>
      </c>
      <c r="J1022" s="15">
        <f t="shared" si="167"/>
        <v>1618.794125096525</v>
      </c>
      <c r="K1022" s="15">
        <f t="shared" si="168"/>
        <v>-899.14965921372698</v>
      </c>
      <c r="L1022" s="15">
        <f t="shared" si="169"/>
        <v>3106991.9618465262</v>
      </c>
      <c r="M1022" s="15"/>
      <c r="N1022" s="119">
        <f t="shared" si="165"/>
        <v>3106991.9618465262</v>
      </c>
    </row>
    <row r="1023" spans="1:14" x14ac:dyDescent="0.25">
      <c r="A1023" s="5"/>
      <c r="B1023" s="65" t="s">
        <v>854</v>
      </c>
      <c r="C1023" s="47">
        <v>4</v>
      </c>
      <c r="D1023" s="69">
        <v>18.29</v>
      </c>
      <c r="E1023" s="98">
        <v>1567</v>
      </c>
      <c r="F1023" s="170">
        <v>292965.3</v>
      </c>
      <c r="G1023" s="55">
        <v>100</v>
      </c>
      <c r="H1023" s="15">
        <f t="shared" si="170"/>
        <v>292965.3</v>
      </c>
      <c r="I1023" s="15">
        <f t="shared" si="166"/>
        <v>0</v>
      </c>
      <c r="J1023" s="15">
        <f t="shared" si="167"/>
        <v>186.95934907466497</v>
      </c>
      <c r="K1023" s="15">
        <f t="shared" si="168"/>
        <v>532.6851168081331</v>
      </c>
      <c r="L1023" s="15">
        <f t="shared" si="169"/>
        <v>818521.37887640169</v>
      </c>
      <c r="M1023" s="15"/>
      <c r="N1023" s="119">
        <f t="shared" si="165"/>
        <v>818521.37887640169</v>
      </c>
    </row>
    <row r="1024" spans="1:14" x14ac:dyDescent="0.25">
      <c r="A1024" s="5"/>
      <c r="B1024" s="65" t="s">
        <v>700</v>
      </c>
      <c r="C1024" s="47">
        <v>4</v>
      </c>
      <c r="D1024" s="69">
        <v>51.766099999999994</v>
      </c>
      <c r="E1024" s="98">
        <v>3041</v>
      </c>
      <c r="F1024" s="170">
        <v>739863</v>
      </c>
      <c r="G1024" s="55">
        <v>100</v>
      </c>
      <c r="H1024" s="15">
        <f t="shared" si="170"/>
        <v>739863</v>
      </c>
      <c r="I1024" s="15">
        <f t="shared" si="166"/>
        <v>0</v>
      </c>
      <c r="J1024" s="15">
        <f t="shared" si="167"/>
        <v>243.29595527786913</v>
      </c>
      <c r="K1024" s="15">
        <f t="shared" si="168"/>
        <v>476.34851060492895</v>
      </c>
      <c r="L1024" s="15">
        <f t="shared" si="169"/>
        <v>979713.55463484512</v>
      </c>
      <c r="M1024" s="15"/>
      <c r="N1024" s="119">
        <f t="shared" si="165"/>
        <v>979713.55463484512</v>
      </c>
    </row>
    <row r="1025" spans="1:14" ht="15.75" thickBot="1" x14ac:dyDescent="0.3">
      <c r="A1025" s="5"/>
      <c r="B1025" s="65" t="s">
        <v>855</v>
      </c>
      <c r="C1025" s="47">
        <v>4</v>
      </c>
      <c r="D1025" s="69">
        <v>38.74</v>
      </c>
      <c r="E1025" s="105">
        <v>3419</v>
      </c>
      <c r="F1025" s="170">
        <v>1114375.8</v>
      </c>
      <c r="G1025" s="55">
        <v>100</v>
      </c>
      <c r="H1025" s="15">
        <f t="shared" si="170"/>
        <v>1114375.8</v>
      </c>
      <c r="I1025" s="15">
        <f t="shared" si="166"/>
        <v>0</v>
      </c>
      <c r="J1025" s="15">
        <f t="shared" si="167"/>
        <v>325.93618016964024</v>
      </c>
      <c r="K1025" s="15">
        <f t="shared" si="168"/>
        <v>393.70828571315781</v>
      </c>
      <c r="L1025" s="15">
        <f t="shared" si="169"/>
        <v>884876.01952403877</v>
      </c>
      <c r="M1025" s="15"/>
      <c r="N1025" s="119">
        <f t="shared" si="165"/>
        <v>884876.01952403877</v>
      </c>
    </row>
    <row r="1026" spans="1:14" x14ac:dyDescent="0.25">
      <c r="H1026" s="37">
        <f>H989+H954+H935+H908+H881+H850+H811+H781+H749+H720+H678+H653+H626+H597+H568+H525+H502+H458+H421+H385+H370+H338+H312+H283+H256+H225+H193+H162+H121+H89+H78+H48+H42+H20</f>
        <v>0</v>
      </c>
    </row>
    <row r="1028" spans="1:14" x14ac:dyDescent="0.25">
      <c r="H1028" s="37">
        <f>H1026+H1027</f>
        <v>0</v>
      </c>
    </row>
  </sheetData>
  <mergeCells count="27"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  <mergeCell ref="A13:A15"/>
    <mergeCell ref="B13:B15"/>
    <mergeCell ref="C13:C15"/>
    <mergeCell ref="D13:D15"/>
    <mergeCell ref="E13:E15"/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9"/>
  <sheetViews>
    <sheetView showGridLines="0" showZeros="0" view="pageBreakPreview" zoomScale="86" zoomScaleNormal="80" zoomScaleSheetLayoutView="86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F42" sqref="F42"/>
    </sheetView>
  </sheetViews>
  <sheetFormatPr defaultColWidth="8.85546875" defaultRowHeight="15" x14ac:dyDescent="0.25"/>
  <cols>
    <col min="1" max="1" width="17.7109375" style="10" customWidth="1"/>
    <col min="2" max="2" width="19.7109375" style="10" customWidth="1"/>
    <col min="3" max="3" width="11.140625" style="43" customWidth="1"/>
    <col min="4" max="4" width="14.85546875" style="43" customWidth="1"/>
    <col min="5" max="5" width="15.28515625" style="43" customWidth="1"/>
    <col min="6" max="6" width="18.85546875" style="43" customWidth="1"/>
    <col min="7" max="7" width="10.28515625" style="10" customWidth="1"/>
    <col min="8" max="8" width="19.140625" style="44" customWidth="1"/>
    <col min="9" max="9" width="17.5703125" style="16" customWidth="1"/>
    <col min="10" max="10" width="17.42578125" style="16" customWidth="1"/>
    <col min="11" max="11" width="16.5703125" style="16" customWidth="1"/>
    <col min="12" max="12" width="17.28515625" style="16" customWidth="1"/>
    <col min="13" max="13" width="16.140625" style="16" customWidth="1"/>
    <col min="14" max="14" width="18.28515625" style="16" customWidth="1"/>
    <col min="15" max="15" width="0.140625" style="10" customWidth="1"/>
    <col min="16" max="16384" width="8.85546875" style="10"/>
  </cols>
  <sheetData>
    <row r="1" spans="1:15" ht="45" customHeight="1" x14ac:dyDescent="0.25">
      <c r="A1" s="79"/>
      <c r="B1" s="79"/>
      <c r="C1" s="79"/>
      <c r="D1" s="79"/>
      <c r="E1" s="79"/>
      <c r="F1" s="79"/>
      <c r="G1" s="209" t="s">
        <v>920</v>
      </c>
      <c r="H1" s="209"/>
      <c r="I1" s="209"/>
      <c r="J1" s="209"/>
      <c r="K1" s="209"/>
      <c r="L1" s="209"/>
      <c r="M1" s="79"/>
      <c r="N1" s="262"/>
      <c r="O1" s="262"/>
    </row>
    <row r="2" spans="1:15" s="17" customFormat="1" ht="37.9" customHeight="1" x14ac:dyDescent="0.25">
      <c r="A2" s="79"/>
      <c r="B2" s="79"/>
      <c r="C2" s="79"/>
      <c r="D2" s="79"/>
      <c r="E2" s="79"/>
      <c r="F2" s="79"/>
      <c r="G2" s="209"/>
      <c r="H2" s="209"/>
      <c r="I2" s="209"/>
      <c r="J2" s="209"/>
      <c r="K2" s="209"/>
      <c r="L2" s="209"/>
      <c r="M2" s="79"/>
      <c r="N2" s="126"/>
      <c r="O2" s="126"/>
    </row>
    <row r="3" spans="1:15" x14ac:dyDescent="0.25">
      <c r="N3" s="131"/>
      <c r="O3" s="130"/>
    </row>
    <row r="4" spans="1:15" ht="15.75" x14ac:dyDescent="0.25">
      <c r="G4" s="210" t="s">
        <v>921</v>
      </c>
      <c r="H4" s="210"/>
      <c r="I4" s="210"/>
      <c r="J4" s="41">
        <v>3546240000</v>
      </c>
      <c r="K4" s="32" t="s">
        <v>912</v>
      </c>
      <c r="L4" s="122">
        <v>10</v>
      </c>
      <c r="N4" s="132"/>
      <c r="O4" s="130"/>
    </row>
    <row r="5" spans="1:15" ht="33" customHeight="1" x14ac:dyDescent="0.25">
      <c r="F5" s="45"/>
      <c r="G5" s="253" t="s">
        <v>924</v>
      </c>
      <c r="H5" s="254"/>
      <c r="I5" s="261"/>
      <c r="J5" s="120">
        <f>I17+(J4*L4)/100</f>
        <v>1970200680.8250003</v>
      </c>
      <c r="L5" s="120">
        <f>J4*L4/100</f>
        <v>354624000</v>
      </c>
      <c r="N5" s="131"/>
      <c r="O5" s="130"/>
    </row>
    <row r="6" spans="1:15" ht="15.75" x14ac:dyDescent="0.25">
      <c r="G6" s="218" t="s">
        <v>708</v>
      </c>
      <c r="H6" s="219"/>
      <c r="I6" s="219"/>
      <c r="J6" s="19">
        <v>0.55000000000000004</v>
      </c>
      <c r="N6" s="131"/>
      <c r="O6" s="130"/>
    </row>
    <row r="7" spans="1:15" ht="15.75" x14ac:dyDescent="0.25">
      <c r="F7" s="45"/>
      <c r="G7" s="218" t="s">
        <v>709</v>
      </c>
      <c r="H7" s="219"/>
      <c r="I7" s="219"/>
      <c r="J7" s="18">
        <f>J5*(100%-J6)</f>
        <v>886590306.37125003</v>
      </c>
      <c r="K7" s="20" t="s">
        <v>710</v>
      </c>
      <c r="L7" s="18">
        <f>J5*J6</f>
        <v>1083610374.4537501</v>
      </c>
      <c r="M7" s="21"/>
      <c r="N7" s="131"/>
      <c r="O7" s="130"/>
    </row>
    <row r="8" spans="1:15" ht="15.75" x14ac:dyDescent="0.25">
      <c r="G8" s="218" t="s">
        <v>711</v>
      </c>
      <c r="H8" s="219"/>
      <c r="I8" s="219"/>
      <c r="J8" s="19">
        <v>0.6</v>
      </c>
      <c r="K8" s="20" t="s">
        <v>712</v>
      </c>
      <c r="L8" s="22">
        <v>0.6</v>
      </c>
      <c r="M8" s="23"/>
      <c r="N8" s="131"/>
      <c r="O8" s="130"/>
    </row>
    <row r="9" spans="1:15" ht="15.75" x14ac:dyDescent="0.25">
      <c r="G9" s="218" t="s">
        <v>712</v>
      </c>
      <c r="H9" s="219"/>
      <c r="I9" s="219"/>
      <c r="J9" s="19">
        <v>0.3</v>
      </c>
      <c r="K9" s="20" t="s">
        <v>713</v>
      </c>
      <c r="L9" s="22">
        <v>0.4</v>
      </c>
      <c r="M9" s="23"/>
      <c r="N9" s="131"/>
      <c r="O9" s="130"/>
    </row>
    <row r="10" spans="1:15" ht="15.75" x14ac:dyDescent="0.25">
      <c r="B10" s="76"/>
      <c r="C10" s="77"/>
      <c r="D10" s="77"/>
      <c r="E10" s="45"/>
      <c r="G10" s="218" t="s">
        <v>713</v>
      </c>
      <c r="H10" s="219"/>
      <c r="I10" s="219"/>
      <c r="J10" s="19">
        <v>0.1</v>
      </c>
      <c r="K10" s="20" t="s">
        <v>714</v>
      </c>
      <c r="L10" s="24">
        <f>E18-E21-E43</f>
        <v>2204297</v>
      </c>
      <c r="M10" s="23"/>
      <c r="N10" s="131"/>
      <c r="O10" s="130"/>
    </row>
    <row r="11" spans="1:15" ht="18.75" x14ac:dyDescent="0.3">
      <c r="B11" s="76"/>
      <c r="C11" s="73"/>
      <c r="D11" s="73"/>
      <c r="E11" s="106"/>
      <c r="F11" s="106"/>
      <c r="G11" s="232" t="s">
        <v>715</v>
      </c>
      <c r="H11" s="233"/>
      <c r="I11" s="233"/>
      <c r="J11" s="25">
        <v>1.3</v>
      </c>
      <c r="K11" s="20" t="s">
        <v>716</v>
      </c>
      <c r="L11" s="26">
        <f>D18-D21-D43</f>
        <v>27840.216592999997</v>
      </c>
      <c r="M11" s="27"/>
      <c r="N11" s="88"/>
      <c r="O11" s="130"/>
    </row>
    <row r="12" spans="1:15" ht="15.75" x14ac:dyDescent="0.25">
      <c r="A12" s="77"/>
      <c r="B12" s="77"/>
      <c r="C12" s="77"/>
      <c r="D12" s="77"/>
      <c r="E12" s="109"/>
      <c r="F12" s="109"/>
      <c r="G12" s="221"/>
      <c r="H12" s="221"/>
      <c r="I12" s="221"/>
      <c r="J12" s="221"/>
      <c r="K12" s="28"/>
      <c r="L12" s="28"/>
      <c r="M12" s="28"/>
      <c r="N12" s="35" t="s">
        <v>856</v>
      </c>
    </row>
    <row r="13" spans="1:15" ht="14.45" customHeight="1" x14ac:dyDescent="0.25">
      <c r="A13" s="251" t="s">
        <v>717</v>
      </c>
      <c r="B13" s="251" t="s">
        <v>0</v>
      </c>
      <c r="C13" s="252" t="s">
        <v>701</v>
      </c>
      <c r="D13" s="225" t="s">
        <v>705</v>
      </c>
      <c r="E13" s="225" t="s">
        <v>922</v>
      </c>
      <c r="F13" s="246" t="s">
        <v>718</v>
      </c>
      <c r="G13" s="258" t="s">
        <v>719</v>
      </c>
      <c r="H13" s="246" t="s">
        <v>720</v>
      </c>
      <c r="I13" s="249" t="s">
        <v>721</v>
      </c>
      <c r="J13" s="250" t="s">
        <v>722</v>
      </c>
      <c r="K13" s="249" t="s">
        <v>723</v>
      </c>
      <c r="L13" s="248" t="s">
        <v>707</v>
      </c>
      <c r="M13" s="249" t="s">
        <v>706</v>
      </c>
      <c r="N13" s="255" t="s">
        <v>724</v>
      </c>
    </row>
    <row r="14" spans="1:15" ht="14.45" customHeight="1" x14ac:dyDescent="0.25">
      <c r="A14" s="251"/>
      <c r="B14" s="251"/>
      <c r="C14" s="227"/>
      <c r="D14" s="225"/>
      <c r="E14" s="225"/>
      <c r="F14" s="241"/>
      <c r="G14" s="259"/>
      <c r="H14" s="241"/>
      <c r="I14" s="212"/>
      <c r="J14" s="230"/>
      <c r="K14" s="212"/>
      <c r="L14" s="215"/>
      <c r="M14" s="212"/>
      <c r="N14" s="255"/>
    </row>
    <row r="15" spans="1:15" ht="107.25" customHeight="1" x14ac:dyDescent="0.25">
      <c r="A15" s="251"/>
      <c r="B15" s="251"/>
      <c r="C15" s="228"/>
      <c r="D15" s="225"/>
      <c r="E15" s="225"/>
      <c r="F15" s="242"/>
      <c r="G15" s="260"/>
      <c r="H15" s="242"/>
      <c r="I15" s="213"/>
      <c r="J15" s="231"/>
      <c r="K15" s="213"/>
      <c r="L15" s="216"/>
      <c r="M15" s="213"/>
      <c r="N15" s="255"/>
    </row>
    <row r="16" spans="1:15" s="29" customFormat="1" x14ac:dyDescent="0.25">
      <c r="A16" s="11">
        <v>1</v>
      </c>
      <c r="B16" s="11">
        <v>2</v>
      </c>
      <c r="C16" s="46">
        <v>3</v>
      </c>
      <c r="D16" s="46">
        <v>4</v>
      </c>
      <c r="E16" s="46">
        <v>5</v>
      </c>
      <c r="F16" s="46">
        <v>6</v>
      </c>
      <c r="G16" s="11">
        <v>7</v>
      </c>
      <c r="H16" s="46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1">
        <v>14</v>
      </c>
    </row>
    <row r="17" spans="1:15" x14ac:dyDescent="0.25">
      <c r="A17" s="5"/>
      <c r="B17" s="256" t="s">
        <v>702</v>
      </c>
      <c r="C17" s="257"/>
      <c r="D17" s="48"/>
      <c r="E17" s="48"/>
      <c r="F17" s="49">
        <f>F18+F19</f>
        <v>4302076277.1000004</v>
      </c>
      <c r="G17" s="30"/>
      <c r="H17" s="49">
        <f>H18+H19</f>
        <v>2686499596.2749996</v>
      </c>
      <c r="I17" s="12">
        <f>I18+I19</f>
        <v>1615576680.8250003</v>
      </c>
      <c r="J17" s="12"/>
      <c r="K17" s="3"/>
      <c r="L17" s="12">
        <f>L18+L19</f>
        <v>886590306.37124979</v>
      </c>
      <c r="M17" s="12">
        <f>M18+M19</f>
        <v>1083610374.4537501</v>
      </c>
      <c r="N17" s="12">
        <f>N18+N19</f>
        <v>1970200680.8249998</v>
      </c>
    </row>
    <row r="18" spans="1:15" x14ac:dyDescent="0.25">
      <c r="A18" s="5"/>
      <c r="B18" s="256" t="s">
        <v>703</v>
      </c>
      <c r="C18" s="257"/>
      <c r="D18" s="51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2">
        <f t="shared" si="0"/>
        <v>3083754</v>
      </c>
      <c r="F18" s="49">
        <f t="shared" si="0"/>
        <v>2871383803</v>
      </c>
      <c r="G18" s="30"/>
      <c r="H18" s="49">
        <f>H21+H43+H49+H79+H90+H122+H163+H194+H226+H257+H284+H313+H339+H371+H386+H422+H459+H503+H526+H569+H598+H627+H654+H679+H721+H750+H812+H851+H882+H909+H936+H955+H990+H782</f>
        <v>1615576680.8249998</v>
      </c>
      <c r="I18" s="12">
        <f>I21+I43+I49+I79+I90+I122+I163+I194+I226+I257+I284+I313+I339+I371+I386+I422+I459+I503+I526+I569+I598+I627+I654+I679+I721+I750+I812+I851+I882+I909+I936+I955+I990+I782</f>
        <v>1255807122.1750002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1083610374.4537501</v>
      </c>
      <c r="N18" s="12">
        <f>L18+M18</f>
        <v>1083610374.4537501</v>
      </c>
    </row>
    <row r="19" spans="1:15" x14ac:dyDescent="0.25">
      <c r="A19" s="5"/>
      <c r="B19" s="256" t="s">
        <v>704</v>
      </c>
      <c r="C19" s="257"/>
      <c r="D19" s="51">
        <f t="shared" si="0"/>
        <v>28325.422492999998</v>
      </c>
      <c r="E19" s="72">
        <f t="shared" si="0"/>
        <v>2347247</v>
      </c>
      <c r="F19" s="49">
        <f>F22+F44+F50+F80+F91+F123+F164+F195+F227+F258+F285+F314+F340+F372+F387+F423+F460+F504+F527+F570+F599+F628+F655+F680+F722+F751+F813+F852+F883+F910+F937+F956+F991+F783</f>
        <v>1430692474.0999999</v>
      </c>
      <c r="G19" s="30"/>
      <c r="H19" s="49">
        <f>H22+H44+H50+H80+H91+H123+H164+H195+H227+H258+H285+H314+H340+H372+H387+H423+H460+H504+H527+H570+H599+H628+H655+H680+H722+H751+H813+H852+H883+H910+H937+H956+H991+H783</f>
        <v>1070922915.4499998</v>
      </c>
      <c r="I19" s="12">
        <f>I22+I44+I50+I80+I91+I123+I164+I195+I227+I258+I285+I314+I340+I372+I387+I423+I460+I504+I527+I570+I599+I628+I655+I680+I722+I751+I813+I852+I883+I910+I937+I956+I991+I783</f>
        <v>359769558.6500001</v>
      </c>
      <c r="J19" s="12">
        <f>F19/E19</f>
        <v>609.51935356611375</v>
      </c>
      <c r="K19" s="12">
        <f>SUMIF(K24:K1025,"&gt;0")</f>
        <v>418683.34619274928</v>
      </c>
      <c r="L19" s="12">
        <f>L22+L44+L50+L80+L91+L123+L164+L195+L227+L258+L285+L314+L340+L372+L387+L423+L460+L504+L527+L570+L599+L628+L655+L680+L722+L751+L813+L852+L883+L910+L937+L956+L991+L783</f>
        <v>886590306.37124979</v>
      </c>
      <c r="M19" s="12">
        <f>M22+M44+M50+M80+M91+M123+M164+M195+M227+M258+M285+M314+M340+M372+M387+M423+M460+M504+M527+M570+M599+M628+M655+M680+M722+M751+M813+M852+M883+M910+M937+M956+M991+M783</f>
        <v>0</v>
      </c>
      <c r="N19" s="12">
        <f t="shared" ref="N19:N82" si="1">L19+M19</f>
        <v>886590306.37124979</v>
      </c>
    </row>
    <row r="20" spans="1:15" x14ac:dyDescent="0.25">
      <c r="A20" s="5"/>
      <c r="B20" s="33"/>
      <c r="C20" s="53"/>
      <c r="D20" s="54">
        <v>0</v>
      </c>
      <c r="E20" s="48"/>
      <c r="F20" s="40"/>
      <c r="G20" s="38"/>
      <c r="H20" s="56"/>
      <c r="I20" s="37"/>
      <c r="J20" s="37"/>
      <c r="K20" s="31"/>
      <c r="L20" s="31"/>
      <c r="M20" s="31"/>
      <c r="N20" s="12"/>
    </row>
    <row r="21" spans="1:15" x14ac:dyDescent="0.25">
      <c r="A21" s="32" t="s">
        <v>1</v>
      </c>
      <c r="B21" s="2" t="s">
        <v>2</v>
      </c>
      <c r="C21" s="58"/>
      <c r="D21" s="59">
        <v>571.64089999999987</v>
      </c>
      <c r="E21" s="72">
        <f>E23+E22</f>
        <v>757153</v>
      </c>
      <c r="F21" s="171">
        <f>F23</f>
        <v>2609487723</v>
      </c>
      <c r="G21" s="14"/>
      <c r="H21" s="60">
        <f>H23</f>
        <v>1304743861.5</v>
      </c>
      <c r="I21" s="14">
        <f>I23</f>
        <v>1304743861.5</v>
      </c>
      <c r="J21" s="14"/>
      <c r="K21" s="5"/>
      <c r="L21" s="5"/>
      <c r="M21" s="14">
        <f>M23</f>
        <v>0</v>
      </c>
      <c r="N21" s="14">
        <f t="shared" si="1"/>
        <v>0</v>
      </c>
      <c r="O21" s="39"/>
    </row>
    <row r="22" spans="1:15" x14ac:dyDescent="0.25">
      <c r="A22" s="32" t="s">
        <v>1</v>
      </c>
      <c r="B22" s="2" t="s">
        <v>3</v>
      </c>
      <c r="C22" s="58"/>
      <c r="D22" s="59">
        <v>448.62889999999987</v>
      </c>
      <c r="E22" s="72">
        <f>SUM(E24:E41)</f>
        <v>138385</v>
      </c>
      <c r="F22" s="172">
        <f>SUM(F24:F41)</f>
        <v>150568997.10000002</v>
      </c>
      <c r="G22" s="14"/>
      <c r="H22" s="60">
        <f>SUM(H24:H41)</f>
        <v>150568997.10000002</v>
      </c>
      <c r="I22" s="14">
        <f>SUM(I24:I41)</f>
        <v>0</v>
      </c>
      <c r="J22" s="14"/>
      <c r="K22" s="5"/>
      <c r="L22" s="14">
        <f>SUM(L24:L41)</f>
        <v>20905829.599382538</v>
      </c>
      <c r="M22" s="15"/>
      <c r="N22" s="14">
        <f t="shared" si="1"/>
        <v>20905829.599382538</v>
      </c>
      <c r="O22" s="39"/>
    </row>
    <row r="23" spans="1:15" x14ac:dyDescent="0.25">
      <c r="A23" s="5"/>
      <c r="B23" s="4" t="s">
        <v>4</v>
      </c>
      <c r="C23" s="62">
        <v>1</v>
      </c>
      <c r="D23" s="63">
        <v>123.01200000000001</v>
      </c>
      <c r="E23" s="98">
        <v>618768</v>
      </c>
      <c r="F23" s="173">
        <v>2609487723</v>
      </c>
      <c r="G23" s="38">
        <v>50</v>
      </c>
      <c r="H23" s="64">
        <f>F23*G23/100</f>
        <v>1304743861.5</v>
      </c>
      <c r="I23" s="15">
        <f t="shared" ref="I23:I41" si="2">F23-H23</f>
        <v>1304743861.5</v>
      </c>
      <c r="J23" s="15"/>
      <c r="K23" s="5"/>
      <c r="L23" s="5"/>
      <c r="M23" s="15">
        <v>0</v>
      </c>
      <c r="N23" s="15">
        <f t="shared" si="1"/>
        <v>0</v>
      </c>
      <c r="O23" s="39">
        <f t="shared" ref="O23:O86" si="3">N23/1000</f>
        <v>0</v>
      </c>
    </row>
    <row r="24" spans="1:15" x14ac:dyDescent="0.25">
      <c r="A24" s="5"/>
      <c r="B24" s="1" t="s">
        <v>5</v>
      </c>
      <c r="C24" s="47">
        <v>4</v>
      </c>
      <c r="D24" s="63">
        <v>64.662199999999999</v>
      </c>
      <c r="E24" s="98">
        <v>10898</v>
      </c>
      <c r="F24" s="173">
        <v>9956962.6999999993</v>
      </c>
      <c r="G24" s="38">
        <v>100</v>
      </c>
      <c r="H24" s="64">
        <f t="shared" ref="H24:H41" si="4">F24*G24/100</f>
        <v>9956962.6999999993</v>
      </c>
      <c r="I24" s="15">
        <f t="shared" si="2"/>
        <v>0</v>
      </c>
      <c r="J24" s="15">
        <f t="shared" ref="J24:J87" si="5">F24/E24</f>
        <v>913.6504587997797</v>
      </c>
      <c r="K24" s="15">
        <f t="shared" ref="K24:K41" si="6">$J$11*$J$19-J24</f>
        <v>-121.27529916383185</v>
      </c>
      <c r="L24" s="15">
        <f t="shared" ref="L24:L41" si="7">IF(K24&gt;0,$J$7*$J$8*(K24/$K$19),0)+$J$7*$J$9*(E24/$E$19)+$J$7*$J$10*(D24/$D$19)</f>
        <v>1437295.021816663</v>
      </c>
      <c r="M24" s="15"/>
      <c r="N24" s="15">
        <f t="shared" si="1"/>
        <v>1437295.021816663</v>
      </c>
      <c r="O24" s="39">
        <f t="shared" si="3"/>
        <v>1437.2950218166629</v>
      </c>
    </row>
    <row r="25" spans="1:15" x14ac:dyDescent="0.25">
      <c r="A25" s="5"/>
      <c r="B25" s="6" t="s">
        <v>6</v>
      </c>
      <c r="C25" s="47">
        <v>4</v>
      </c>
      <c r="D25" s="67">
        <v>27.565200000000001</v>
      </c>
      <c r="E25" s="98">
        <v>8046</v>
      </c>
      <c r="F25" s="173">
        <v>3243005.8</v>
      </c>
      <c r="G25" s="38">
        <v>100</v>
      </c>
      <c r="H25" s="64">
        <f t="shared" si="4"/>
        <v>3243005.8</v>
      </c>
      <c r="I25" s="15">
        <f t="shared" si="2"/>
        <v>0</v>
      </c>
      <c r="J25" s="15">
        <f t="shared" si="5"/>
        <v>403.05814069102655</v>
      </c>
      <c r="K25" s="15">
        <f t="shared" si="6"/>
        <v>389.3170189449213</v>
      </c>
      <c r="L25" s="15">
        <f t="shared" si="7"/>
        <v>1492650.965236403</v>
      </c>
      <c r="M25" s="15"/>
      <c r="N25" s="15">
        <f t="shared" si="1"/>
        <v>1492650.965236403</v>
      </c>
      <c r="O25" s="39">
        <f t="shared" si="3"/>
        <v>1492.650965236403</v>
      </c>
    </row>
    <row r="26" spans="1:15" x14ac:dyDescent="0.25">
      <c r="A26" s="5"/>
      <c r="B26" s="6" t="s">
        <v>7</v>
      </c>
      <c r="C26" s="47">
        <v>4</v>
      </c>
      <c r="D26" s="67">
        <v>28.389299999999999</v>
      </c>
      <c r="E26" s="98">
        <v>4882</v>
      </c>
      <c r="F26" s="173">
        <v>1719370.2</v>
      </c>
      <c r="G26" s="38">
        <v>100</v>
      </c>
      <c r="H26" s="64">
        <f t="shared" si="4"/>
        <v>1719370.2</v>
      </c>
      <c r="I26" s="15">
        <f t="shared" si="2"/>
        <v>0</v>
      </c>
      <c r="J26" s="15">
        <f t="shared" si="5"/>
        <v>352.1856206472757</v>
      </c>
      <c r="K26" s="15">
        <f t="shared" si="6"/>
        <v>440.18953898867215</v>
      </c>
      <c r="L26" s="15">
        <f t="shared" si="7"/>
        <v>1201338.9730790192</v>
      </c>
      <c r="M26" s="15"/>
      <c r="N26" s="15">
        <f t="shared" si="1"/>
        <v>1201338.9730790192</v>
      </c>
      <c r="O26" s="39">
        <f t="shared" si="3"/>
        <v>1201.3389730790193</v>
      </c>
    </row>
    <row r="27" spans="1:15" x14ac:dyDescent="0.25">
      <c r="A27" s="5"/>
      <c r="B27" s="6" t="s">
        <v>8</v>
      </c>
      <c r="C27" s="47">
        <v>4</v>
      </c>
      <c r="D27" s="67">
        <v>6.0312999999999999</v>
      </c>
      <c r="E27" s="98">
        <v>6730</v>
      </c>
      <c r="F27" s="173">
        <v>6832462</v>
      </c>
      <c r="G27" s="38">
        <v>100</v>
      </c>
      <c r="H27" s="64">
        <f t="shared" si="4"/>
        <v>6832462</v>
      </c>
      <c r="I27" s="15">
        <f t="shared" si="2"/>
        <v>0</v>
      </c>
      <c r="J27" s="15">
        <f t="shared" si="5"/>
        <v>1015.2246656760773</v>
      </c>
      <c r="K27" s="15">
        <f t="shared" si="6"/>
        <v>-222.84950604012943</v>
      </c>
      <c r="L27" s="15">
        <f t="shared" si="7"/>
        <v>781484.57051546988</v>
      </c>
      <c r="M27" s="15"/>
      <c r="N27" s="15">
        <f t="shared" si="1"/>
        <v>781484.57051546988</v>
      </c>
      <c r="O27" s="39">
        <f t="shared" si="3"/>
        <v>781.48457051546984</v>
      </c>
    </row>
    <row r="28" spans="1:15" x14ac:dyDescent="0.25">
      <c r="A28" s="5"/>
      <c r="B28" s="1" t="s">
        <v>9</v>
      </c>
      <c r="C28" s="47">
        <v>4</v>
      </c>
      <c r="D28" s="67">
        <v>26.363799999999998</v>
      </c>
      <c r="E28" s="98">
        <v>16154</v>
      </c>
      <c r="F28" s="173">
        <v>23266049.5</v>
      </c>
      <c r="G28" s="38">
        <v>100</v>
      </c>
      <c r="H28" s="64">
        <f t="shared" si="4"/>
        <v>23266049.5</v>
      </c>
      <c r="I28" s="15">
        <f t="shared" si="2"/>
        <v>0</v>
      </c>
      <c r="J28" s="15">
        <f t="shared" si="5"/>
        <v>1440.2655379472576</v>
      </c>
      <c r="K28" s="15">
        <f t="shared" si="6"/>
        <v>-647.89037831130975</v>
      </c>
      <c r="L28" s="15">
        <f t="shared" si="7"/>
        <v>1913001.3589419557</v>
      </c>
      <c r="M28" s="15"/>
      <c r="N28" s="15">
        <f t="shared" si="1"/>
        <v>1913001.3589419557</v>
      </c>
      <c r="O28" s="39">
        <f t="shared" si="3"/>
        <v>1913.0013589419557</v>
      </c>
    </row>
    <row r="29" spans="1:15" x14ac:dyDescent="0.25">
      <c r="A29" s="5"/>
      <c r="B29" s="1" t="s">
        <v>10</v>
      </c>
      <c r="C29" s="47">
        <v>4</v>
      </c>
      <c r="D29" s="67">
        <v>26.435999999999996</v>
      </c>
      <c r="E29" s="98">
        <v>3556</v>
      </c>
      <c r="F29" s="173">
        <v>1634552.4</v>
      </c>
      <c r="G29" s="38">
        <v>100</v>
      </c>
      <c r="H29" s="64">
        <f t="shared" si="4"/>
        <v>1634552.4</v>
      </c>
      <c r="I29" s="15">
        <f t="shared" si="2"/>
        <v>0</v>
      </c>
      <c r="J29" s="15">
        <f t="shared" si="5"/>
        <v>459.6604049493813</v>
      </c>
      <c r="K29" s="15">
        <f t="shared" si="6"/>
        <v>332.71475468656655</v>
      </c>
      <c r="L29" s="15">
        <f t="shared" si="7"/>
        <v>908419.02607307746</v>
      </c>
      <c r="M29" s="15"/>
      <c r="N29" s="15">
        <f t="shared" si="1"/>
        <v>908419.02607307746</v>
      </c>
      <c r="O29" s="39">
        <f t="shared" si="3"/>
        <v>908.41902607307748</v>
      </c>
    </row>
    <row r="30" spans="1:15" x14ac:dyDescent="0.25">
      <c r="A30" s="5"/>
      <c r="B30" s="1" t="s">
        <v>11</v>
      </c>
      <c r="C30" s="47">
        <v>4</v>
      </c>
      <c r="D30" s="67">
        <v>1.9072</v>
      </c>
      <c r="E30" s="99">
        <v>639</v>
      </c>
      <c r="F30" s="173">
        <v>145408.20000000001</v>
      </c>
      <c r="G30" s="38">
        <v>100</v>
      </c>
      <c r="H30" s="64">
        <f t="shared" si="4"/>
        <v>145408.20000000001</v>
      </c>
      <c r="I30" s="15">
        <f t="shared" si="2"/>
        <v>0</v>
      </c>
      <c r="J30" s="15">
        <f t="shared" si="5"/>
        <v>227.55586854460097</v>
      </c>
      <c r="K30" s="15">
        <f t="shared" si="6"/>
        <v>564.81929109134694</v>
      </c>
      <c r="L30" s="15">
        <f t="shared" si="7"/>
        <v>796003.35747858009</v>
      </c>
      <c r="M30" s="15"/>
      <c r="N30" s="15">
        <f t="shared" si="1"/>
        <v>796003.35747858009</v>
      </c>
      <c r="O30" s="39">
        <f t="shared" si="3"/>
        <v>796.00335747858014</v>
      </c>
    </row>
    <row r="31" spans="1:15" x14ac:dyDescent="0.25">
      <c r="A31" s="5"/>
      <c r="B31" s="1" t="s">
        <v>12</v>
      </c>
      <c r="C31" s="47">
        <v>4</v>
      </c>
      <c r="D31" s="67">
        <v>7.6560000000000006</v>
      </c>
      <c r="E31" s="98">
        <v>10510</v>
      </c>
      <c r="F31" s="173">
        <v>15997201.9</v>
      </c>
      <c r="G31" s="38">
        <v>100</v>
      </c>
      <c r="H31" s="64">
        <f t="shared" si="4"/>
        <v>15997201.9</v>
      </c>
      <c r="I31" s="15">
        <f t="shared" si="2"/>
        <v>0</v>
      </c>
      <c r="J31" s="15">
        <f t="shared" si="5"/>
        <v>1522.0934253092294</v>
      </c>
      <c r="K31" s="15">
        <f t="shared" si="6"/>
        <v>-729.71826567328151</v>
      </c>
      <c r="L31" s="15">
        <f t="shared" si="7"/>
        <v>1214898.6722728962</v>
      </c>
      <c r="M31" s="15"/>
      <c r="N31" s="15">
        <f t="shared" si="1"/>
        <v>1214898.6722728962</v>
      </c>
      <c r="O31" s="39">
        <f t="shared" si="3"/>
        <v>1214.8986722728962</v>
      </c>
    </row>
    <row r="32" spans="1:15" x14ac:dyDescent="0.25">
      <c r="A32" s="5"/>
      <c r="B32" s="1" t="s">
        <v>13</v>
      </c>
      <c r="C32" s="47">
        <v>4</v>
      </c>
      <c r="D32" s="67">
        <v>12.143800000000001</v>
      </c>
      <c r="E32" s="98">
        <v>1776</v>
      </c>
      <c r="F32" s="173">
        <v>613361.1</v>
      </c>
      <c r="G32" s="38">
        <v>100</v>
      </c>
      <c r="H32" s="64">
        <f t="shared" si="4"/>
        <v>613361.1</v>
      </c>
      <c r="I32" s="15">
        <f t="shared" si="2"/>
        <v>0</v>
      </c>
      <c r="J32" s="15">
        <f t="shared" si="5"/>
        <v>345.36097972972971</v>
      </c>
      <c r="K32" s="15">
        <f t="shared" si="6"/>
        <v>447.01417990621815</v>
      </c>
      <c r="L32" s="15">
        <f t="shared" si="7"/>
        <v>807206.47894363082</v>
      </c>
      <c r="M32" s="15"/>
      <c r="N32" s="15">
        <f t="shared" si="1"/>
        <v>807206.47894363082</v>
      </c>
      <c r="O32" s="39">
        <f t="shared" si="3"/>
        <v>807.20647894363083</v>
      </c>
    </row>
    <row r="33" spans="1:15" x14ac:dyDescent="0.25">
      <c r="A33" s="5"/>
      <c r="B33" s="1" t="s">
        <v>14</v>
      </c>
      <c r="C33" s="47">
        <v>4</v>
      </c>
      <c r="D33" s="67">
        <v>30.873799999999999</v>
      </c>
      <c r="E33" s="98">
        <v>19264</v>
      </c>
      <c r="F33" s="173">
        <v>18952140.100000001</v>
      </c>
      <c r="G33" s="38">
        <v>100</v>
      </c>
      <c r="H33" s="64">
        <f t="shared" si="4"/>
        <v>18952140.100000001</v>
      </c>
      <c r="I33" s="15">
        <f t="shared" si="2"/>
        <v>0</v>
      </c>
      <c r="J33" s="15">
        <f t="shared" si="5"/>
        <v>983.81125934385386</v>
      </c>
      <c r="K33" s="15">
        <f t="shared" si="6"/>
        <v>-191.43609970790601</v>
      </c>
      <c r="L33" s="15">
        <f t="shared" si="7"/>
        <v>2279525.7894457197</v>
      </c>
      <c r="M33" s="15"/>
      <c r="N33" s="15">
        <f t="shared" si="1"/>
        <v>2279525.7894457197</v>
      </c>
      <c r="O33" s="39">
        <f t="shared" si="3"/>
        <v>2279.5257894457195</v>
      </c>
    </row>
    <row r="34" spans="1:15" x14ac:dyDescent="0.25">
      <c r="A34" s="5"/>
      <c r="B34" s="1" t="s">
        <v>15</v>
      </c>
      <c r="C34" s="47">
        <v>4</v>
      </c>
      <c r="D34" s="67">
        <v>23.783200000000001</v>
      </c>
      <c r="E34" s="98">
        <v>5101</v>
      </c>
      <c r="F34" s="173">
        <v>2231566.9</v>
      </c>
      <c r="G34" s="38">
        <v>100</v>
      </c>
      <c r="H34" s="64">
        <f t="shared" si="4"/>
        <v>2231566.9</v>
      </c>
      <c r="I34" s="15">
        <f t="shared" si="2"/>
        <v>0</v>
      </c>
      <c r="J34" s="15">
        <f t="shared" si="5"/>
        <v>437.4763575769457</v>
      </c>
      <c r="K34" s="15">
        <f t="shared" si="6"/>
        <v>354.89880205900215</v>
      </c>
      <c r="L34" s="15">
        <f t="shared" si="7"/>
        <v>1103372.3355875141</v>
      </c>
      <c r="M34" s="15"/>
      <c r="N34" s="15">
        <f t="shared" si="1"/>
        <v>1103372.3355875141</v>
      </c>
      <c r="O34" s="39">
        <f t="shared" si="3"/>
        <v>1103.372335587514</v>
      </c>
    </row>
    <row r="35" spans="1:15" x14ac:dyDescent="0.25">
      <c r="A35" s="5"/>
      <c r="B35" s="1" t="s">
        <v>16</v>
      </c>
      <c r="C35" s="47">
        <v>4</v>
      </c>
      <c r="D35" s="67">
        <v>28.336799999999997</v>
      </c>
      <c r="E35" s="98">
        <v>6533</v>
      </c>
      <c r="F35" s="173">
        <v>4328662.2</v>
      </c>
      <c r="G35" s="38">
        <v>100</v>
      </c>
      <c r="H35" s="64">
        <f t="shared" si="4"/>
        <v>4328662.2</v>
      </c>
      <c r="I35" s="15">
        <f t="shared" si="2"/>
        <v>0</v>
      </c>
      <c r="J35" s="15">
        <f t="shared" si="5"/>
        <v>662.58414204806365</v>
      </c>
      <c r="K35" s="15">
        <f t="shared" si="6"/>
        <v>129.7910175878842</v>
      </c>
      <c r="L35" s="15">
        <f t="shared" si="7"/>
        <v>993882.9477174154</v>
      </c>
      <c r="M35" s="15"/>
      <c r="N35" s="15">
        <f t="shared" si="1"/>
        <v>993882.9477174154</v>
      </c>
      <c r="O35" s="39">
        <f t="shared" si="3"/>
        <v>993.88294771741539</v>
      </c>
    </row>
    <row r="36" spans="1:15" x14ac:dyDescent="0.25">
      <c r="A36" s="5"/>
      <c r="B36" s="1" t="s">
        <v>728</v>
      </c>
      <c r="C36" s="47">
        <v>4</v>
      </c>
      <c r="D36" s="67">
        <v>49.459699999999998</v>
      </c>
      <c r="E36" s="98">
        <v>13543</v>
      </c>
      <c r="F36" s="173">
        <v>8969897.3000000007</v>
      </c>
      <c r="G36" s="38">
        <v>100</v>
      </c>
      <c r="H36" s="64">
        <f t="shared" si="4"/>
        <v>8969897.3000000007</v>
      </c>
      <c r="I36" s="15">
        <f t="shared" si="2"/>
        <v>0</v>
      </c>
      <c r="J36" s="15">
        <f t="shared" si="5"/>
        <v>662.32720224470211</v>
      </c>
      <c r="K36" s="15">
        <f t="shared" si="6"/>
        <v>130.04795739124575</v>
      </c>
      <c r="L36" s="15">
        <f t="shared" si="7"/>
        <v>1854658.9794528871</v>
      </c>
      <c r="M36" s="15"/>
      <c r="N36" s="15">
        <f t="shared" si="1"/>
        <v>1854658.9794528871</v>
      </c>
      <c r="O36" s="39">
        <f t="shared" si="3"/>
        <v>1854.658979452887</v>
      </c>
    </row>
    <row r="37" spans="1:15" x14ac:dyDescent="0.25">
      <c r="A37" s="5"/>
      <c r="B37" s="1" t="s">
        <v>17</v>
      </c>
      <c r="C37" s="47">
        <v>4</v>
      </c>
      <c r="D37" s="67">
        <v>27.454499999999999</v>
      </c>
      <c r="E37" s="98">
        <v>8870</v>
      </c>
      <c r="F37" s="173">
        <v>22556670.699999999</v>
      </c>
      <c r="G37" s="38">
        <v>100</v>
      </c>
      <c r="H37" s="64">
        <f t="shared" si="4"/>
        <v>22556670.699999999</v>
      </c>
      <c r="I37" s="15">
        <f t="shared" si="2"/>
        <v>0</v>
      </c>
      <c r="J37" s="15">
        <f t="shared" si="5"/>
        <v>2543.0293912063134</v>
      </c>
      <c r="K37" s="15">
        <f t="shared" si="6"/>
        <v>-1750.6542315703655</v>
      </c>
      <c r="L37" s="15">
        <f t="shared" si="7"/>
        <v>1091032.5373148667</v>
      </c>
      <c r="M37" s="15"/>
      <c r="N37" s="15">
        <f t="shared" si="1"/>
        <v>1091032.5373148667</v>
      </c>
      <c r="O37" s="39">
        <f t="shared" si="3"/>
        <v>1091.0325373148667</v>
      </c>
    </row>
    <row r="38" spans="1:15" x14ac:dyDescent="0.25">
      <c r="A38" s="5"/>
      <c r="B38" s="1" t="s">
        <v>18</v>
      </c>
      <c r="C38" s="47">
        <v>4</v>
      </c>
      <c r="D38" s="67">
        <v>15.19</v>
      </c>
      <c r="E38" s="98">
        <v>2742</v>
      </c>
      <c r="F38" s="173">
        <v>1574210.5</v>
      </c>
      <c r="G38" s="38">
        <v>100</v>
      </c>
      <c r="H38" s="64">
        <f t="shared" si="4"/>
        <v>1574210.5</v>
      </c>
      <c r="I38" s="15">
        <f t="shared" si="2"/>
        <v>0</v>
      </c>
      <c r="J38" s="15">
        <f t="shared" si="5"/>
        <v>574.11032093362508</v>
      </c>
      <c r="K38" s="15">
        <f t="shared" si="6"/>
        <v>218.26483870232278</v>
      </c>
      <c r="L38" s="15">
        <f t="shared" si="7"/>
        <v>635567.60767657717</v>
      </c>
      <c r="M38" s="15"/>
      <c r="N38" s="15">
        <f t="shared" si="1"/>
        <v>635567.60767657717</v>
      </c>
      <c r="O38" s="39">
        <f t="shared" si="3"/>
        <v>635.56760767657715</v>
      </c>
    </row>
    <row r="39" spans="1:15" x14ac:dyDescent="0.25">
      <c r="A39" s="5"/>
      <c r="B39" s="1" t="s">
        <v>19</v>
      </c>
      <c r="C39" s="47">
        <v>4</v>
      </c>
      <c r="D39" s="68">
        <v>44.8202</v>
      </c>
      <c r="E39" s="98">
        <v>10212</v>
      </c>
      <c r="F39" s="173">
        <v>9097277.5999999996</v>
      </c>
      <c r="G39" s="38">
        <v>100</v>
      </c>
      <c r="H39" s="64">
        <f t="shared" si="4"/>
        <v>9097277.5999999996</v>
      </c>
      <c r="I39" s="15">
        <f t="shared" si="2"/>
        <v>0</v>
      </c>
      <c r="J39" s="15">
        <f t="shared" si="5"/>
        <v>890.84191147669401</v>
      </c>
      <c r="K39" s="15">
        <f t="shared" si="6"/>
        <v>-98.466751840746156</v>
      </c>
      <c r="L39" s="15">
        <f t="shared" si="7"/>
        <v>1297455.5020851991</v>
      </c>
      <c r="M39" s="15"/>
      <c r="N39" s="15">
        <f t="shared" si="1"/>
        <v>1297455.5020851991</v>
      </c>
      <c r="O39" s="39">
        <f t="shared" si="3"/>
        <v>1297.4555020851992</v>
      </c>
    </row>
    <row r="40" spans="1:15" x14ac:dyDescent="0.25">
      <c r="A40" s="5"/>
      <c r="B40" s="1" t="s">
        <v>20</v>
      </c>
      <c r="C40" s="47">
        <v>4</v>
      </c>
      <c r="D40" s="67">
        <v>14.4329</v>
      </c>
      <c r="E40" s="98">
        <v>5405</v>
      </c>
      <c r="F40" s="173">
        <v>9718768</v>
      </c>
      <c r="G40" s="38">
        <v>100</v>
      </c>
      <c r="H40" s="64">
        <f t="shared" si="4"/>
        <v>9718768</v>
      </c>
      <c r="I40" s="15">
        <f t="shared" si="2"/>
        <v>0</v>
      </c>
      <c r="J40" s="15">
        <f t="shared" si="5"/>
        <v>1798.1069380203514</v>
      </c>
      <c r="K40" s="15">
        <f t="shared" si="6"/>
        <v>-1005.7317783844036</v>
      </c>
      <c r="L40" s="15">
        <f t="shared" si="7"/>
        <v>657640.01789044274</v>
      </c>
      <c r="M40" s="15"/>
      <c r="N40" s="15">
        <f t="shared" si="1"/>
        <v>657640.01789044274</v>
      </c>
      <c r="O40" s="39">
        <f t="shared" si="3"/>
        <v>657.64001789044278</v>
      </c>
    </row>
    <row r="41" spans="1:15" x14ac:dyDescent="0.25">
      <c r="A41" s="5"/>
      <c r="B41" s="1" t="s">
        <v>21</v>
      </c>
      <c r="C41" s="47">
        <v>4</v>
      </c>
      <c r="D41" s="69">
        <v>13.123000000000001</v>
      </c>
      <c r="E41" s="98">
        <v>3524</v>
      </c>
      <c r="F41" s="173">
        <v>9731430</v>
      </c>
      <c r="G41" s="38">
        <v>100</v>
      </c>
      <c r="H41" s="64">
        <f t="shared" si="4"/>
        <v>9731430</v>
      </c>
      <c r="I41" s="15">
        <f t="shared" si="2"/>
        <v>0</v>
      </c>
      <c r="J41" s="15">
        <f t="shared" si="5"/>
        <v>2761.4727582292849</v>
      </c>
      <c r="K41" s="15">
        <f t="shared" si="6"/>
        <v>-1969.0975985933369</v>
      </c>
      <c r="L41" s="15">
        <f t="shared" si="7"/>
        <v>440395.45785422769</v>
      </c>
      <c r="M41" s="15"/>
      <c r="N41" s="15">
        <f t="shared" si="1"/>
        <v>440395.45785422769</v>
      </c>
      <c r="O41" s="39">
        <f t="shared" si="3"/>
        <v>440.39545785422769</v>
      </c>
    </row>
    <row r="42" spans="1:15" x14ac:dyDescent="0.25">
      <c r="A42" s="5"/>
      <c r="B42" s="1"/>
      <c r="C42" s="47"/>
      <c r="D42" s="69">
        <v>0</v>
      </c>
      <c r="E42" s="100"/>
      <c r="F42" s="174"/>
      <c r="G42" s="38"/>
      <c r="H42" s="56"/>
      <c r="K42" s="15"/>
      <c r="L42" s="15"/>
      <c r="M42" s="15"/>
      <c r="N42" s="15"/>
      <c r="O42" s="39">
        <f t="shared" si="3"/>
        <v>0</v>
      </c>
    </row>
    <row r="43" spans="1:15" x14ac:dyDescent="0.25">
      <c r="A43" s="32" t="s">
        <v>22</v>
      </c>
      <c r="B43" s="2" t="s">
        <v>2</v>
      </c>
      <c r="C43" s="58"/>
      <c r="D43" s="7">
        <v>78.006900000000002</v>
      </c>
      <c r="E43" s="101">
        <f>E45+E44</f>
        <v>122304</v>
      </c>
      <c r="F43" s="49">
        <f t="shared" ref="F43" si="8">F45</f>
        <v>261896080</v>
      </c>
      <c r="G43" s="49"/>
      <c r="H43" s="49">
        <f>H45</f>
        <v>130948040</v>
      </c>
      <c r="I43" s="12">
        <f>I45</f>
        <v>130948040</v>
      </c>
      <c r="J43" s="12"/>
      <c r="K43" s="15"/>
      <c r="L43" s="15"/>
      <c r="M43" s="14">
        <f>M45</f>
        <v>0</v>
      </c>
      <c r="N43" s="12">
        <f t="shared" si="1"/>
        <v>0</v>
      </c>
      <c r="O43" s="39">
        <f t="shared" si="3"/>
        <v>0</v>
      </c>
    </row>
    <row r="44" spans="1:15" x14ac:dyDescent="0.25">
      <c r="A44" s="32" t="s">
        <v>22</v>
      </c>
      <c r="B44" s="2" t="s">
        <v>3</v>
      </c>
      <c r="C44" s="58"/>
      <c r="D44" s="7">
        <v>36.576999999999998</v>
      </c>
      <c r="E44" s="101">
        <f>SUM(E46:E47)</f>
        <v>4565</v>
      </c>
      <c r="F44" s="49">
        <f t="shared" ref="F44" si="9">SUM(F46:F47)</f>
        <v>1096154.5</v>
      </c>
      <c r="G44" s="49"/>
      <c r="H44" s="49">
        <f>SUM(H46:H47)</f>
        <v>1096154.5</v>
      </c>
      <c r="I44" s="12">
        <f>SUM(I46:I47)</f>
        <v>0</v>
      </c>
      <c r="J44" s="12"/>
      <c r="K44" s="15"/>
      <c r="L44" s="12">
        <f>SUM(L46:L47)</f>
        <v>1993642.8434552215</v>
      </c>
      <c r="M44" s="15"/>
      <c r="N44" s="12">
        <f t="shared" si="1"/>
        <v>1993642.8434552215</v>
      </c>
      <c r="O44" s="39"/>
    </row>
    <row r="45" spans="1:15" x14ac:dyDescent="0.25">
      <c r="A45" s="5"/>
      <c r="B45" s="1" t="s">
        <v>4</v>
      </c>
      <c r="C45" s="47">
        <v>1</v>
      </c>
      <c r="D45" s="69">
        <v>41.429900000000004</v>
      </c>
      <c r="E45" s="98">
        <v>117739</v>
      </c>
      <c r="F45" s="175">
        <v>261896080</v>
      </c>
      <c r="G45" s="38">
        <v>50</v>
      </c>
      <c r="H45" s="64">
        <f>F45*G45/100</f>
        <v>130948040</v>
      </c>
      <c r="I45" s="15">
        <f>F45-H45</f>
        <v>130948040</v>
      </c>
      <c r="J45" s="15"/>
      <c r="K45" s="15"/>
      <c r="L45" s="15"/>
      <c r="M45" s="15">
        <v>0</v>
      </c>
      <c r="N45" s="15">
        <f t="shared" si="1"/>
        <v>0</v>
      </c>
      <c r="O45" s="39">
        <f t="shared" si="3"/>
        <v>0</v>
      </c>
    </row>
    <row r="46" spans="1:15" x14ac:dyDescent="0.25">
      <c r="A46" s="5"/>
      <c r="B46" s="1" t="s">
        <v>23</v>
      </c>
      <c r="C46" s="47">
        <v>4</v>
      </c>
      <c r="D46" s="69">
        <v>26.770200000000003</v>
      </c>
      <c r="E46" s="98">
        <v>3258</v>
      </c>
      <c r="F46" s="175">
        <v>711118.7</v>
      </c>
      <c r="G46" s="38">
        <v>100</v>
      </c>
      <c r="H46" s="64">
        <f>F46*G46/100</f>
        <v>711118.7</v>
      </c>
      <c r="I46" s="15">
        <f>F46-H46</f>
        <v>0</v>
      </c>
      <c r="J46" s="15">
        <f t="shared" si="5"/>
        <v>218.2684775936157</v>
      </c>
      <c r="K46" s="15">
        <f>$J$11*$J$19-J46</f>
        <v>574.10668204233218</v>
      </c>
      <c r="L46" s="15">
        <f>IF(K46&gt;0,$J$7*$J$8*(K46/$K$19),0)+$J$7*$J$9*(E46/$E$19)+$J$7*$J$10*(D46/$D$19)</f>
        <v>1182395.6007931267</v>
      </c>
      <c r="M46" s="15"/>
      <c r="N46" s="15">
        <f t="shared" si="1"/>
        <v>1182395.6007931267</v>
      </c>
      <c r="O46" s="39">
        <f t="shared" si="3"/>
        <v>1182.3956007931267</v>
      </c>
    </row>
    <row r="47" spans="1:15" x14ac:dyDescent="0.25">
      <c r="A47" s="5"/>
      <c r="B47" s="1" t="s">
        <v>24</v>
      </c>
      <c r="C47" s="47">
        <v>4</v>
      </c>
      <c r="D47" s="69">
        <v>9.8067999999999991</v>
      </c>
      <c r="E47" s="98">
        <v>1307</v>
      </c>
      <c r="F47" s="175">
        <v>385035.8</v>
      </c>
      <c r="G47" s="38">
        <v>100</v>
      </c>
      <c r="H47" s="64">
        <f>F47*G47/100</f>
        <v>385035.8</v>
      </c>
      <c r="I47" s="15">
        <f>F47-H47</f>
        <v>0</v>
      </c>
      <c r="J47" s="15">
        <f t="shared" si="5"/>
        <v>294.59510328997703</v>
      </c>
      <c r="K47" s="15">
        <f>$J$11*$J$19-J47</f>
        <v>497.78005634597082</v>
      </c>
      <c r="L47" s="15">
        <f>IF(K47&gt;0,$J$7*$J$8*(K47/$K$19),0)+$J$7*$J$9*(E47/$E$19)+$J$7*$J$10*(D47/$D$19)</f>
        <v>811247.24266209477</v>
      </c>
      <c r="M47" s="15"/>
      <c r="N47" s="15">
        <f t="shared" si="1"/>
        <v>811247.24266209477</v>
      </c>
      <c r="O47" s="39">
        <f t="shared" si="3"/>
        <v>811.24724266209478</v>
      </c>
    </row>
    <row r="48" spans="1:15" x14ac:dyDescent="0.25">
      <c r="A48" s="5"/>
      <c r="B48" s="1"/>
      <c r="C48" s="47"/>
      <c r="D48" s="69">
        <v>0</v>
      </c>
      <c r="E48" s="100"/>
      <c r="F48" s="56"/>
      <c r="G48" s="38"/>
      <c r="H48" s="56">
        <f>H49+H50</f>
        <v>50125267.975000009</v>
      </c>
      <c r="I48" s="37"/>
      <c r="J48" s="37"/>
      <c r="K48" s="15"/>
      <c r="L48" s="15"/>
      <c r="M48" s="15"/>
      <c r="N48" s="15"/>
      <c r="O48" s="39">
        <f t="shared" si="3"/>
        <v>0</v>
      </c>
    </row>
    <row r="49" spans="1:15" x14ac:dyDescent="0.25">
      <c r="A49" s="32" t="s">
        <v>25</v>
      </c>
      <c r="B49" s="2" t="s">
        <v>2</v>
      </c>
      <c r="C49" s="58"/>
      <c r="D49" s="7">
        <v>887.6182</v>
      </c>
      <c r="E49" s="101">
        <f>E50</f>
        <v>77932</v>
      </c>
      <c r="F49" s="49">
        <f t="shared" ref="F49" si="10">F51</f>
        <v>0</v>
      </c>
      <c r="G49" s="49"/>
      <c r="H49" s="49">
        <f>H51</f>
        <v>4515043.7249999996</v>
      </c>
      <c r="I49" s="12">
        <f>I51</f>
        <v>-4515043.7249999996</v>
      </c>
      <c r="J49" s="12"/>
      <c r="K49" s="15"/>
      <c r="L49" s="15"/>
      <c r="M49" s="14">
        <f>M51</f>
        <v>36805677.329152375</v>
      </c>
      <c r="N49" s="12">
        <f t="shared" si="1"/>
        <v>36805677.329152375</v>
      </c>
      <c r="O49" s="39"/>
    </row>
    <row r="50" spans="1:15" x14ac:dyDescent="0.25">
      <c r="A50" s="32" t="s">
        <v>25</v>
      </c>
      <c r="B50" s="2" t="s">
        <v>3</v>
      </c>
      <c r="C50" s="58"/>
      <c r="D50" s="7">
        <v>887.6182</v>
      </c>
      <c r="E50" s="101">
        <f>SUM(E52:E77)</f>
        <v>77932</v>
      </c>
      <c r="F50" s="49">
        <f t="shared" ref="F50" si="11">SUM(F52:F77)</f>
        <v>54640311.700000003</v>
      </c>
      <c r="G50" s="49"/>
      <c r="H50" s="49">
        <f>SUM(H52:H77)</f>
        <v>45610224.250000007</v>
      </c>
      <c r="I50" s="12">
        <f>SUM(I52:I77)</f>
        <v>9030087.4499999993</v>
      </c>
      <c r="J50" s="12"/>
      <c r="K50" s="15"/>
      <c r="L50" s="12">
        <f>SUM(L52:L77)</f>
        <v>22204609.78268113</v>
      </c>
      <c r="M50" s="14"/>
      <c r="N50" s="12">
        <f t="shared" si="1"/>
        <v>22204609.78268113</v>
      </c>
      <c r="O50" s="39"/>
    </row>
    <row r="51" spans="1:15" x14ac:dyDescent="0.25">
      <c r="A51" s="5"/>
      <c r="B51" s="1" t="s">
        <v>26</v>
      </c>
      <c r="C51" s="47">
        <v>2</v>
      </c>
      <c r="D51" s="69">
        <v>0</v>
      </c>
      <c r="E51" s="100"/>
      <c r="F51" s="64"/>
      <c r="G51" s="38">
        <v>25</v>
      </c>
      <c r="H51" s="64">
        <f>F52*G51/100</f>
        <v>4515043.7249999996</v>
      </c>
      <c r="I51" s="15">
        <f t="shared" ref="I51:I77" si="12">F51-H51</f>
        <v>-4515043.7249999996</v>
      </c>
      <c r="J51" s="15"/>
      <c r="K51" s="15"/>
      <c r="L51" s="15"/>
      <c r="M51" s="15">
        <f>($L$7*$L$8*E49/$L$10)+($L$7*$L$9*D49/$L$11)</f>
        <v>36805677.329152375</v>
      </c>
      <c r="N51" s="15">
        <f t="shared" si="1"/>
        <v>36805677.329152375</v>
      </c>
      <c r="O51" s="39">
        <f t="shared" si="3"/>
        <v>36805.677329152379</v>
      </c>
    </row>
    <row r="52" spans="1:15" x14ac:dyDescent="0.25">
      <c r="A52" s="5"/>
      <c r="B52" s="1" t="s">
        <v>25</v>
      </c>
      <c r="C52" s="47">
        <v>3</v>
      </c>
      <c r="D52" s="68">
        <v>51.925899999999999</v>
      </c>
      <c r="E52" s="98">
        <v>10848</v>
      </c>
      <c r="F52" s="176">
        <v>18060174.899999999</v>
      </c>
      <c r="G52" s="38">
        <v>50</v>
      </c>
      <c r="H52" s="64">
        <f t="shared" ref="H52:H77" si="13">F52*G52/100</f>
        <v>9030087.4499999993</v>
      </c>
      <c r="I52" s="15">
        <f t="shared" si="12"/>
        <v>9030087.4499999993</v>
      </c>
      <c r="J52" s="15">
        <f t="shared" si="5"/>
        <v>1664.8391316371681</v>
      </c>
      <c r="K52" s="15">
        <f t="shared" ref="K52:K77" si="14">$J$11*$J$19-J52</f>
        <v>-872.46397200122021</v>
      </c>
      <c r="L52" s="15">
        <f t="shared" ref="L52:L77" si="15">IF(K52&gt;0,$J$7*$J$8*(K52/$K$19),0)+$J$7*$J$9*(E52/$E$19)+$J$7*$J$10*(D52/$D$19)</f>
        <v>1391764.4723775864</v>
      </c>
      <c r="M52" s="14"/>
      <c r="N52" s="15">
        <f t="shared" si="1"/>
        <v>1391764.4723775864</v>
      </c>
      <c r="O52" s="39">
        <f t="shared" si="3"/>
        <v>1391.7644723775863</v>
      </c>
    </row>
    <row r="53" spans="1:15" x14ac:dyDescent="0.25">
      <c r="A53" s="5"/>
      <c r="B53" s="1" t="s">
        <v>27</v>
      </c>
      <c r="C53" s="47">
        <v>4</v>
      </c>
      <c r="D53" s="69">
        <v>16.3126</v>
      </c>
      <c r="E53" s="98">
        <v>998</v>
      </c>
      <c r="F53" s="176">
        <v>718692.5</v>
      </c>
      <c r="G53" s="38">
        <v>100</v>
      </c>
      <c r="H53" s="64">
        <f t="shared" si="13"/>
        <v>718692.5</v>
      </c>
      <c r="I53" s="15">
        <f t="shared" si="12"/>
        <v>0</v>
      </c>
      <c r="J53" s="15">
        <f t="shared" si="5"/>
        <v>720.13276553106209</v>
      </c>
      <c r="K53" s="15">
        <f t="shared" si="14"/>
        <v>72.242394104885761</v>
      </c>
      <c r="L53" s="15">
        <f t="shared" si="15"/>
        <v>255933.45458294317</v>
      </c>
      <c r="M53" s="15"/>
      <c r="N53" s="15">
        <f t="shared" si="1"/>
        <v>255933.45458294317</v>
      </c>
      <c r="O53" s="39">
        <f t="shared" si="3"/>
        <v>255.93345458294317</v>
      </c>
    </row>
    <row r="54" spans="1:15" x14ac:dyDescent="0.25">
      <c r="A54" s="5"/>
      <c r="B54" s="1" t="s">
        <v>28</v>
      </c>
      <c r="C54" s="47">
        <v>4</v>
      </c>
      <c r="D54" s="69">
        <v>30.464199999999998</v>
      </c>
      <c r="E54" s="98">
        <v>5033</v>
      </c>
      <c r="F54" s="176">
        <v>2703116.5</v>
      </c>
      <c r="G54" s="38">
        <v>100</v>
      </c>
      <c r="H54" s="64">
        <f t="shared" si="13"/>
        <v>2703116.5</v>
      </c>
      <c r="I54" s="15">
        <f t="shared" si="12"/>
        <v>0</v>
      </c>
      <c r="J54" s="15">
        <f t="shared" si="5"/>
        <v>537.07858136300422</v>
      </c>
      <c r="K54" s="15">
        <f t="shared" si="14"/>
        <v>255.29657827294363</v>
      </c>
      <c r="L54" s="15">
        <f t="shared" si="15"/>
        <v>990029.92075918987</v>
      </c>
      <c r="M54" s="15"/>
      <c r="N54" s="15">
        <f t="shared" si="1"/>
        <v>990029.92075918987</v>
      </c>
      <c r="O54" s="39">
        <f t="shared" si="3"/>
        <v>990.02992075918985</v>
      </c>
    </row>
    <row r="55" spans="1:15" x14ac:dyDescent="0.25">
      <c r="A55" s="5"/>
      <c r="B55" s="1" t="s">
        <v>29</v>
      </c>
      <c r="C55" s="47">
        <v>4</v>
      </c>
      <c r="D55" s="69">
        <v>21.542500000000004</v>
      </c>
      <c r="E55" s="98">
        <v>1538</v>
      </c>
      <c r="F55" s="176">
        <v>408268.9</v>
      </c>
      <c r="G55" s="38">
        <v>100</v>
      </c>
      <c r="H55" s="64">
        <f t="shared" si="13"/>
        <v>408268.9</v>
      </c>
      <c r="I55" s="15">
        <f t="shared" si="12"/>
        <v>0</v>
      </c>
      <c r="J55" s="15">
        <f t="shared" si="5"/>
        <v>265.45442132639795</v>
      </c>
      <c r="K55" s="15">
        <f t="shared" si="14"/>
        <v>526.92073830954996</v>
      </c>
      <c r="L55" s="15">
        <f t="shared" si="15"/>
        <v>911180.23935873155</v>
      </c>
      <c r="M55" s="15"/>
      <c r="N55" s="15">
        <f t="shared" si="1"/>
        <v>911180.23935873155</v>
      </c>
      <c r="O55" s="39">
        <f t="shared" si="3"/>
        <v>911.18023935873157</v>
      </c>
    </row>
    <row r="56" spans="1:15" x14ac:dyDescent="0.25">
      <c r="A56" s="5"/>
      <c r="B56" s="1" t="s">
        <v>30</v>
      </c>
      <c r="C56" s="47">
        <v>4</v>
      </c>
      <c r="D56" s="69">
        <v>50.992299999999993</v>
      </c>
      <c r="E56" s="98">
        <v>3756</v>
      </c>
      <c r="F56" s="176">
        <v>1906258.9</v>
      </c>
      <c r="G56" s="38">
        <v>100</v>
      </c>
      <c r="H56" s="64">
        <f t="shared" si="13"/>
        <v>1906258.9</v>
      </c>
      <c r="I56" s="15">
        <f t="shared" si="12"/>
        <v>0</v>
      </c>
      <c r="J56" s="15">
        <f t="shared" si="5"/>
        <v>507.52366879659212</v>
      </c>
      <c r="K56" s="15">
        <f t="shared" si="14"/>
        <v>284.85149083935573</v>
      </c>
      <c r="L56" s="15">
        <f t="shared" si="15"/>
        <v>947131.32064966985</v>
      </c>
      <c r="M56" s="15"/>
      <c r="N56" s="15">
        <f t="shared" si="1"/>
        <v>947131.32064966985</v>
      </c>
      <c r="O56" s="39">
        <f t="shared" si="3"/>
        <v>947.13132064966987</v>
      </c>
    </row>
    <row r="57" spans="1:15" x14ac:dyDescent="0.25">
      <c r="A57" s="5"/>
      <c r="B57" s="1" t="s">
        <v>31</v>
      </c>
      <c r="C57" s="47">
        <v>4</v>
      </c>
      <c r="D57" s="69">
        <v>19.139800000000001</v>
      </c>
      <c r="E57" s="98">
        <v>1754</v>
      </c>
      <c r="F57" s="176">
        <v>1091139.3</v>
      </c>
      <c r="G57" s="38">
        <v>100</v>
      </c>
      <c r="H57" s="64">
        <f t="shared" si="13"/>
        <v>1091139.3</v>
      </c>
      <c r="I57" s="15">
        <f t="shared" si="12"/>
        <v>0</v>
      </c>
      <c r="J57" s="15">
        <f t="shared" si="5"/>
        <v>622.08625997719503</v>
      </c>
      <c r="K57" s="15">
        <f t="shared" si="14"/>
        <v>170.28889965875283</v>
      </c>
      <c r="L57" s="15">
        <f t="shared" si="15"/>
        <v>475020.45379012602</v>
      </c>
      <c r="M57" s="15"/>
      <c r="N57" s="15">
        <f t="shared" si="1"/>
        <v>475020.45379012602</v>
      </c>
      <c r="O57" s="39">
        <f t="shared" si="3"/>
        <v>475.020453790126</v>
      </c>
    </row>
    <row r="58" spans="1:15" x14ac:dyDescent="0.25">
      <c r="A58" s="5"/>
      <c r="B58" s="1" t="s">
        <v>32</v>
      </c>
      <c r="C58" s="47">
        <v>4</v>
      </c>
      <c r="D58" s="69">
        <v>47.591800000000006</v>
      </c>
      <c r="E58" s="98">
        <v>1646</v>
      </c>
      <c r="F58" s="176">
        <v>491463.8</v>
      </c>
      <c r="G58" s="38">
        <v>100</v>
      </c>
      <c r="H58" s="64">
        <f t="shared" si="13"/>
        <v>491463.8</v>
      </c>
      <c r="I58" s="15">
        <f t="shared" si="12"/>
        <v>0</v>
      </c>
      <c r="J58" s="15">
        <f t="shared" si="5"/>
        <v>298.58068043742406</v>
      </c>
      <c r="K58" s="15">
        <f t="shared" si="14"/>
        <v>493.79447919852379</v>
      </c>
      <c r="L58" s="15">
        <f t="shared" si="15"/>
        <v>962864.67782279698</v>
      </c>
      <c r="M58" s="15"/>
      <c r="N58" s="15">
        <f t="shared" si="1"/>
        <v>962864.67782279698</v>
      </c>
      <c r="O58" s="39">
        <f t="shared" si="3"/>
        <v>962.86467782279692</v>
      </c>
    </row>
    <row r="59" spans="1:15" x14ac:dyDescent="0.25">
      <c r="A59" s="5"/>
      <c r="B59" s="1" t="s">
        <v>729</v>
      </c>
      <c r="C59" s="47">
        <v>4</v>
      </c>
      <c r="D59" s="70">
        <v>28.288899999999998</v>
      </c>
      <c r="E59" s="98">
        <v>1451</v>
      </c>
      <c r="F59" s="176">
        <v>457045.4</v>
      </c>
      <c r="G59" s="38">
        <v>100</v>
      </c>
      <c r="H59" s="64">
        <f t="shared" si="13"/>
        <v>457045.4</v>
      </c>
      <c r="I59" s="15">
        <f t="shared" si="12"/>
        <v>0</v>
      </c>
      <c r="J59" s="15">
        <f t="shared" si="5"/>
        <v>314.98649207443145</v>
      </c>
      <c r="K59" s="15">
        <f t="shared" si="14"/>
        <v>477.3886675615164</v>
      </c>
      <c r="L59" s="15">
        <f t="shared" si="15"/>
        <v>859505.71387568163</v>
      </c>
      <c r="M59" s="15"/>
      <c r="N59" s="15">
        <f t="shared" si="1"/>
        <v>859505.71387568163</v>
      </c>
      <c r="O59" s="39">
        <f t="shared" si="3"/>
        <v>859.50571387568164</v>
      </c>
    </row>
    <row r="60" spans="1:15" x14ac:dyDescent="0.25">
      <c r="A60" s="5"/>
      <c r="B60" s="1" t="s">
        <v>730</v>
      </c>
      <c r="C60" s="47">
        <v>4</v>
      </c>
      <c r="D60" s="69">
        <v>39.7697</v>
      </c>
      <c r="E60" s="98">
        <v>2211</v>
      </c>
      <c r="F60" s="176">
        <v>476184.6</v>
      </c>
      <c r="G60" s="38">
        <v>100</v>
      </c>
      <c r="H60" s="64">
        <f t="shared" si="13"/>
        <v>476184.6</v>
      </c>
      <c r="I60" s="15">
        <f t="shared" si="12"/>
        <v>0</v>
      </c>
      <c r="J60" s="15">
        <f t="shared" si="5"/>
        <v>215.37069199457258</v>
      </c>
      <c r="K60" s="15">
        <f t="shared" si="14"/>
        <v>577.0044676413753</v>
      </c>
      <c r="L60" s="15">
        <f t="shared" si="15"/>
        <v>1108125.7314140741</v>
      </c>
      <c r="M60" s="15"/>
      <c r="N60" s="15">
        <f t="shared" si="1"/>
        <v>1108125.7314140741</v>
      </c>
      <c r="O60" s="39">
        <f t="shared" si="3"/>
        <v>1108.1257314140742</v>
      </c>
    </row>
    <row r="61" spans="1:15" x14ac:dyDescent="0.25">
      <c r="A61" s="5"/>
      <c r="B61" s="1" t="s">
        <v>33</v>
      </c>
      <c r="C61" s="47">
        <v>4</v>
      </c>
      <c r="D61" s="69">
        <v>25.625900000000001</v>
      </c>
      <c r="E61" s="98">
        <v>2016</v>
      </c>
      <c r="F61" s="176">
        <v>439061.2</v>
      </c>
      <c r="G61" s="38">
        <v>100</v>
      </c>
      <c r="H61" s="64">
        <f t="shared" si="13"/>
        <v>439061.2</v>
      </c>
      <c r="I61" s="15">
        <f t="shared" si="12"/>
        <v>0</v>
      </c>
      <c r="J61" s="15">
        <f t="shared" si="5"/>
        <v>217.78829365079366</v>
      </c>
      <c r="K61" s="15">
        <f t="shared" si="14"/>
        <v>574.58686598515419</v>
      </c>
      <c r="L61" s="15">
        <f t="shared" si="15"/>
        <v>1038687.4224276933</v>
      </c>
      <c r="M61" s="15"/>
      <c r="N61" s="15">
        <f t="shared" si="1"/>
        <v>1038687.4224276933</v>
      </c>
      <c r="O61" s="39">
        <f t="shared" si="3"/>
        <v>1038.6874224276933</v>
      </c>
    </row>
    <row r="62" spans="1:15" x14ac:dyDescent="0.25">
      <c r="A62" s="5"/>
      <c r="B62" s="1" t="s">
        <v>34</v>
      </c>
      <c r="C62" s="47">
        <v>4</v>
      </c>
      <c r="D62" s="68">
        <v>11.449</v>
      </c>
      <c r="E62" s="98">
        <v>3863</v>
      </c>
      <c r="F62" s="176">
        <v>3335587.5</v>
      </c>
      <c r="G62" s="38">
        <v>100</v>
      </c>
      <c r="H62" s="64">
        <f t="shared" si="13"/>
        <v>3335587.5</v>
      </c>
      <c r="I62" s="15">
        <f t="shared" si="12"/>
        <v>0</v>
      </c>
      <c r="J62" s="15">
        <f t="shared" si="5"/>
        <v>863.47074812322035</v>
      </c>
      <c r="K62" s="15">
        <f t="shared" si="14"/>
        <v>-71.095588487272494</v>
      </c>
      <c r="L62" s="15">
        <f t="shared" si="15"/>
        <v>473569.42219022248</v>
      </c>
      <c r="M62" s="15"/>
      <c r="N62" s="15">
        <f t="shared" si="1"/>
        <v>473569.42219022248</v>
      </c>
      <c r="O62" s="39">
        <f t="shared" si="3"/>
        <v>473.5694221902225</v>
      </c>
    </row>
    <row r="63" spans="1:15" x14ac:dyDescent="0.25">
      <c r="A63" s="5"/>
      <c r="B63" s="1" t="s">
        <v>35</v>
      </c>
      <c r="C63" s="47">
        <v>4</v>
      </c>
      <c r="D63" s="69">
        <v>50.058299999999996</v>
      </c>
      <c r="E63" s="98">
        <v>3133</v>
      </c>
      <c r="F63" s="176">
        <v>671553.6</v>
      </c>
      <c r="G63" s="38">
        <v>100</v>
      </c>
      <c r="H63" s="64">
        <f t="shared" si="13"/>
        <v>671553.6</v>
      </c>
      <c r="I63" s="15">
        <f t="shared" si="12"/>
        <v>0</v>
      </c>
      <c r="J63" s="15">
        <f t="shared" si="5"/>
        <v>214.34842004468561</v>
      </c>
      <c r="K63" s="15">
        <f t="shared" si="14"/>
        <v>578.02673959126219</v>
      </c>
      <c r="L63" s="15">
        <f t="shared" si="15"/>
        <v>1246104.0117549803</v>
      </c>
      <c r="M63" s="15"/>
      <c r="N63" s="15">
        <f t="shared" si="1"/>
        <v>1246104.0117549803</v>
      </c>
      <c r="O63" s="39">
        <f t="shared" si="3"/>
        <v>1246.1040117549803</v>
      </c>
    </row>
    <row r="64" spans="1:15" x14ac:dyDescent="0.25">
      <c r="A64" s="5"/>
      <c r="B64" s="1" t="s">
        <v>731</v>
      </c>
      <c r="C64" s="47">
        <v>4</v>
      </c>
      <c r="D64" s="69">
        <v>39.081300000000006</v>
      </c>
      <c r="E64" s="98">
        <v>3310</v>
      </c>
      <c r="F64" s="176">
        <v>1360828.1</v>
      </c>
      <c r="G64" s="38">
        <v>100</v>
      </c>
      <c r="H64" s="64">
        <f t="shared" si="13"/>
        <v>1360828.1</v>
      </c>
      <c r="I64" s="15">
        <f t="shared" si="12"/>
        <v>0</v>
      </c>
      <c r="J64" s="15">
        <f t="shared" si="5"/>
        <v>411.12631419939578</v>
      </c>
      <c r="K64" s="15">
        <f t="shared" si="14"/>
        <v>381.24884543655207</v>
      </c>
      <c r="L64" s="15">
        <f t="shared" si="15"/>
        <v>981788.18768459023</v>
      </c>
      <c r="M64" s="15"/>
      <c r="N64" s="15">
        <f t="shared" si="1"/>
        <v>981788.18768459023</v>
      </c>
      <c r="O64" s="39">
        <f t="shared" si="3"/>
        <v>981.78818768459018</v>
      </c>
    </row>
    <row r="65" spans="1:15" x14ac:dyDescent="0.25">
      <c r="A65" s="5"/>
      <c r="B65" s="1" t="s">
        <v>36</v>
      </c>
      <c r="C65" s="47">
        <v>4</v>
      </c>
      <c r="D65" s="69">
        <v>85.867999999999981</v>
      </c>
      <c r="E65" s="98">
        <v>5106</v>
      </c>
      <c r="F65" s="176">
        <v>2472758.9</v>
      </c>
      <c r="G65" s="38">
        <v>100</v>
      </c>
      <c r="H65" s="64">
        <f t="shared" si="13"/>
        <v>2472758.9</v>
      </c>
      <c r="I65" s="15">
        <f t="shared" si="12"/>
        <v>0</v>
      </c>
      <c r="J65" s="15">
        <f t="shared" si="5"/>
        <v>484.28493928711316</v>
      </c>
      <c r="K65" s="15">
        <f t="shared" si="14"/>
        <v>308.09022034883469</v>
      </c>
      <c r="L65" s="15">
        <f t="shared" si="15"/>
        <v>1238793.133589285</v>
      </c>
      <c r="M65" s="15"/>
      <c r="N65" s="15">
        <f t="shared" si="1"/>
        <v>1238793.133589285</v>
      </c>
      <c r="O65" s="39">
        <f t="shared" si="3"/>
        <v>1238.7931335892849</v>
      </c>
    </row>
    <row r="66" spans="1:15" x14ac:dyDescent="0.25">
      <c r="A66" s="5"/>
      <c r="B66" s="1" t="s">
        <v>37</v>
      </c>
      <c r="C66" s="47">
        <v>4</v>
      </c>
      <c r="D66" s="69">
        <v>12.793399999999998</v>
      </c>
      <c r="E66" s="98">
        <v>1819</v>
      </c>
      <c r="F66" s="176">
        <v>1072745.8</v>
      </c>
      <c r="G66" s="38">
        <v>100</v>
      </c>
      <c r="H66" s="64">
        <f t="shared" si="13"/>
        <v>1072745.8</v>
      </c>
      <c r="I66" s="15">
        <f t="shared" si="12"/>
        <v>0</v>
      </c>
      <c r="J66" s="15">
        <f t="shared" si="5"/>
        <v>589.74480483782304</v>
      </c>
      <c r="K66" s="15">
        <f t="shared" si="14"/>
        <v>202.63035479812481</v>
      </c>
      <c r="L66" s="15">
        <f t="shared" si="15"/>
        <v>503612.69218811253</v>
      </c>
      <c r="M66" s="15"/>
      <c r="N66" s="15">
        <f t="shared" si="1"/>
        <v>503612.69218811253</v>
      </c>
      <c r="O66" s="39">
        <f t="shared" si="3"/>
        <v>503.61269218811253</v>
      </c>
    </row>
    <row r="67" spans="1:15" x14ac:dyDescent="0.25">
      <c r="A67" s="5"/>
      <c r="B67" s="1" t="s">
        <v>38</v>
      </c>
      <c r="C67" s="47">
        <v>4</v>
      </c>
      <c r="D67" s="69">
        <v>66.075299999999999</v>
      </c>
      <c r="E67" s="98">
        <v>5645</v>
      </c>
      <c r="F67" s="176">
        <v>7191179.5</v>
      </c>
      <c r="G67" s="38">
        <v>100</v>
      </c>
      <c r="H67" s="64">
        <f t="shared" si="13"/>
        <v>7191179.5</v>
      </c>
      <c r="I67" s="15">
        <f t="shared" si="12"/>
        <v>0</v>
      </c>
      <c r="J67" s="15">
        <f t="shared" si="5"/>
        <v>1273.9024800708592</v>
      </c>
      <c r="K67" s="15">
        <f t="shared" si="14"/>
        <v>-481.5273204349113</v>
      </c>
      <c r="L67" s="15">
        <f t="shared" si="15"/>
        <v>846477.04244393227</v>
      </c>
      <c r="M67" s="15"/>
      <c r="N67" s="15">
        <f t="shared" si="1"/>
        <v>846477.04244393227</v>
      </c>
      <c r="O67" s="39">
        <f t="shared" si="3"/>
        <v>846.47704244393231</v>
      </c>
    </row>
    <row r="68" spans="1:15" x14ac:dyDescent="0.25">
      <c r="A68" s="5"/>
      <c r="B68" s="1" t="s">
        <v>39</v>
      </c>
      <c r="C68" s="47">
        <v>4</v>
      </c>
      <c r="D68" s="69">
        <v>4.5788000000000002</v>
      </c>
      <c r="E68" s="98">
        <v>1448</v>
      </c>
      <c r="F68" s="176">
        <v>1136011.8999999999</v>
      </c>
      <c r="G68" s="38">
        <v>100</v>
      </c>
      <c r="H68" s="64">
        <f t="shared" si="13"/>
        <v>1136011.8999999999</v>
      </c>
      <c r="I68" s="15">
        <f t="shared" si="12"/>
        <v>0</v>
      </c>
      <c r="J68" s="15">
        <f t="shared" si="5"/>
        <v>784.53860497237565</v>
      </c>
      <c r="K68" s="15">
        <f t="shared" si="14"/>
        <v>7.8365546635722012</v>
      </c>
      <c r="L68" s="15">
        <f t="shared" si="15"/>
        <v>188367.75738459974</v>
      </c>
      <c r="M68" s="15"/>
      <c r="N68" s="15">
        <f t="shared" si="1"/>
        <v>188367.75738459974</v>
      </c>
      <c r="O68" s="39">
        <f t="shared" si="3"/>
        <v>188.36775738459974</v>
      </c>
    </row>
    <row r="69" spans="1:15" x14ac:dyDescent="0.25">
      <c r="A69" s="5"/>
      <c r="B69" s="1" t="s">
        <v>40</v>
      </c>
      <c r="C69" s="47">
        <v>4</v>
      </c>
      <c r="D69" s="69">
        <v>17.041400000000003</v>
      </c>
      <c r="E69" s="98">
        <v>336</v>
      </c>
      <c r="F69" s="176">
        <v>75182.399999999994</v>
      </c>
      <c r="G69" s="38">
        <v>100</v>
      </c>
      <c r="H69" s="64">
        <f t="shared" si="13"/>
        <v>75182.399999999994</v>
      </c>
      <c r="I69" s="15">
        <f t="shared" si="12"/>
        <v>0</v>
      </c>
      <c r="J69" s="15">
        <f t="shared" si="5"/>
        <v>223.75714285714284</v>
      </c>
      <c r="K69" s="15">
        <f t="shared" si="14"/>
        <v>568.61801677880499</v>
      </c>
      <c r="L69" s="15">
        <f t="shared" si="15"/>
        <v>813865.79362036195</v>
      </c>
      <c r="M69" s="15"/>
      <c r="N69" s="15">
        <f t="shared" si="1"/>
        <v>813865.79362036195</v>
      </c>
      <c r="O69" s="39">
        <f t="shared" si="3"/>
        <v>813.86579362036196</v>
      </c>
    </row>
    <row r="70" spans="1:15" x14ac:dyDescent="0.25">
      <c r="A70" s="5"/>
      <c r="B70" s="1" t="s">
        <v>41</v>
      </c>
      <c r="C70" s="47">
        <v>4</v>
      </c>
      <c r="D70" s="69">
        <v>34.765100000000004</v>
      </c>
      <c r="E70" s="98">
        <v>3396</v>
      </c>
      <c r="F70" s="176">
        <v>923419.1</v>
      </c>
      <c r="G70" s="38">
        <v>100</v>
      </c>
      <c r="H70" s="64">
        <f t="shared" si="13"/>
        <v>923419.1</v>
      </c>
      <c r="I70" s="15">
        <f t="shared" si="12"/>
        <v>0</v>
      </c>
      <c r="J70" s="15">
        <f t="shared" si="5"/>
        <v>271.91375147232037</v>
      </c>
      <c r="K70" s="15">
        <f t="shared" si="14"/>
        <v>520.46140816362754</v>
      </c>
      <c r="L70" s="15">
        <f t="shared" si="15"/>
        <v>1154898.668783735</v>
      </c>
      <c r="M70" s="15"/>
      <c r="N70" s="15">
        <f t="shared" si="1"/>
        <v>1154898.668783735</v>
      </c>
      <c r="O70" s="39">
        <f t="shared" si="3"/>
        <v>1154.898668783735</v>
      </c>
    </row>
    <row r="71" spans="1:15" x14ac:dyDescent="0.25">
      <c r="A71" s="5"/>
      <c r="B71" s="1" t="s">
        <v>42</v>
      </c>
      <c r="C71" s="47">
        <v>4</v>
      </c>
      <c r="D71" s="69">
        <v>16.301500000000001</v>
      </c>
      <c r="E71" s="98">
        <v>2507</v>
      </c>
      <c r="F71" s="176">
        <v>1862409.8</v>
      </c>
      <c r="G71" s="38">
        <v>100</v>
      </c>
      <c r="H71" s="64">
        <f t="shared" si="13"/>
        <v>1862409.8</v>
      </c>
      <c r="I71" s="15">
        <f t="shared" si="12"/>
        <v>0</v>
      </c>
      <c r="J71" s="15">
        <f t="shared" si="5"/>
        <v>742.88384523334662</v>
      </c>
      <c r="K71" s="15">
        <f t="shared" si="14"/>
        <v>49.491314402601233</v>
      </c>
      <c r="L71" s="15">
        <f t="shared" si="15"/>
        <v>397984.10360270762</v>
      </c>
      <c r="M71" s="15"/>
      <c r="N71" s="15">
        <f t="shared" si="1"/>
        <v>397984.10360270762</v>
      </c>
      <c r="O71" s="39">
        <f t="shared" si="3"/>
        <v>397.98410360270759</v>
      </c>
    </row>
    <row r="72" spans="1:15" x14ac:dyDescent="0.25">
      <c r="A72" s="5"/>
      <c r="B72" s="1" t="s">
        <v>43</v>
      </c>
      <c r="C72" s="47">
        <v>4</v>
      </c>
      <c r="D72" s="69">
        <v>24.058299999999999</v>
      </c>
      <c r="E72" s="98">
        <v>2750</v>
      </c>
      <c r="F72" s="176">
        <v>791857.2</v>
      </c>
      <c r="G72" s="38">
        <v>100</v>
      </c>
      <c r="H72" s="64">
        <f t="shared" si="13"/>
        <v>791857.2</v>
      </c>
      <c r="I72" s="15">
        <f t="shared" si="12"/>
        <v>0</v>
      </c>
      <c r="J72" s="15">
        <f t="shared" si="5"/>
        <v>287.94807272727269</v>
      </c>
      <c r="K72" s="15">
        <f t="shared" si="14"/>
        <v>504.42708690867516</v>
      </c>
      <c r="L72" s="15">
        <f t="shared" si="15"/>
        <v>1027812.7964392351</v>
      </c>
      <c r="M72" s="15"/>
      <c r="N72" s="15">
        <f t="shared" si="1"/>
        <v>1027812.7964392351</v>
      </c>
      <c r="O72" s="39">
        <f t="shared" si="3"/>
        <v>1027.8127964392352</v>
      </c>
    </row>
    <row r="73" spans="1:15" x14ac:dyDescent="0.25">
      <c r="A73" s="5"/>
      <c r="B73" s="1" t="s">
        <v>44</v>
      </c>
      <c r="C73" s="47">
        <v>4</v>
      </c>
      <c r="D73" s="69">
        <v>43.497700000000002</v>
      </c>
      <c r="E73" s="98">
        <v>3327</v>
      </c>
      <c r="F73" s="176">
        <v>665763.6</v>
      </c>
      <c r="G73" s="38">
        <v>100</v>
      </c>
      <c r="H73" s="64">
        <f t="shared" si="13"/>
        <v>665763.6</v>
      </c>
      <c r="I73" s="15">
        <f t="shared" si="12"/>
        <v>0</v>
      </c>
      <c r="J73" s="15">
        <f t="shared" si="5"/>
        <v>200.1092876465284</v>
      </c>
      <c r="K73" s="15">
        <f t="shared" si="14"/>
        <v>592.26587198941945</v>
      </c>
      <c r="L73" s="15">
        <f t="shared" si="15"/>
        <v>1265643.6338990326</v>
      </c>
      <c r="M73" s="15"/>
      <c r="N73" s="15">
        <f t="shared" si="1"/>
        <v>1265643.6338990326</v>
      </c>
      <c r="O73" s="39">
        <f t="shared" si="3"/>
        <v>1265.6436338990327</v>
      </c>
    </row>
    <row r="74" spans="1:15" x14ac:dyDescent="0.25">
      <c r="A74" s="5"/>
      <c r="B74" s="1" t="s">
        <v>45</v>
      </c>
      <c r="C74" s="47">
        <v>4</v>
      </c>
      <c r="D74" s="69">
        <v>21.498699999999999</v>
      </c>
      <c r="E74" s="98">
        <v>1096</v>
      </c>
      <c r="F74" s="176">
        <v>257597</v>
      </c>
      <c r="G74" s="38">
        <v>100</v>
      </c>
      <c r="H74" s="64">
        <f t="shared" si="13"/>
        <v>257597</v>
      </c>
      <c r="I74" s="15">
        <f t="shared" si="12"/>
        <v>0</v>
      </c>
      <c r="J74" s="15">
        <f t="shared" si="5"/>
        <v>235.0337591240876</v>
      </c>
      <c r="K74" s="15">
        <f t="shared" si="14"/>
        <v>557.34140051186023</v>
      </c>
      <c r="L74" s="15">
        <f t="shared" si="15"/>
        <v>899608.82694027037</v>
      </c>
      <c r="M74" s="15"/>
      <c r="N74" s="15">
        <f t="shared" si="1"/>
        <v>899608.82694027037</v>
      </c>
      <c r="O74" s="39">
        <f t="shared" si="3"/>
        <v>899.60882694027032</v>
      </c>
    </row>
    <row r="75" spans="1:15" x14ac:dyDescent="0.25">
      <c r="A75" s="5"/>
      <c r="B75" s="1" t="s">
        <v>732</v>
      </c>
      <c r="C75" s="47">
        <v>4</v>
      </c>
      <c r="D75" s="69">
        <v>57.078299999999999</v>
      </c>
      <c r="E75" s="98">
        <v>3141</v>
      </c>
      <c r="F75" s="176">
        <v>2032981.2</v>
      </c>
      <c r="G75" s="38">
        <v>100</v>
      </c>
      <c r="H75" s="64">
        <f t="shared" si="13"/>
        <v>2032981.2</v>
      </c>
      <c r="I75" s="15">
        <f t="shared" si="12"/>
        <v>0</v>
      </c>
      <c r="J75" s="15">
        <f t="shared" si="5"/>
        <v>647.24011461318048</v>
      </c>
      <c r="K75" s="15">
        <f t="shared" si="14"/>
        <v>145.13504502276737</v>
      </c>
      <c r="L75" s="15">
        <f t="shared" si="15"/>
        <v>718976.7741370959</v>
      </c>
      <c r="M75" s="15"/>
      <c r="N75" s="15">
        <f t="shared" si="1"/>
        <v>718976.7741370959</v>
      </c>
      <c r="O75" s="39">
        <f t="shared" si="3"/>
        <v>718.97677413709584</v>
      </c>
    </row>
    <row r="76" spans="1:15" x14ac:dyDescent="0.25">
      <c r="A76" s="5"/>
      <c r="B76" s="1" t="s">
        <v>46</v>
      </c>
      <c r="C76" s="47">
        <v>4</v>
      </c>
      <c r="D76" s="69">
        <v>44.555800000000005</v>
      </c>
      <c r="E76" s="98">
        <v>803</v>
      </c>
      <c r="F76" s="176">
        <v>273271</v>
      </c>
      <c r="G76" s="38">
        <v>100</v>
      </c>
      <c r="H76" s="64">
        <f t="shared" si="13"/>
        <v>273271</v>
      </c>
      <c r="I76" s="15">
        <f t="shared" si="12"/>
        <v>0</v>
      </c>
      <c r="J76" s="15">
        <f t="shared" si="5"/>
        <v>340.31257783312577</v>
      </c>
      <c r="K76" s="15">
        <f t="shared" si="14"/>
        <v>452.06258180282208</v>
      </c>
      <c r="L76" s="15">
        <f t="shared" si="15"/>
        <v>804815.76600866043</v>
      </c>
      <c r="M76" s="15"/>
      <c r="N76" s="15">
        <f t="shared" si="1"/>
        <v>804815.76600866043</v>
      </c>
      <c r="O76" s="39">
        <f t="shared" si="3"/>
        <v>804.81576600866038</v>
      </c>
    </row>
    <row r="77" spans="1:15" x14ac:dyDescent="0.25">
      <c r="A77" s="5"/>
      <c r="B77" s="1" t="s">
        <v>47</v>
      </c>
      <c r="C77" s="47">
        <v>4</v>
      </c>
      <c r="D77" s="69">
        <v>27.263699999999996</v>
      </c>
      <c r="E77" s="98">
        <v>5001</v>
      </c>
      <c r="F77" s="176">
        <v>3765759.1</v>
      </c>
      <c r="G77" s="38">
        <v>100</v>
      </c>
      <c r="H77" s="64">
        <f t="shared" si="13"/>
        <v>3765759.1</v>
      </c>
      <c r="I77" s="15">
        <f t="shared" si="12"/>
        <v>0</v>
      </c>
      <c r="J77" s="15">
        <f t="shared" si="5"/>
        <v>753.00121975604884</v>
      </c>
      <c r="K77" s="15">
        <f t="shared" si="14"/>
        <v>39.373939879899012</v>
      </c>
      <c r="L77" s="15">
        <f t="shared" si="15"/>
        <v>702047.764955814</v>
      </c>
      <c r="M77" s="15"/>
      <c r="N77" s="15">
        <f t="shared" si="1"/>
        <v>702047.764955814</v>
      </c>
      <c r="O77" s="39">
        <f t="shared" si="3"/>
        <v>702.04776495581405</v>
      </c>
    </row>
    <row r="78" spans="1:15" x14ac:dyDescent="0.25">
      <c r="A78" s="5"/>
      <c r="B78" s="1"/>
      <c r="C78" s="47"/>
      <c r="D78" s="69">
        <v>0</v>
      </c>
      <c r="E78" s="100"/>
      <c r="F78" s="56"/>
      <c r="G78" s="38"/>
      <c r="H78" s="56"/>
      <c r="I78" s="37"/>
      <c r="J78" s="37"/>
      <c r="K78" s="15"/>
      <c r="L78" s="15"/>
      <c r="M78" s="15"/>
      <c r="N78" s="15"/>
      <c r="O78" s="39">
        <f t="shared" si="3"/>
        <v>0</v>
      </c>
    </row>
    <row r="79" spans="1:15" x14ac:dyDescent="0.25">
      <c r="A79" s="32" t="s">
        <v>48</v>
      </c>
      <c r="B79" s="2" t="s">
        <v>2</v>
      </c>
      <c r="C79" s="58"/>
      <c r="D79" s="7">
        <v>294.53949999999998</v>
      </c>
      <c r="E79" s="101">
        <f>E80</f>
        <v>25988</v>
      </c>
      <c r="F79" s="49">
        <f t="shared" ref="F79" si="16">F81</f>
        <v>0</v>
      </c>
      <c r="G79" s="49"/>
      <c r="H79" s="49">
        <f>H81</f>
        <v>2444497.85</v>
      </c>
      <c r="I79" s="12">
        <f>I81</f>
        <v>-2444497.85</v>
      </c>
      <c r="J79" s="12"/>
      <c r="K79" s="15"/>
      <c r="L79" s="15"/>
      <c r="M79" s="14">
        <f>M81</f>
        <v>12250948.18471903</v>
      </c>
      <c r="N79" s="12">
        <f t="shared" si="1"/>
        <v>12250948.18471903</v>
      </c>
      <c r="O79" s="39"/>
    </row>
    <row r="80" spans="1:15" x14ac:dyDescent="0.25">
      <c r="A80" s="32" t="s">
        <v>48</v>
      </c>
      <c r="B80" s="2" t="s">
        <v>3</v>
      </c>
      <c r="C80" s="58"/>
      <c r="D80" s="7">
        <v>294.53949999999998</v>
      </c>
      <c r="E80" s="101">
        <f>SUM(E82:E88)</f>
        <v>25988</v>
      </c>
      <c r="F80" s="49">
        <f t="shared" ref="F80" si="17">SUM(F82:F88)</f>
        <v>13385797.300000001</v>
      </c>
      <c r="G80" s="49"/>
      <c r="H80" s="49">
        <f>SUM(H82:H88)</f>
        <v>8496801.5999999996</v>
      </c>
      <c r="I80" s="12">
        <f>SUM(I82:I88)</f>
        <v>4888995.7</v>
      </c>
      <c r="J80" s="12"/>
      <c r="K80" s="15"/>
      <c r="L80" s="12">
        <f>SUM(L82:L88)</f>
        <v>8064249.6771977441</v>
      </c>
      <c r="M80" s="15"/>
      <c r="N80" s="12">
        <f t="shared" si="1"/>
        <v>8064249.6771977441</v>
      </c>
      <c r="O80" s="39"/>
    </row>
    <row r="81" spans="1:15" x14ac:dyDescent="0.25">
      <c r="A81" s="5"/>
      <c r="B81" s="1" t="s">
        <v>26</v>
      </c>
      <c r="C81" s="47">
        <v>2</v>
      </c>
      <c r="D81" s="69">
        <v>0</v>
      </c>
      <c r="E81" s="100"/>
      <c r="F81" s="64"/>
      <c r="G81" s="38">
        <v>25</v>
      </c>
      <c r="H81" s="64">
        <f>F83*G81/100</f>
        <v>2444497.85</v>
      </c>
      <c r="I81" s="15">
        <f t="shared" ref="I81:I88" si="18">F81-H81</f>
        <v>-2444497.85</v>
      </c>
      <c r="J81" s="15"/>
      <c r="K81" s="15"/>
      <c r="L81" s="15"/>
      <c r="M81" s="15">
        <f>($L$7*$L$8*E79/$L$10)+($L$7*$L$9*D79/$L$11)</f>
        <v>12250948.18471903</v>
      </c>
      <c r="N81" s="15">
        <f t="shared" si="1"/>
        <v>12250948.18471903</v>
      </c>
      <c r="O81" s="39">
        <f t="shared" si="3"/>
        <v>12250.948184719029</v>
      </c>
    </row>
    <row r="82" spans="1:15" x14ac:dyDescent="0.25">
      <c r="A82" s="5"/>
      <c r="B82" s="1" t="s">
        <v>49</v>
      </c>
      <c r="C82" s="47">
        <v>4</v>
      </c>
      <c r="D82" s="69">
        <v>73.437700000000007</v>
      </c>
      <c r="E82" s="98">
        <v>5002</v>
      </c>
      <c r="F82" s="177">
        <v>1024963.6</v>
      </c>
      <c r="G82" s="38">
        <v>100</v>
      </c>
      <c r="H82" s="64">
        <f t="shared" ref="H82:H88" si="19">F82*G82/100</f>
        <v>1024963.6</v>
      </c>
      <c r="I82" s="15">
        <f t="shared" si="18"/>
        <v>0</v>
      </c>
      <c r="J82" s="15">
        <f t="shared" si="5"/>
        <v>204.9107556977209</v>
      </c>
      <c r="K82" s="15">
        <f t="shared" ref="K82:K88" si="20">$J$11*$J$19-J82</f>
        <v>587.46440393822695</v>
      </c>
      <c r="L82" s="15">
        <f t="shared" ref="L82:L88" si="21">IF(K82&gt;0,$J$7*$J$8*(K82/$K$19),0)+$J$7*$J$9*(E82/$E$19)+$J$7*$J$10*(D82/$D$19)</f>
        <v>1543057.6255500931</v>
      </c>
      <c r="M82" s="15"/>
      <c r="N82" s="15">
        <f t="shared" si="1"/>
        <v>1543057.6255500931</v>
      </c>
      <c r="O82" s="39">
        <f t="shared" si="3"/>
        <v>1543.0576255500932</v>
      </c>
    </row>
    <row r="83" spans="1:15" x14ac:dyDescent="0.25">
      <c r="A83" s="5"/>
      <c r="B83" s="1" t="s">
        <v>871</v>
      </c>
      <c r="C83" s="47">
        <v>3</v>
      </c>
      <c r="D83" s="69">
        <v>28.994</v>
      </c>
      <c r="E83" s="98">
        <v>10432</v>
      </c>
      <c r="F83" s="177">
        <v>9777991.4000000004</v>
      </c>
      <c r="G83" s="38">
        <v>50</v>
      </c>
      <c r="H83" s="64">
        <f t="shared" si="19"/>
        <v>4888995.7</v>
      </c>
      <c r="I83" s="15">
        <f t="shared" si="18"/>
        <v>4888995.7</v>
      </c>
      <c r="J83" s="15">
        <f t="shared" si="5"/>
        <v>937.30745782208589</v>
      </c>
      <c r="K83" s="15">
        <f t="shared" si="20"/>
        <v>-144.93229818613804</v>
      </c>
      <c r="L83" s="15">
        <f t="shared" si="21"/>
        <v>1272848.4274074519</v>
      </c>
      <c r="M83" s="15"/>
      <c r="N83" s="15">
        <f t="shared" ref="N83:N146" si="22">L83+M83</f>
        <v>1272848.4274074519</v>
      </c>
      <c r="O83" s="39">
        <f t="shared" si="3"/>
        <v>1272.8484274074519</v>
      </c>
    </row>
    <row r="84" spans="1:15" x14ac:dyDescent="0.25">
      <c r="A84" s="5"/>
      <c r="B84" s="1" t="s">
        <v>733</v>
      </c>
      <c r="C84" s="47">
        <v>4</v>
      </c>
      <c r="D84" s="69">
        <v>59.187299999999993</v>
      </c>
      <c r="E84" s="98">
        <v>3303</v>
      </c>
      <c r="F84" s="177">
        <v>518820.1</v>
      </c>
      <c r="G84" s="38">
        <v>100</v>
      </c>
      <c r="H84" s="64">
        <f t="shared" si="19"/>
        <v>518820.1</v>
      </c>
      <c r="I84" s="15">
        <f t="shared" si="18"/>
        <v>0</v>
      </c>
      <c r="J84" s="15">
        <f t="shared" si="5"/>
        <v>157.07541628822281</v>
      </c>
      <c r="K84" s="15">
        <f t="shared" si="20"/>
        <v>635.2997433477251</v>
      </c>
      <c r="L84" s="15">
        <f t="shared" si="21"/>
        <v>1366709.0681194593</v>
      </c>
      <c r="M84" s="15"/>
      <c r="N84" s="15">
        <f t="shared" si="22"/>
        <v>1366709.0681194593</v>
      </c>
      <c r="O84" s="39">
        <f t="shared" si="3"/>
        <v>1366.7090681194593</v>
      </c>
    </row>
    <row r="85" spans="1:15" x14ac:dyDescent="0.25">
      <c r="A85" s="5"/>
      <c r="B85" s="1" t="s">
        <v>50</v>
      </c>
      <c r="C85" s="47">
        <v>4</v>
      </c>
      <c r="D85" s="69">
        <v>17.118400000000001</v>
      </c>
      <c r="E85" s="98">
        <v>1620</v>
      </c>
      <c r="F85" s="177">
        <v>293141.3</v>
      </c>
      <c r="G85" s="38">
        <v>100</v>
      </c>
      <c r="H85" s="64">
        <f t="shared" si="19"/>
        <v>293141.3</v>
      </c>
      <c r="I85" s="15">
        <f t="shared" si="18"/>
        <v>0</v>
      </c>
      <c r="J85" s="15">
        <f t="shared" si="5"/>
        <v>180.95141975308641</v>
      </c>
      <c r="K85" s="15">
        <f t="shared" si="20"/>
        <v>611.42373988286147</v>
      </c>
      <c r="L85" s="15">
        <f t="shared" si="21"/>
        <v>1013989.0158981936</v>
      </c>
      <c r="M85" s="15"/>
      <c r="N85" s="15">
        <f t="shared" si="22"/>
        <v>1013989.0158981936</v>
      </c>
      <c r="O85" s="39">
        <f t="shared" si="3"/>
        <v>1013.9890158981935</v>
      </c>
    </row>
    <row r="86" spans="1:15" x14ac:dyDescent="0.25">
      <c r="A86" s="5"/>
      <c r="B86" s="1" t="s">
        <v>51</v>
      </c>
      <c r="C86" s="47">
        <v>4</v>
      </c>
      <c r="D86" s="69">
        <v>14.530099999999999</v>
      </c>
      <c r="E86" s="98">
        <v>784</v>
      </c>
      <c r="F86" s="177">
        <v>223514.9</v>
      </c>
      <c r="G86" s="38">
        <v>100</v>
      </c>
      <c r="H86" s="64">
        <f t="shared" si="19"/>
        <v>223514.9</v>
      </c>
      <c r="I86" s="15">
        <f t="shared" si="18"/>
        <v>0</v>
      </c>
      <c r="J86" s="15">
        <f t="shared" si="5"/>
        <v>285.09553571428569</v>
      </c>
      <c r="K86" s="15">
        <f t="shared" si="20"/>
        <v>507.27962392166216</v>
      </c>
      <c r="L86" s="15">
        <f t="shared" si="21"/>
        <v>778837.35702207091</v>
      </c>
      <c r="M86" s="15"/>
      <c r="N86" s="15">
        <f t="shared" si="22"/>
        <v>778837.35702207091</v>
      </c>
      <c r="O86" s="39">
        <f t="shared" si="3"/>
        <v>778.83735702207093</v>
      </c>
    </row>
    <row r="87" spans="1:15" x14ac:dyDescent="0.25">
      <c r="A87" s="5"/>
      <c r="B87" s="1" t="s">
        <v>52</v>
      </c>
      <c r="C87" s="47">
        <v>4</v>
      </c>
      <c r="D87" s="69">
        <v>44.297600000000003</v>
      </c>
      <c r="E87" s="98">
        <v>1033</v>
      </c>
      <c r="F87" s="177">
        <v>307119.2</v>
      </c>
      <c r="G87" s="38">
        <v>100</v>
      </c>
      <c r="H87" s="64">
        <f t="shared" si="19"/>
        <v>307119.2</v>
      </c>
      <c r="I87" s="15">
        <f t="shared" si="18"/>
        <v>0</v>
      </c>
      <c r="J87" s="15">
        <f t="shared" si="5"/>
        <v>297.30803484995158</v>
      </c>
      <c r="K87" s="15">
        <f t="shared" si="20"/>
        <v>495.06712478599627</v>
      </c>
      <c r="L87" s="15">
        <f t="shared" si="21"/>
        <v>884708.94528375182</v>
      </c>
      <c r="M87" s="15"/>
      <c r="N87" s="15">
        <f t="shared" si="22"/>
        <v>884708.94528375182</v>
      </c>
      <c r="O87" s="39">
        <f t="shared" ref="O87:O150" si="23">N87/1000</f>
        <v>884.70894528375186</v>
      </c>
    </row>
    <row r="88" spans="1:15" x14ac:dyDescent="0.25">
      <c r="A88" s="5"/>
      <c r="B88" s="1" t="s">
        <v>53</v>
      </c>
      <c r="C88" s="47">
        <v>4</v>
      </c>
      <c r="D88" s="69">
        <v>56.974399999999996</v>
      </c>
      <c r="E88" s="98">
        <v>3814</v>
      </c>
      <c r="F88" s="177">
        <v>1240246.8</v>
      </c>
      <c r="G88" s="38">
        <v>100</v>
      </c>
      <c r="H88" s="64">
        <f t="shared" si="19"/>
        <v>1240246.8</v>
      </c>
      <c r="I88" s="15">
        <f t="shared" si="18"/>
        <v>0</v>
      </c>
      <c r="J88" s="15">
        <f t="shared" ref="J88:J151" si="24">F88/E88</f>
        <v>325.18269533298377</v>
      </c>
      <c r="K88" s="15">
        <f t="shared" si="20"/>
        <v>467.19246430296408</v>
      </c>
      <c r="L88" s="15">
        <f t="shared" si="21"/>
        <v>1204099.2379167227</v>
      </c>
      <c r="M88" s="15"/>
      <c r="N88" s="15">
        <f t="shared" si="22"/>
        <v>1204099.2379167227</v>
      </c>
      <c r="O88" s="39">
        <f t="shared" si="23"/>
        <v>1204.0992379167226</v>
      </c>
    </row>
    <row r="89" spans="1:15" x14ac:dyDescent="0.25">
      <c r="A89" s="5"/>
      <c r="B89" s="1"/>
      <c r="C89" s="47"/>
      <c r="D89" s="69">
        <v>0</v>
      </c>
      <c r="E89" s="100"/>
      <c r="F89" s="56"/>
      <c r="G89" s="38"/>
      <c r="H89" s="56"/>
      <c r="K89" s="15"/>
      <c r="L89" s="15"/>
      <c r="M89" s="15"/>
      <c r="N89" s="15"/>
      <c r="O89" s="39">
        <f t="shared" si="23"/>
        <v>0</v>
      </c>
    </row>
    <row r="90" spans="1:15" x14ac:dyDescent="0.25">
      <c r="A90" s="32" t="s">
        <v>54</v>
      </c>
      <c r="B90" s="2" t="s">
        <v>2</v>
      </c>
      <c r="C90" s="58"/>
      <c r="D90" s="7">
        <v>814.44230000000016</v>
      </c>
      <c r="E90" s="101">
        <f>E91</f>
        <v>71071</v>
      </c>
      <c r="F90" s="49">
        <f t="shared" ref="F90" si="25">F92</f>
        <v>0</v>
      </c>
      <c r="G90" s="49"/>
      <c r="H90" s="49">
        <f>H92</f>
        <v>4391690.7249999996</v>
      </c>
      <c r="I90" s="12">
        <f>I92</f>
        <v>-4391690.7249999996</v>
      </c>
      <c r="J90" s="12"/>
      <c r="K90" s="15"/>
      <c r="L90" s="15"/>
      <c r="M90" s="14">
        <f>M92</f>
        <v>33642722.804530188</v>
      </c>
      <c r="N90" s="12">
        <f t="shared" si="22"/>
        <v>33642722.804530188</v>
      </c>
      <c r="O90" s="39"/>
    </row>
    <row r="91" spans="1:15" x14ac:dyDescent="0.25">
      <c r="A91" s="32" t="s">
        <v>54</v>
      </c>
      <c r="B91" s="2" t="s">
        <v>3</v>
      </c>
      <c r="C91" s="58"/>
      <c r="D91" s="7">
        <v>814.44230000000016</v>
      </c>
      <c r="E91" s="101">
        <f>SUM(E93:E120)</f>
        <v>71071</v>
      </c>
      <c r="F91" s="49">
        <f t="shared" ref="F91" si="26">SUM(F93:F120)</f>
        <v>35577909.000000015</v>
      </c>
      <c r="G91" s="49"/>
      <c r="H91" s="49">
        <f>SUM(H93:H120)</f>
        <v>26794527.550000001</v>
      </c>
      <c r="I91" s="12">
        <f>SUM(I93:I120)</f>
        <v>8783381.4499999993</v>
      </c>
      <c r="J91" s="12"/>
      <c r="K91" s="15"/>
      <c r="L91" s="12">
        <f>SUM(L93:L120)</f>
        <v>28465574.778724987</v>
      </c>
      <c r="M91" s="15"/>
      <c r="N91" s="12">
        <f t="shared" si="22"/>
        <v>28465574.778724987</v>
      </c>
      <c r="O91" s="39"/>
    </row>
    <row r="92" spans="1:15" x14ac:dyDescent="0.25">
      <c r="A92" s="5"/>
      <c r="B92" s="1" t="s">
        <v>26</v>
      </c>
      <c r="C92" s="47">
        <v>2</v>
      </c>
      <c r="D92" s="69">
        <v>0</v>
      </c>
      <c r="E92" s="100"/>
      <c r="F92" s="64"/>
      <c r="G92" s="38">
        <v>25</v>
      </c>
      <c r="H92" s="64">
        <f>F98*G92/100</f>
        <v>4391690.7249999996</v>
      </c>
      <c r="I92" s="15">
        <f t="shared" ref="I92:I120" si="27">F92-H92</f>
        <v>-4391690.7249999996</v>
      </c>
      <c r="J92" s="15"/>
      <c r="K92" s="15"/>
      <c r="L92" s="15"/>
      <c r="M92" s="15">
        <f>($L$7*$L$8*E90/$L$10)+($L$7*$L$9*D90/$L$11)</f>
        <v>33642722.804530188</v>
      </c>
      <c r="N92" s="15">
        <f t="shared" si="22"/>
        <v>33642722.804530188</v>
      </c>
      <c r="O92" s="39">
        <f t="shared" si="23"/>
        <v>33642.722804530189</v>
      </c>
    </row>
    <row r="93" spans="1:15" x14ac:dyDescent="0.25">
      <c r="A93" s="5"/>
      <c r="B93" s="1" t="s">
        <v>734</v>
      </c>
      <c r="C93" s="47">
        <v>4</v>
      </c>
      <c r="D93" s="69">
        <v>27.557100000000002</v>
      </c>
      <c r="E93" s="98">
        <v>2237</v>
      </c>
      <c r="F93" s="178">
        <v>425931.4</v>
      </c>
      <c r="G93" s="38">
        <v>100</v>
      </c>
      <c r="H93" s="64">
        <f t="shared" ref="H93:H120" si="28">F93*G93/100</f>
        <v>425931.4</v>
      </c>
      <c r="I93" s="15">
        <f t="shared" si="27"/>
        <v>0</v>
      </c>
      <c r="J93" s="15">
        <f t="shared" si="24"/>
        <v>190.40295037997319</v>
      </c>
      <c r="K93" s="15">
        <f t="shared" ref="K93:K120" si="29">$J$11*$J$19-J93</f>
        <v>601.97220925597469</v>
      </c>
      <c r="L93" s="15">
        <f t="shared" ref="L93:L120" si="30">IF(K93&gt;0,$J$7*$J$8*(K93/$K$19),0)+$J$7*$J$9*(E93/$E$19)+$J$7*$J$10*(D93/$D$19)</f>
        <v>1104568.8015821413</v>
      </c>
      <c r="M93" s="15"/>
      <c r="N93" s="15">
        <f t="shared" si="22"/>
        <v>1104568.8015821413</v>
      </c>
      <c r="O93" s="39">
        <f t="shared" si="23"/>
        <v>1104.5688015821413</v>
      </c>
    </row>
    <row r="94" spans="1:15" x14ac:dyDescent="0.25">
      <c r="A94" s="5"/>
      <c r="B94" s="1" t="s">
        <v>55</v>
      </c>
      <c r="C94" s="47">
        <v>4</v>
      </c>
      <c r="D94" s="69">
        <v>15.863399999999999</v>
      </c>
      <c r="E94" s="98">
        <v>653</v>
      </c>
      <c r="F94" s="178">
        <v>200720.4</v>
      </c>
      <c r="G94" s="38">
        <v>100</v>
      </c>
      <c r="H94" s="64">
        <f t="shared" si="28"/>
        <v>200720.4</v>
      </c>
      <c r="I94" s="15">
        <f t="shared" si="27"/>
        <v>0</v>
      </c>
      <c r="J94" s="15">
        <f t="shared" si="24"/>
        <v>307.38192955589585</v>
      </c>
      <c r="K94" s="15">
        <f t="shared" si="29"/>
        <v>484.993230080052</v>
      </c>
      <c r="L94" s="15">
        <f t="shared" si="30"/>
        <v>739850.641788429</v>
      </c>
      <c r="M94" s="15"/>
      <c r="N94" s="15">
        <f t="shared" si="22"/>
        <v>739850.641788429</v>
      </c>
      <c r="O94" s="39">
        <f t="shared" si="23"/>
        <v>739.85064178842902</v>
      </c>
    </row>
    <row r="95" spans="1:15" x14ac:dyDescent="0.25">
      <c r="A95" s="5"/>
      <c r="B95" s="1" t="s">
        <v>735</v>
      </c>
      <c r="C95" s="47">
        <v>4</v>
      </c>
      <c r="D95" s="69">
        <v>26.978499999999997</v>
      </c>
      <c r="E95" s="98">
        <v>2163</v>
      </c>
      <c r="F95" s="178">
        <v>881646.2</v>
      </c>
      <c r="G95" s="38">
        <v>100</v>
      </c>
      <c r="H95" s="64">
        <f t="shared" si="28"/>
        <v>881646.2</v>
      </c>
      <c r="I95" s="15">
        <f t="shared" si="27"/>
        <v>0</v>
      </c>
      <c r="J95" s="15">
        <f t="shared" si="24"/>
        <v>407.60342117429497</v>
      </c>
      <c r="K95" s="15">
        <f t="shared" si="29"/>
        <v>384.77173846165289</v>
      </c>
      <c r="L95" s="15">
        <f t="shared" si="30"/>
        <v>818410.48877302743</v>
      </c>
      <c r="M95" s="15"/>
      <c r="N95" s="15">
        <f t="shared" si="22"/>
        <v>818410.48877302743</v>
      </c>
      <c r="O95" s="39">
        <f t="shared" si="23"/>
        <v>818.4104887730274</v>
      </c>
    </row>
    <row r="96" spans="1:15" x14ac:dyDescent="0.25">
      <c r="A96" s="5"/>
      <c r="B96" s="1" t="s">
        <v>736</v>
      </c>
      <c r="C96" s="47">
        <v>4</v>
      </c>
      <c r="D96" s="69">
        <v>25.1053</v>
      </c>
      <c r="E96" s="98">
        <v>1859</v>
      </c>
      <c r="F96" s="178">
        <v>320234.40000000002</v>
      </c>
      <c r="G96" s="38">
        <v>100</v>
      </c>
      <c r="H96" s="64">
        <f t="shared" si="28"/>
        <v>320234.40000000002</v>
      </c>
      <c r="I96" s="15">
        <f t="shared" si="27"/>
        <v>0</v>
      </c>
      <c r="J96" s="15">
        <f t="shared" si="24"/>
        <v>172.26164604626143</v>
      </c>
      <c r="K96" s="15">
        <f t="shared" si="29"/>
        <v>620.11351358968636</v>
      </c>
      <c r="L96" s="15">
        <f t="shared" si="30"/>
        <v>1077111.0149012059</v>
      </c>
      <c r="M96" s="15"/>
      <c r="N96" s="15">
        <f t="shared" si="22"/>
        <v>1077111.0149012059</v>
      </c>
      <c r="O96" s="39">
        <f t="shared" si="23"/>
        <v>1077.1110149012059</v>
      </c>
    </row>
    <row r="97" spans="1:15" x14ac:dyDescent="0.25">
      <c r="A97" s="5"/>
      <c r="B97" s="1" t="s">
        <v>56</v>
      </c>
      <c r="C97" s="47">
        <v>4</v>
      </c>
      <c r="D97" s="69">
        <v>19.769200000000001</v>
      </c>
      <c r="E97" s="98">
        <v>1148</v>
      </c>
      <c r="F97" s="178">
        <v>314049.59999999998</v>
      </c>
      <c r="G97" s="38">
        <v>100</v>
      </c>
      <c r="H97" s="64">
        <f t="shared" si="28"/>
        <v>314049.59999999998</v>
      </c>
      <c r="I97" s="15">
        <f t="shared" si="27"/>
        <v>0</v>
      </c>
      <c r="J97" s="15">
        <f t="shared" si="24"/>
        <v>273.56236933797908</v>
      </c>
      <c r="K97" s="15">
        <f t="shared" si="29"/>
        <v>518.81279029796883</v>
      </c>
      <c r="L97" s="15">
        <f t="shared" si="30"/>
        <v>851135.65435427323</v>
      </c>
      <c r="M97" s="15"/>
      <c r="N97" s="15">
        <f t="shared" si="22"/>
        <v>851135.65435427323</v>
      </c>
      <c r="O97" s="39">
        <f t="shared" si="23"/>
        <v>851.13565435427324</v>
      </c>
    </row>
    <row r="98" spans="1:15" x14ac:dyDescent="0.25">
      <c r="A98" s="5"/>
      <c r="B98" s="1" t="s">
        <v>872</v>
      </c>
      <c r="C98" s="47">
        <v>3</v>
      </c>
      <c r="D98" s="68">
        <v>8.8294999999999995</v>
      </c>
      <c r="E98" s="98">
        <v>8027</v>
      </c>
      <c r="F98" s="178">
        <v>17566762.899999999</v>
      </c>
      <c r="G98" s="38">
        <v>50</v>
      </c>
      <c r="H98" s="64">
        <f t="shared" si="28"/>
        <v>8783381.4499999993</v>
      </c>
      <c r="I98" s="15">
        <f t="shared" si="27"/>
        <v>8783381.4499999993</v>
      </c>
      <c r="J98" s="15">
        <f t="shared" si="24"/>
        <v>2188.4593123209165</v>
      </c>
      <c r="K98" s="15">
        <f t="shared" si="29"/>
        <v>-1396.0841526849686</v>
      </c>
      <c r="L98" s="15">
        <f t="shared" si="30"/>
        <v>937211.87266229931</v>
      </c>
      <c r="M98" s="15"/>
      <c r="N98" s="15">
        <f t="shared" si="22"/>
        <v>937211.87266229931</v>
      </c>
      <c r="O98" s="39">
        <f t="shared" si="23"/>
        <v>937.21187266229936</v>
      </c>
    </row>
    <row r="99" spans="1:15" x14ac:dyDescent="0.25">
      <c r="A99" s="5"/>
      <c r="B99" s="1" t="s">
        <v>28</v>
      </c>
      <c r="C99" s="47">
        <v>4</v>
      </c>
      <c r="D99" s="69">
        <v>13.193199999999997</v>
      </c>
      <c r="E99" s="98">
        <v>799</v>
      </c>
      <c r="F99" s="178">
        <v>115186.1</v>
      </c>
      <c r="G99" s="38">
        <v>100</v>
      </c>
      <c r="H99" s="64">
        <f t="shared" si="28"/>
        <v>115186.1</v>
      </c>
      <c r="I99" s="15">
        <f t="shared" si="27"/>
        <v>0</v>
      </c>
      <c r="J99" s="15">
        <f t="shared" si="24"/>
        <v>144.1628285356696</v>
      </c>
      <c r="K99" s="15">
        <f t="shared" si="29"/>
        <v>648.21233110027822</v>
      </c>
      <c r="L99" s="15">
        <f t="shared" si="30"/>
        <v>955413.28001256473</v>
      </c>
      <c r="M99" s="15"/>
      <c r="N99" s="15">
        <f t="shared" si="22"/>
        <v>955413.28001256473</v>
      </c>
      <c r="O99" s="39">
        <f t="shared" si="23"/>
        <v>955.41328001256477</v>
      </c>
    </row>
    <row r="100" spans="1:15" x14ac:dyDescent="0.25">
      <c r="A100" s="5"/>
      <c r="B100" s="1" t="s">
        <v>737</v>
      </c>
      <c r="C100" s="47">
        <v>4</v>
      </c>
      <c r="D100" s="69">
        <v>48.523900000000005</v>
      </c>
      <c r="E100" s="98">
        <v>3912</v>
      </c>
      <c r="F100" s="178">
        <v>559759.6</v>
      </c>
      <c r="G100" s="38">
        <v>100</v>
      </c>
      <c r="H100" s="64">
        <f t="shared" si="28"/>
        <v>559759.6</v>
      </c>
      <c r="I100" s="15">
        <f t="shared" si="27"/>
        <v>0</v>
      </c>
      <c r="J100" s="15">
        <f t="shared" si="24"/>
        <v>143.08783231083845</v>
      </c>
      <c r="K100" s="15">
        <f t="shared" si="29"/>
        <v>649.28732732510935</v>
      </c>
      <c r="L100" s="15">
        <f t="shared" si="30"/>
        <v>1420112.7699144781</v>
      </c>
      <c r="M100" s="15"/>
      <c r="N100" s="15">
        <f t="shared" si="22"/>
        <v>1420112.7699144781</v>
      </c>
      <c r="O100" s="39">
        <f t="shared" si="23"/>
        <v>1420.1127699144781</v>
      </c>
    </row>
    <row r="101" spans="1:15" x14ac:dyDescent="0.25">
      <c r="A101" s="5"/>
      <c r="B101" s="1" t="s">
        <v>57</v>
      </c>
      <c r="C101" s="47">
        <v>4</v>
      </c>
      <c r="D101" s="69">
        <v>23.2666</v>
      </c>
      <c r="E101" s="98">
        <v>1860</v>
      </c>
      <c r="F101" s="178">
        <v>269498.7</v>
      </c>
      <c r="G101" s="38">
        <v>100</v>
      </c>
      <c r="H101" s="64">
        <f t="shared" si="28"/>
        <v>269498.7</v>
      </c>
      <c r="I101" s="15">
        <f t="shared" si="27"/>
        <v>0</v>
      </c>
      <c r="J101" s="15">
        <f t="shared" si="24"/>
        <v>144.8917741935484</v>
      </c>
      <c r="K101" s="15">
        <f t="shared" si="29"/>
        <v>647.48338544239948</v>
      </c>
      <c r="L101" s="15">
        <f t="shared" si="30"/>
        <v>1106243.7016532093</v>
      </c>
      <c r="M101" s="15"/>
      <c r="N101" s="15">
        <f t="shared" si="22"/>
        <v>1106243.7016532093</v>
      </c>
      <c r="O101" s="39">
        <f t="shared" si="23"/>
        <v>1106.2437016532092</v>
      </c>
    </row>
    <row r="102" spans="1:15" x14ac:dyDescent="0.25">
      <c r="A102" s="5"/>
      <c r="B102" s="1" t="s">
        <v>58</v>
      </c>
      <c r="C102" s="47">
        <v>4</v>
      </c>
      <c r="D102" s="69">
        <v>50.768900000000002</v>
      </c>
      <c r="E102" s="98">
        <v>3436</v>
      </c>
      <c r="F102" s="178">
        <v>422875.5</v>
      </c>
      <c r="G102" s="38">
        <v>100</v>
      </c>
      <c r="H102" s="64">
        <f t="shared" si="28"/>
        <v>422875.5</v>
      </c>
      <c r="I102" s="15">
        <f t="shared" si="27"/>
        <v>0</v>
      </c>
      <c r="J102" s="15">
        <f t="shared" si="24"/>
        <v>123.07203143189756</v>
      </c>
      <c r="K102" s="15">
        <f t="shared" si="29"/>
        <v>669.30312820405027</v>
      </c>
      <c r="L102" s="15">
        <f t="shared" si="30"/>
        <v>1398632.8473343977</v>
      </c>
      <c r="M102" s="15"/>
      <c r="N102" s="15">
        <f t="shared" si="22"/>
        <v>1398632.8473343977</v>
      </c>
      <c r="O102" s="39">
        <f t="shared" si="23"/>
        <v>1398.6328473343976</v>
      </c>
    </row>
    <row r="103" spans="1:15" x14ac:dyDescent="0.25">
      <c r="A103" s="5"/>
      <c r="B103" s="1" t="s">
        <v>59</v>
      </c>
      <c r="C103" s="47">
        <v>4</v>
      </c>
      <c r="D103" s="69">
        <v>39.664400000000001</v>
      </c>
      <c r="E103" s="98">
        <v>2883</v>
      </c>
      <c r="F103" s="178">
        <v>1098142.8999999999</v>
      </c>
      <c r="G103" s="38">
        <v>100</v>
      </c>
      <c r="H103" s="64">
        <f t="shared" si="28"/>
        <v>1098142.8999999999</v>
      </c>
      <c r="I103" s="15">
        <f t="shared" si="27"/>
        <v>0</v>
      </c>
      <c r="J103" s="15">
        <f t="shared" si="24"/>
        <v>380.90284425945191</v>
      </c>
      <c r="K103" s="15">
        <f t="shared" si="29"/>
        <v>411.47231537649594</v>
      </c>
      <c r="L103" s="15">
        <f t="shared" si="30"/>
        <v>973628.15895464504</v>
      </c>
      <c r="M103" s="15"/>
      <c r="N103" s="15">
        <f t="shared" si="22"/>
        <v>973628.15895464504</v>
      </c>
      <c r="O103" s="39">
        <f t="shared" si="23"/>
        <v>973.62815895464507</v>
      </c>
    </row>
    <row r="104" spans="1:15" x14ac:dyDescent="0.25">
      <c r="A104" s="5"/>
      <c r="B104" s="1" t="s">
        <v>60</v>
      </c>
      <c r="C104" s="47">
        <v>4</v>
      </c>
      <c r="D104" s="69">
        <v>52.508599999999994</v>
      </c>
      <c r="E104" s="98">
        <v>7300</v>
      </c>
      <c r="F104" s="178">
        <v>1563478.5</v>
      </c>
      <c r="G104" s="38">
        <v>100</v>
      </c>
      <c r="H104" s="64">
        <f t="shared" si="28"/>
        <v>1563478.5</v>
      </c>
      <c r="I104" s="15">
        <f t="shared" si="27"/>
        <v>0</v>
      </c>
      <c r="J104" s="15">
        <f t="shared" si="24"/>
        <v>214.17513698630137</v>
      </c>
      <c r="K104" s="15">
        <f t="shared" si="29"/>
        <v>578.20002264964648</v>
      </c>
      <c r="L104" s="15">
        <f t="shared" si="30"/>
        <v>1726175.1248659894</v>
      </c>
      <c r="M104" s="15"/>
      <c r="N104" s="15">
        <f t="shared" si="22"/>
        <v>1726175.1248659894</v>
      </c>
      <c r="O104" s="39">
        <f t="shared" si="23"/>
        <v>1726.1751248659893</v>
      </c>
    </row>
    <row r="105" spans="1:15" x14ac:dyDescent="0.25">
      <c r="A105" s="5"/>
      <c r="B105" s="1" t="s">
        <v>61</v>
      </c>
      <c r="C105" s="47">
        <v>4</v>
      </c>
      <c r="D105" s="69">
        <v>24.664800000000003</v>
      </c>
      <c r="E105" s="98">
        <v>1460</v>
      </c>
      <c r="F105" s="178">
        <v>1151934.5</v>
      </c>
      <c r="G105" s="38">
        <v>100</v>
      </c>
      <c r="H105" s="64">
        <f t="shared" si="28"/>
        <v>1151934.5</v>
      </c>
      <c r="I105" s="15">
        <f t="shared" si="27"/>
        <v>0</v>
      </c>
      <c r="J105" s="15">
        <f t="shared" si="24"/>
        <v>788.99623287671238</v>
      </c>
      <c r="K105" s="15">
        <f t="shared" si="29"/>
        <v>3.378926759235469</v>
      </c>
      <c r="L105" s="15">
        <f t="shared" si="30"/>
        <v>246933.43901334776</v>
      </c>
      <c r="M105" s="15"/>
      <c r="N105" s="15">
        <f t="shared" si="22"/>
        <v>246933.43901334776</v>
      </c>
      <c r="O105" s="39">
        <f t="shared" si="23"/>
        <v>246.93343901334777</v>
      </c>
    </row>
    <row r="106" spans="1:15" x14ac:dyDescent="0.25">
      <c r="A106" s="5"/>
      <c r="B106" s="1" t="s">
        <v>62</v>
      </c>
      <c r="C106" s="47">
        <v>4</v>
      </c>
      <c r="D106" s="69">
        <v>58.643199999999993</v>
      </c>
      <c r="E106" s="98">
        <v>2162</v>
      </c>
      <c r="F106" s="178">
        <v>310599</v>
      </c>
      <c r="G106" s="38">
        <v>100</v>
      </c>
      <c r="H106" s="64">
        <f t="shared" si="28"/>
        <v>310599</v>
      </c>
      <c r="I106" s="15">
        <f t="shared" si="27"/>
        <v>0</v>
      </c>
      <c r="J106" s="15">
        <f t="shared" si="24"/>
        <v>143.66281221091583</v>
      </c>
      <c r="K106" s="15">
        <f t="shared" si="29"/>
        <v>648.71234742503202</v>
      </c>
      <c r="L106" s="15">
        <f t="shared" si="30"/>
        <v>1252755.4533972805</v>
      </c>
      <c r="M106" s="15"/>
      <c r="N106" s="15">
        <f t="shared" si="22"/>
        <v>1252755.4533972805</v>
      </c>
      <c r="O106" s="39">
        <f t="shared" si="23"/>
        <v>1252.7554533972805</v>
      </c>
    </row>
    <row r="107" spans="1:15" x14ac:dyDescent="0.25">
      <c r="A107" s="5"/>
      <c r="B107" s="1" t="s">
        <v>63</v>
      </c>
      <c r="C107" s="47">
        <v>4</v>
      </c>
      <c r="D107" s="69">
        <v>46.1038</v>
      </c>
      <c r="E107" s="98">
        <v>3956</v>
      </c>
      <c r="F107" s="178">
        <v>1351543.6</v>
      </c>
      <c r="G107" s="38">
        <v>100</v>
      </c>
      <c r="H107" s="64">
        <f t="shared" si="28"/>
        <v>1351543.6</v>
      </c>
      <c r="I107" s="15">
        <f t="shared" si="27"/>
        <v>0</v>
      </c>
      <c r="J107" s="15">
        <f t="shared" si="24"/>
        <v>341.64398382204251</v>
      </c>
      <c r="K107" s="15">
        <f t="shared" si="29"/>
        <v>450.73117581390534</v>
      </c>
      <c r="L107" s="15">
        <f t="shared" si="30"/>
        <v>1165250.0062320956</v>
      </c>
      <c r="M107" s="15"/>
      <c r="N107" s="15">
        <f t="shared" si="22"/>
        <v>1165250.0062320956</v>
      </c>
      <c r="O107" s="39">
        <f t="shared" si="23"/>
        <v>1165.2500062320958</v>
      </c>
    </row>
    <row r="108" spans="1:15" x14ac:dyDescent="0.25">
      <c r="A108" s="5"/>
      <c r="B108" s="1" t="s">
        <v>64</v>
      </c>
      <c r="C108" s="47">
        <v>4</v>
      </c>
      <c r="D108" s="69">
        <v>22.825799999999997</v>
      </c>
      <c r="E108" s="98">
        <v>1512</v>
      </c>
      <c r="F108" s="178">
        <v>344637.3</v>
      </c>
      <c r="G108" s="38">
        <v>100</v>
      </c>
      <c r="H108" s="64">
        <f t="shared" si="28"/>
        <v>344637.3</v>
      </c>
      <c r="I108" s="15">
        <f t="shared" si="27"/>
        <v>0</v>
      </c>
      <c r="J108" s="15">
        <f t="shared" si="24"/>
        <v>227.93472222222221</v>
      </c>
      <c r="K108" s="15">
        <f t="shared" si="29"/>
        <v>564.4404374137257</v>
      </c>
      <c r="L108" s="15">
        <f t="shared" si="30"/>
        <v>959921.11290110892</v>
      </c>
      <c r="M108" s="15"/>
      <c r="N108" s="15">
        <f t="shared" si="22"/>
        <v>959921.11290110892</v>
      </c>
      <c r="O108" s="39">
        <f t="shared" si="23"/>
        <v>959.92111290110893</v>
      </c>
    </row>
    <row r="109" spans="1:15" x14ac:dyDescent="0.25">
      <c r="A109" s="5"/>
      <c r="B109" s="1" t="s">
        <v>65</v>
      </c>
      <c r="C109" s="47">
        <v>4</v>
      </c>
      <c r="D109" s="69">
        <v>20.625700000000002</v>
      </c>
      <c r="E109" s="98">
        <v>912</v>
      </c>
      <c r="F109" s="178">
        <v>312616.8</v>
      </c>
      <c r="G109" s="38">
        <v>100</v>
      </c>
      <c r="H109" s="64">
        <f t="shared" si="28"/>
        <v>312616.8</v>
      </c>
      <c r="I109" s="15">
        <f t="shared" si="27"/>
        <v>0</v>
      </c>
      <c r="J109" s="15">
        <f t="shared" si="24"/>
        <v>342.78157894736842</v>
      </c>
      <c r="K109" s="15">
        <f t="shared" si="29"/>
        <v>449.59358068857944</v>
      </c>
      <c r="L109" s="15">
        <f t="shared" si="30"/>
        <v>739128.47894572862</v>
      </c>
      <c r="M109" s="15"/>
      <c r="N109" s="15">
        <f t="shared" si="22"/>
        <v>739128.47894572862</v>
      </c>
      <c r="O109" s="39">
        <f t="shared" si="23"/>
        <v>739.1284789457286</v>
      </c>
    </row>
    <row r="110" spans="1:15" x14ac:dyDescent="0.25">
      <c r="A110" s="5"/>
      <c r="B110" s="1" t="s">
        <v>66</v>
      </c>
      <c r="C110" s="47">
        <v>4</v>
      </c>
      <c r="D110" s="69">
        <v>55.96</v>
      </c>
      <c r="E110" s="98">
        <v>4290</v>
      </c>
      <c r="F110" s="178">
        <v>1419415.4</v>
      </c>
      <c r="G110" s="38">
        <v>100</v>
      </c>
      <c r="H110" s="64">
        <f t="shared" si="28"/>
        <v>1419415.4</v>
      </c>
      <c r="I110" s="15">
        <f t="shared" si="27"/>
        <v>0</v>
      </c>
      <c r="J110" s="15">
        <f t="shared" si="24"/>
        <v>330.86606060606056</v>
      </c>
      <c r="K110" s="15">
        <f t="shared" si="29"/>
        <v>461.5090990298873</v>
      </c>
      <c r="L110" s="15">
        <f t="shared" si="30"/>
        <v>1247640.8995315367</v>
      </c>
      <c r="M110" s="15"/>
      <c r="N110" s="15">
        <f t="shared" si="22"/>
        <v>1247640.8995315367</v>
      </c>
      <c r="O110" s="39">
        <f t="shared" si="23"/>
        <v>1247.6408995315367</v>
      </c>
    </row>
    <row r="111" spans="1:15" x14ac:dyDescent="0.25">
      <c r="A111" s="5"/>
      <c r="B111" s="1" t="s">
        <v>67</v>
      </c>
      <c r="C111" s="47">
        <v>4</v>
      </c>
      <c r="D111" s="69">
        <v>11.875299999999999</v>
      </c>
      <c r="E111" s="98">
        <v>4800</v>
      </c>
      <c r="F111" s="178">
        <v>3639139.1</v>
      </c>
      <c r="G111" s="38">
        <v>100</v>
      </c>
      <c r="H111" s="64">
        <f t="shared" si="28"/>
        <v>3639139.1</v>
      </c>
      <c r="I111" s="15">
        <f t="shared" si="27"/>
        <v>0</v>
      </c>
      <c r="J111" s="15">
        <f t="shared" si="24"/>
        <v>758.15397916666666</v>
      </c>
      <c r="K111" s="15">
        <f t="shared" si="29"/>
        <v>34.221180469281194</v>
      </c>
      <c r="L111" s="15">
        <f t="shared" si="30"/>
        <v>624558.82197241788</v>
      </c>
      <c r="M111" s="15"/>
      <c r="N111" s="15">
        <f t="shared" si="22"/>
        <v>624558.82197241788</v>
      </c>
      <c r="O111" s="39">
        <f t="shared" si="23"/>
        <v>624.55882197241783</v>
      </c>
    </row>
    <row r="112" spans="1:15" x14ac:dyDescent="0.25">
      <c r="A112" s="5"/>
      <c r="B112" s="1" t="s">
        <v>68</v>
      </c>
      <c r="C112" s="47">
        <v>4</v>
      </c>
      <c r="D112" s="69">
        <v>31.241099999999999</v>
      </c>
      <c r="E112" s="98">
        <v>1417</v>
      </c>
      <c r="F112" s="178">
        <v>421442.6</v>
      </c>
      <c r="G112" s="38">
        <v>100</v>
      </c>
      <c r="H112" s="64">
        <f t="shared" si="28"/>
        <v>421442.6</v>
      </c>
      <c r="I112" s="15">
        <f t="shared" si="27"/>
        <v>0</v>
      </c>
      <c r="J112" s="15">
        <f t="shared" si="24"/>
        <v>297.41891319689483</v>
      </c>
      <c r="K112" s="15">
        <f t="shared" si="29"/>
        <v>494.95624643905302</v>
      </c>
      <c r="L112" s="15">
        <f t="shared" si="30"/>
        <v>887213.77699772327</v>
      </c>
      <c r="M112" s="15"/>
      <c r="N112" s="15">
        <f t="shared" si="22"/>
        <v>887213.77699772327</v>
      </c>
      <c r="O112" s="39">
        <f t="shared" si="23"/>
        <v>887.21377699772324</v>
      </c>
    </row>
    <row r="113" spans="1:15" x14ac:dyDescent="0.25">
      <c r="A113" s="5"/>
      <c r="B113" s="1" t="s">
        <v>69</v>
      </c>
      <c r="C113" s="47">
        <v>4</v>
      </c>
      <c r="D113" s="69">
        <v>24.530700000000003</v>
      </c>
      <c r="E113" s="98">
        <v>1410</v>
      </c>
      <c r="F113" s="178">
        <v>337078.1</v>
      </c>
      <c r="G113" s="38">
        <v>100</v>
      </c>
      <c r="H113" s="64">
        <f t="shared" si="28"/>
        <v>337078.1</v>
      </c>
      <c r="I113" s="15">
        <f t="shared" si="27"/>
        <v>0</v>
      </c>
      <c r="J113" s="15">
        <f t="shared" si="24"/>
        <v>239.06248226950353</v>
      </c>
      <c r="K113" s="15">
        <f t="shared" si="29"/>
        <v>553.31267736644429</v>
      </c>
      <c r="L113" s="15">
        <f t="shared" si="30"/>
        <v>939561.12894448917</v>
      </c>
      <c r="M113" s="15"/>
      <c r="N113" s="15">
        <f t="shared" si="22"/>
        <v>939561.12894448917</v>
      </c>
      <c r="O113" s="39">
        <f t="shared" si="23"/>
        <v>939.56112894448916</v>
      </c>
    </row>
    <row r="114" spans="1:15" x14ac:dyDescent="0.25">
      <c r="A114" s="5"/>
      <c r="B114" s="1" t="s">
        <v>70</v>
      </c>
      <c r="C114" s="47">
        <v>4</v>
      </c>
      <c r="D114" s="69">
        <v>16.540599999999998</v>
      </c>
      <c r="E114" s="98">
        <v>662</v>
      </c>
      <c r="F114" s="178">
        <v>101529.9</v>
      </c>
      <c r="G114" s="38">
        <v>100</v>
      </c>
      <c r="H114" s="64">
        <f t="shared" si="28"/>
        <v>101529.9</v>
      </c>
      <c r="I114" s="15">
        <f t="shared" si="27"/>
        <v>0</v>
      </c>
      <c r="J114" s="15">
        <f t="shared" si="24"/>
        <v>153.36842900302113</v>
      </c>
      <c r="K114" s="15">
        <f t="shared" si="29"/>
        <v>639.00673063292675</v>
      </c>
      <c r="L114" s="15">
        <f t="shared" si="30"/>
        <v>938670.52230716194</v>
      </c>
      <c r="M114" s="15"/>
      <c r="N114" s="15">
        <f t="shared" si="22"/>
        <v>938670.52230716194</v>
      </c>
      <c r="O114" s="39">
        <f t="shared" si="23"/>
        <v>938.67052230716195</v>
      </c>
    </row>
    <row r="115" spans="1:15" x14ac:dyDescent="0.25">
      <c r="A115" s="5"/>
      <c r="B115" s="1" t="s">
        <v>857</v>
      </c>
      <c r="C115" s="47">
        <v>4</v>
      </c>
      <c r="D115" s="69">
        <v>24.329000000000001</v>
      </c>
      <c r="E115" s="98">
        <v>1652</v>
      </c>
      <c r="F115" s="178">
        <v>395753.1</v>
      </c>
      <c r="G115" s="38">
        <v>100</v>
      </c>
      <c r="H115" s="64">
        <f t="shared" si="28"/>
        <v>395753.1</v>
      </c>
      <c r="I115" s="15">
        <f t="shared" si="27"/>
        <v>0</v>
      </c>
      <c r="J115" s="15">
        <f t="shared" si="24"/>
        <v>239.55998789346245</v>
      </c>
      <c r="K115" s="15">
        <f t="shared" si="29"/>
        <v>552.8151717424854</v>
      </c>
      <c r="L115" s="15">
        <f t="shared" si="30"/>
        <v>965719.80968008668</v>
      </c>
      <c r="M115" s="15"/>
      <c r="N115" s="15">
        <f t="shared" si="22"/>
        <v>965719.80968008668</v>
      </c>
      <c r="O115" s="39">
        <f t="shared" si="23"/>
        <v>965.71980968008666</v>
      </c>
    </row>
    <row r="116" spans="1:15" x14ac:dyDescent="0.25">
      <c r="A116" s="5"/>
      <c r="B116" s="1" t="s">
        <v>738</v>
      </c>
      <c r="C116" s="47">
        <v>4</v>
      </c>
      <c r="D116" s="69">
        <v>26.3277</v>
      </c>
      <c r="E116" s="98">
        <v>2232</v>
      </c>
      <c r="F116" s="178">
        <v>358527.4</v>
      </c>
      <c r="G116" s="38">
        <v>100</v>
      </c>
      <c r="H116" s="64">
        <f t="shared" si="28"/>
        <v>358527.4</v>
      </c>
      <c r="I116" s="15">
        <f t="shared" si="27"/>
        <v>0</v>
      </c>
      <c r="J116" s="15">
        <f t="shared" si="24"/>
        <v>160.63055555555556</v>
      </c>
      <c r="K116" s="15">
        <f t="shared" si="29"/>
        <v>631.74460408039226</v>
      </c>
      <c r="L116" s="15">
        <f t="shared" si="30"/>
        <v>1137981.2232065636</v>
      </c>
      <c r="M116" s="15"/>
      <c r="N116" s="15">
        <f t="shared" si="22"/>
        <v>1137981.2232065636</v>
      </c>
      <c r="O116" s="39">
        <f t="shared" si="23"/>
        <v>1137.9812232065635</v>
      </c>
    </row>
    <row r="117" spans="1:15" x14ac:dyDescent="0.25">
      <c r="A117" s="5"/>
      <c r="B117" s="1" t="s">
        <v>739</v>
      </c>
      <c r="C117" s="47">
        <v>4</v>
      </c>
      <c r="D117" s="69">
        <v>20.367199999999997</v>
      </c>
      <c r="E117" s="98">
        <v>974</v>
      </c>
      <c r="F117" s="178">
        <v>182663.2</v>
      </c>
      <c r="G117" s="38">
        <v>100</v>
      </c>
      <c r="H117" s="64">
        <f t="shared" si="28"/>
        <v>182663.2</v>
      </c>
      <c r="I117" s="15">
        <f t="shared" si="27"/>
        <v>0</v>
      </c>
      <c r="J117" s="15">
        <f t="shared" si="24"/>
        <v>187.53921971252569</v>
      </c>
      <c r="K117" s="15">
        <f t="shared" si="29"/>
        <v>604.83593992342219</v>
      </c>
      <c r="L117" s="15">
        <f t="shared" si="30"/>
        <v>942586.58601818082</v>
      </c>
      <c r="M117" s="15"/>
      <c r="N117" s="15">
        <f t="shared" si="22"/>
        <v>942586.58601818082</v>
      </c>
      <c r="O117" s="39">
        <f t="shared" si="23"/>
        <v>942.58658601818081</v>
      </c>
    </row>
    <row r="118" spans="1:15" x14ac:dyDescent="0.25">
      <c r="A118" s="5"/>
      <c r="B118" s="1" t="s">
        <v>71</v>
      </c>
      <c r="C118" s="47">
        <v>4</v>
      </c>
      <c r="D118" s="69">
        <v>25.795300000000001</v>
      </c>
      <c r="E118" s="98">
        <v>2799</v>
      </c>
      <c r="F118" s="178">
        <v>457908</v>
      </c>
      <c r="G118" s="38">
        <v>100</v>
      </c>
      <c r="H118" s="64">
        <f t="shared" si="28"/>
        <v>457908</v>
      </c>
      <c r="I118" s="15">
        <f t="shared" si="27"/>
        <v>0</v>
      </c>
      <c r="J118" s="15">
        <f t="shared" si="24"/>
        <v>163.59699892818864</v>
      </c>
      <c r="K118" s="15">
        <f t="shared" si="29"/>
        <v>628.77816070775918</v>
      </c>
      <c r="L118" s="15">
        <f t="shared" si="30"/>
        <v>1196795.1305651499</v>
      </c>
      <c r="M118" s="15"/>
      <c r="N118" s="15">
        <f t="shared" si="22"/>
        <v>1196795.1305651499</v>
      </c>
      <c r="O118" s="39">
        <f t="shared" si="23"/>
        <v>1196.79513056515</v>
      </c>
    </row>
    <row r="119" spans="1:15" x14ac:dyDescent="0.25">
      <c r="A119" s="5"/>
      <c r="B119" s="1" t="s">
        <v>72</v>
      </c>
      <c r="C119" s="47">
        <v>4</v>
      </c>
      <c r="D119" s="69">
        <v>27.845200000000002</v>
      </c>
      <c r="E119" s="98">
        <v>2617</v>
      </c>
      <c r="F119" s="178">
        <v>643334.6</v>
      </c>
      <c r="G119" s="38">
        <v>100</v>
      </c>
      <c r="H119" s="64">
        <f t="shared" si="28"/>
        <v>643334.6</v>
      </c>
      <c r="I119" s="15">
        <f t="shared" si="27"/>
        <v>0</v>
      </c>
      <c r="J119" s="15">
        <f t="shared" si="24"/>
        <v>245.82904088651125</v>
      </c>
      <c r="K119" s="15">
        <f t="shared" si="29"/>
        <v>546.54611874943657</v>
      </c>
      <c r="L119" s="15">
        <f t="shared" si="30"/>
        <v>1078108.967180443</v>
      </c>
      <c r="M119" s="15"/>
      <c r="N119" s="15">
        <f t="shared" si="22"/>
        <v>1078108.967180443</v>
      </c>
      <c r="O119" s="39">
        <f t="shared" si="23"/>
        <v>1078.108967180443</v>
      </c>
    </row>
    <row r="120" spans="1:15" x14ac:dyDescent="0.25">
      <c r="A120" s="5"/>
      <c r="B120" s="1" t="s">
        <v>73</v>
      </c>
      <c r="C120" s="47">
        <v>4</v>
      </c>
      <c r="D120" s="69">
        <v>24.738299999999999</v>
      </c>
      <c r="E120" s="98">
        <v>1939</v>
      </c>
      <c r="F120" s="178">
        <v>411500.2</v>
      </c>
      <c r="G120" s="38">
        <v>100</v>
      </c>
      <c r="H120" s="64">
        <f t="shared" si="28"/>
        <v>411500.2</v>
      </c>
      <c r="I120" s="15">
        <f t="shared" si="27"/>
        <v>0</v>
      </c>
      <c r="J120" s="15">
        <f t="shared" si="24"/>
        <v>212.22289840123776</v>
      </c>
      <c r="K120" s="15">
        <f t="shared" si="29"/>
        <v>580.15226123471007</v>
      </c>
      <c r="L120" s="15">
        <f t="shared" si="30"/>
        <v>1034255.0650350117</v>
      </c>
      <c r="M120" s="15"/>
      <c r="N120" s="15">
        <f t="shared" si="22"/>
        <v>1034255.0650350117</v>
      </c>
      <c r="O120" s="39">
        <f t="shared" si="23"/>
        <v>1034.2550650350117</v>
      </c>
    </row>
    <row r="121" spans="1:15" x14ac:dyDescent="0.25">
      <c r="A121" s="5"/>
      <c r="B121" s="1"/>
      <c r="C121" s="47"/>
      <c r="D121" s="69">
        <v>0</v>
      </c>
      <c r="E121" s="100"/>
      <c r="F121" s="56"/>
      <c r="G121" s="38"/>
      <c r="H121" s="56"/>
      <c r="K121" s="15"/>
      <c r="L121" s="15"/>
      <c r="M121" s="15"/>
      <c r="N121" s="15"/>
      <c r="O121" s="39">
        <f t="shared" si="23"/>
        <v>0</v>
      </c>
    </row>
    <row r="122" spans="1:15" x14ac:dyDescent="0.25">
      <c r="A122" s="32" t="s">
        <v>74</v>
      </c>
      <c r="B122" s="2" t="s">
        <v>2</v>
      </c>
      <c r="C122" s="58"/>
      <c r="D122" s="7">
        <v>1545.2835</v>
      </c>
      <c r="E122" s="101">
        <f>E123</f>
        <v>112669</v>
      </c>
      <c r="F122" s="49">
        <f t="shared" ref="F122" si="31">F124</f>
        <v>0</v>
      </c>
      <c r="G122" s="49"/>
      <c r="H122" s="49">
        <f>H124</f>
        <v>16459485.9</v>
      </c>
      <c r="I122" s="12">
        <f>I124</f>
        <v>-16459485.9</v>
      </c>
      <c r="J122" s="12"/>
      <c r="K122" s="15"/>
      <c r="L122" s="15"/>
      <c r="M122" s="14">
        <f>M124</f>
        <v>57290681.290687993</v>
      </c>
      <c r="N122" s="12">
        <f t="shared" si="22"/>
        <v>57290681.290687993</v>
      </c>
      <c r="O122" s="39"/>
    </row>
    <row r="123" spans="1:15" x14ac:dyDescent="0.25">
      <c r="A123" s="32" t="s">
        <v>74</v>
      </c>
      <c r="B123" s="2" t="s">
        <v>3</v>
      </c>
      <c r="C123" s="58"/>
      <c r="D123" s="7">
        <v>1545.2835</v>
      </c>
      <c r="E123" s="101">
        <f>SUM(E125:E161)</f>
        <v>112669</v>
      </c>
      <c r="F123" s="49">
        <f t="shared" ref="F123" si="32">SUM(F125:F161)</f>
        <v>100913203.49999999</v>
      </c>
      <c r="G123" s="49"/>
      <c r="H123" s="49">
        <f>SUM(H125:H161)</f>
        <v>67994231.700000003</v>
      </c>
      <c r="I123" s="12">
        <f>SUM(I125:I161)</f>
        <v>32918971.800000001</v>
      </c>
      <c r="J123" s="12"/>
      <c r="K123" s="15"/>
      <c r="L123" s="12">
        <f>SUM(L125:L161)</f>
        <v>36851966.499621615</v>
      </c>
      <c r="M123" s="15"/>
      <c r="N123" s="12">
        <f t="shared" si="22"/>
        <v>36851966.499621615</v>
      </c>
      <c r="O123" s="39"/>
    </row>
    <row r="124" spans="1:15" x14ac:dyDescent="0.25">
      <c r="A124" s="5"/>
      <c r="B124" s="1" t="s">
        <v>26</v>
      </c>
      <c r="C124" s="47">
        <v>2</v>
      </c>
      <c r="D124" s="69">
        <v>0</v>
      </c>
      <c r="E124" s="100"/>
      <c r="F124" s="64"/>
      <c r="G124" s="38">
        <v>25</v>
      </c>
      <c r="H124" s="64">
        <f>F136*G124/100</f>
        <v>16459485.9</v>
      </c>
      <c r="I124" s="15">
        <f t="shared" ref="I124:I161" si="33">F124-H124</f>
        <v>-16459485.9</v>
      </c>
      <c r="J124" s="15"/>
      <c r="K124" s="15"/>
      <c r="L124" s="15"/>
      <c r="M124" s="15">
        <f>($L$7*$L$8*E122/$L$10)+($L$7*$L$9*D122/$L$11)</f>
        <v>57290681.290687993</v>
      </c>
      <c r="N124" s="15">
        <f t="shared" si="22"/>
        <v>57290681.290687993</v>
      </c>
      <c r="O124" s="39">
        <f t="shared" si="23"/>
        <v>57290.681290687993</v>
      </c>
    </row>
    <row r="125" spans="1:15" x14ac:dyDescent="0.25">
      <c r="A125" s="5"/>
      <c r="B125" s="1" t="s">
        <v>75</v>
      </c>
      <c r="C125" s="47">
        <v>4</v>
      </c>
      <c r="D125" s="69">
        <v>62.27</v>
      </c>
      <c r="E125" s="98">
        <v>1329</v>
      </c>
      <c r="F125" s="179">
        <v>1067219</v>
      </c>
      <c r="G125" s="38">
        <v>100</v>
      </c>
      <c r="H125" s="64">
        <f t="shared" ref="H125:H161" si="34">F125*G125/100</f>
        <v>1067219</v>
      </c>
      <c r="I125" s="15">
        <f t="shared" si="33"/>
        <v>0</v>
      </c>
      <c r="J125" s="15">
        <f t="shared" si="24"/>
        <v>803.02407825432658</v>
      </c>
      <c r="K125" s="15">
        <f t="shared" ref="K125:K161" si="35">$J$11*$J$19-J125</f>
        <v>-10.64891861837873</v>
      </c>
      <c r="L125" s="15">
        <f t="shared" ref="L125:L161" si="36">IF(K125&gt;0,$J$7*$J$8*(K125/$K$19),0)+$J$7*$J$9*(E125/$E$19)+$J$7*$J$10*(D125/$D$19)</f>
        <v>345501.0618654443</v>
      </c>
      <c r="M125" s="15"/>
      <c r="N125" s="15">
        <f t="shared" si="22"/>
        <v>345501.0618654443</v>
      </c>
      <c r="O125" s="39">
        <f t="shared" si="23"/>
        <v>345.50106186544429</v>
      </c>
    </row>
    <row r="126" spans="1:15" x14ac:dyDescent="0.25">
      <c r="A126" s="5"/>
      <c r="B126" s="1" t="s">
        <v>76</v>
      </c>
      <c r="C126" s="47">
        <v>4</v>
      </c>
      <c r="D126" s="69">
        <v>60.540000000000006</v>
      </c>
      <c r="E126" s="98">
        <v>2436</v>
      </c>
      <c r="F126" s="179">
        <v>1193561.1000000001</v>
      </c>
      <c r="G126" s="38">
        <v>100</v>
      </c>
      <c r="H126" s="64">
        <f t="shared" si="34"/>
        <v>1193561.1000000001</v>
      </c>
      <c r="I126" s="15">
        <f t="shared" si="33"/>
        <v>0</v>
      </c>
      <c r="J126" s="15">
        <f t="shared" si="24"/>
        <v>489.96761083743849</v>
      </c>
      <c r="K126" s="15">
        <f t="shared" si="35"/>
        <v>302.40754879850937</v>
      </c>
      <c r="L126" s="15">
        <f t="shared" si="36"/>
        <v>849746.3361644306</v>
      </c>
      <c r="M126" s="15"/>
      <c r="N126" s="15">
        <f t="shared" si="22"/>
        <v>849746.3361644306</v>
      </c>
      <c r="O126" s="39">
        <f t="shared" si="23"/>
        <v>849.74633616443055</v>
      </c>
    </row>
    <row r="127" spans="1:15" x14ac:dyDescent="0.25">
      <c r="A127" s="5"/>
      <c r="B127" s="1" t="s">
        <v>77</v>
      </c>
      <c r="C127" s="47">
        <v>4</v>
      </c>
      <c r="D127" s="69">
        <v>34.874600000000001</v>
      </c>
      <c r="E127" s="98">
        <v>2261</v>
      </c>
      <c r="F127" s="179">
        <v>611708.9</v>
      </c>
      <c r="G127" s="38">
        <v>100</v>
      </c>
      <c r="H127" s="64">
        <f t="shared" si="34"/>
        <v>611708.9</v>
      </c>
      <c r="I127" s="15">
        <f t="shared" si="33"/>
        <v>0</v>
      </c>
      <c r="J127" s="15">
        <f t="shared" si="24"/>
        <v>270.5479433878815</v>
      </c>
      <c r="K127" s="15">
        <f t="shared" si="35"/>
        <v>521.82721624806641</v>
      </c>
      <c r="L127" s="15">
        <f t="shared" si="36"/>
        <v>1028364.7763283749</v>
      </c>
      <c r="M127" s="15"/>
      <c r="N127" s="15">
        <f t="shared" si="22"/>
        <v>1028364.7763283749</v>
      </c>
      <c r="O127" s="39">
        <f t="shared" si="23"/>
        <v>1028.3647763283748</v>
      </c>
    </row>
    <row r="128" spans="1:15" x14ac:dyDescent="0.25">
      <c r="A128" s="5"/>
      <c r="B128" s="1" t="s">
        <v>78</v>
      </c>
      <c r="C128" s="47">
        <v>4</v>
      </c>
      <c r="D128" s="69">
        <v>31.383899999999997</v>
      </c>
      <c r="E128" s="98">
        <v>1448</v>
      </c>
      <c r="F128" s="179">
        <v>303683.20000000001</v>
      </c>
      <c r="G128" s="38">
        <v>100</v>
      </c>
      <c r="H128" s="64">
        <f t="shared" si="34"/>
        <v>303683.20000000001</v>
      </c>
      <c r="I128" s="15">
        <f t="shared" si="33"/>
        <v>0</v>
      </c>
      <c r="J128" s="15">
        <f t="shared" si="24"/>
        <v>209.72596685082874</v>
      </c>
      <c r="K128" s="15">
        <f t="shared" si="35"/>
        <v>582.64919278511911</v>
      </c>
      <c r="L128" s="15">
        <f t="shared" si="36"/>
        <v>1002590.939831752</v>
      </c>
      <c r="M128" s="15"/>
      <c r="N128" s="15">
        <f t="shared" si="22"/>
        <v>1002590.939831752</v>
      </c>
      <c r="O128" s="39">
        <f t="shared" si="23"/>
        <v>1002.5909398317519</v>
      </c>
    </row>
    <row r="129" spans="1:15" x14ac:dyDescent="0.25">
      <c r="A129" s="5"/>
      <c r="B129" s="1" t="s">
        <v>740</v>
      </c>
      <c r="C129" s="47">
        <v>4</v>
      </c>
      <c r="D129" s="69">
        <v>25.623899999999999</v>
      </c>
      <c r="E129" s="98">
        <v>1268</v>
      </c>
      <c r="F129" s="179">
        <v>310452.8</v>
      </c>
      <c r="G129" s="38">
        <v>100</v>
      </c>
      <c r="H129" s="64">
        <f t="shared" si="34"/>
        <v>310452.8</v>
      </c>
      <c r="I129" s="15">
        <f t="shared" si="33"/>
        <v>0</v>
      </c>
      <c r="J129" s="15">
        <f t="shared" si="24"/>
        <v>244.83659305993689</v>
      </c>
      <c r="K129" s="15">
        <f t="shared" si="35"/>
        <v>547.53856657601091</v>
      </c>
      <c r="L129" s="15">
        <f t="shared" si="36"/>
        <v>919555.96323537081</v>
      </c>
      <c r="M129" s="15"/>
      <c r="N129" s="15">
        <f t="shared" si="22"/>
        <v>919555.96323537081</v>
      </c>
      <c r="O129" s="39">
        <f t="shared" si="23"/>
        <v>919.55596323537077</v>
      </c>
    </row>
    <row r="130" spans="1:15" x14ac:dyDescent="0.25">
      <c r="A130" s="5"/>
      <c r="B130" s="1" t="s">
        <v>741</v>
      </c>
      <c r="C130" s="47">
        <v>4</v>
      </c>
      <c r="D130" s="69">
        <v>39.855800000000002</v>
      </c>
      <c r="E130" s="98">
        <v>2017</v>
      </c>
      <c r="F130" s="179">
        <v>370780</v>
      </c>
      <c r="G130" s="38">
        <v>100</v>
      </c>
      <c r="H130" s="64">
        <f t="shared" si="34"/>
        <v>370780</v>
      </c>
      <c r="I130" s="15">
        <f t="shared" si="33"/>
        <v>0</v>
      </c>
      <c r="J130" s="15">
        <f t="shared" si="24"/>
        <v>183.8274665344571</v>
      </c>
      <c r="K130" s="15">
        <f t="shared" si="35"/>
        <v>608.54769310149072</v>
      </c>
      <c r="L130" s="15">
        <f t="shared" si="36"/>
        <v>1126489.1632890329</v>
      </c>
      <c r="M130" s="15"/>
      <c r="N130" s="15">
        <f t="shared" si="22"/>
        <v>1126489.1632890329</v>
      </c>
      <c r="O130" s="39">
        <f t="shared" si="23"/>
        <v>1126.4891632890328</v>
      </c>
    </row>
    <row r="131" spans="1:15" x14ac:dyDescent="0.25">
      <c r="A131" s="5"/>
      <c r="B131" s="1" t="s">
        <v>742</v>
      </c>
      <c r="C131" s="47">
        <v>4</v>
      </c>
      <c r="D131" s="69">
        <v>24.169999999999998</v>
      </c>
      <c r="E131" s="98">
        <v>1453</v>
      </c>
      <c r="F131" s="179">
        <v>561484.9</v>
      </c>
      <c r="G131" s="38">
        <v>100</v>
      </c>
      <c r="H131" s="64">
        <f t="shared" si="34"/>
        <v>561484.9</v>
      </c>
      <c r="I131" s="15">
        <f t="shared" si="33"/>
        <v>0</v>
      </c>
      <c r="J131" s="15">
        <f t="shared" si="24"/>
        <v>386.43145216792846</v>
      </c>
      <c r="K131" s="15">
        <f t="shared" si="35"/>
        <v>405.9437074680194</v>
      </c>
      <c r="L131" s="15">
        <f t="shared" si="36"/>
        <v>756066.39778791077</v>
      </c>
      <c r="M131" s="15"/>
      <c r="N131" s="15">
        <f t="shared" si="22"/>
        <v>756066.39778791077</v>
      </c>
      <c r="O131" s="39">
        <f t="shared" si="23"/>
        <v>756.06639778791077</v>
      </c>
    </row>
    <row r="132" spans="1:15" x14ac:dyDescent="0.25">
      <c r="A132" s="5"/>
      <c r="B132" s="1" t="s">
        <v>79</v>
      </c>
      <c r="C132" s="47">
        <v>4</v>
      </c>
      <c r="D132" s="69">
        <v>31.63</v>
      </c>
      <c r="E132" s="98">
        <v>2356</v>
      </c>
      <c r="F132" s="179">
        <v>344242.5</v>
      </c>
      <c r="G132" s="38">
        <v>100</v>
      </c>
      <c r="H132" s="64">
        <f t="shared" si="34"/>
        <v>344242.5</v>
      </c>
      <c r="I132" s="15">
        <f t="shared" si="33"/>
        <v>0</v>
      </c>
      <c r="J132" s="15">
        <f t="shared" si="24"/>
        <v>146.11311544991511</v>
      </c>
      <c r="K132" s="15">
        <f t="shared" si="35"/>
        <v>646.26204418603277</v>
      </c>
      <c r="L132" s="15">
        <f t="shared" si="36"/>
        <v>1187073.5013431758</v>
      </c>
      <c r="M132" s="15"/>
      <c r="N132" s="15">
        <f t="shared" si="22"/>
        <v>1187073.5013431758</v>
      </c>
      <c r="O132" s="39">
        <f t="shared" si="23"/>
        <v>1187.0735013431758</v>
      </c>
    </row>
    <row r="133" spans="1:15" x14ac:dyDescent="0.25">
      <c r="A133" s="5"/>
      <c r="B133" s="1" t="s">
        <v>80</v>
      </c>
      <c r="C133" s="47">
        <v>4</v>
      </c>
      <c r="D133" s="69">
        <v>11.828699999999998</v>
      </c>
      <c r="E133" s="98">
        <v>670</v>
      </c>
      <c r="F133" s="179">
        <v>418679.2</v>
      </c>
      <c r="G133" s="38">
        <v>100</v>
      </c>
      <c r="H133" s="64">
        <f t="shared" si="34"/>
        <v>418679.2</v>
      </c>
      <c r="I133" s="15">
        <f t="shared" si="33"/>
        <v>0</v>
      </c>
      <c r="J133" s="15">
        <f t="shared" si="24"/>
        <v>624.89432835820901</v>
      </c>
      <c r="K133" s="15">
        <f t="shared" si="35"/>
        <v>167.48083127773884</v>
      </c>
      <c r="L133" s="15">
        <f t="shared" si="36"/>
        <v>325735.92272555566</v>
      </c>
      <c r="M133" s="15"/>
      <c r="N133" s="15">
        <f t="shared" si="22"/>
        <v>325735.92272555566</v>
      </c>
      <c r="O133" s="39">
        <f t="shared" si="23"/>
        <v>325.73592272555567</v>
      </c>
    </row>
    <row r="134" spans="1:15" x14ac:dyDescent="0.25">
      <c r="A134" s="5"/>
      <c r="B134" s="1" t="s">
        <v>81</v>
      </c>
      <c r="C134" s="47">
        <v>4</v>
      </c>
      <c r="D134" s="69">
        <v>33.254300000000001</v>
      </c>
      <c r="E134" s="98">
        <v>1863</v>
      </c>
      <c r="F134" s="179">
        <v>842812.2</v>
      </c>
      <c r="G134" s="38">
        <v>100</v>
      </c>
      <c r="H134" s="64">
        <f t="shared" si="34"/>
        <v>842812.2</v>
      </c>
      <c r="I134" s="15">
        <f t="shared" si="33"/>
        <v>0</v>
      </c>
      <c r="J134" s="15">
        <f t="shared" si="24"/>
        <v>452.39516908212556</v>
      </c>
      <c r="K134" s="15">
        <f t="shared" si="35"/>
        <v>339.97999055382229</v>
      </c>
      <c r="L134" s="15">
        <f t="shared" si="36"/>
        <v>747149.76429920085</v>
      </c>
      <c r="M134" s="15"/>
      <c r="N134" s="15">
        <f t="shared" si="22"/>
        <v>747149.76429920085</v>
      </c>
      <c r="O134" s="39">
        <f t="shared" si="23"/>
        <v>747.1497642992008</v>
      </c>
    </row>
    <row r="135" spans="1:15" x14ac:dyDescent="0.25">
      <c r="A135" s="5"/>
      <c r="B135" s="1" t="s">
        <v>82</v>
      </c>
      <c r="C135" s="47">
        <v>4</v>
      </c>
      <c r="D135" s="69">
        <v>34.46</v>
      </c>
      <c r="E135" s="98">
        <v>1933</v>
      </c>
      <c r="F135" s="179">
        <v>2741818.9</v>
      </c>
      <c r="G135" s="38">
        <v>100</v>
      </c>
      <c r="H135" s="64">
        <f t="shared" si="34"/>
        <v>2741818.9</v>
      </c>
      <c r="I135" s="15">
        <f t="shared" si="33"/>
        <v>0</v>
      </c>
      <c r="J135" s="15">
        <f t="shared" si="24"/>
        <v>1418.426745990688</v>
      </c>
      <c r="K135" s="15">
        <f t="shared" si="35"/>
        <v>-626.05158635474015</v>
      </c>
      <c r="L135" s="15">
        <f t="shared" si="36"/>
        <v>326897.26269510214</v>
      </c>
      <c r="M135" s="15"/>
      <c r="N135" s="15">
        <f t="shared" si="22"/>
        <v>326897.26269510214</v>
      </c>
      <c r="O135" s="39">
        <f t="shared" si="23"/>
        <v>326.89726269510214</v>
      </c>
    </row>
    <row r="136" spans="1:15" x14ac:dyDescent="0.25">
      <c r="A136" s="5"/>
      <c r="B136" s="1" t="s">
        <v>879</v>
      </c>
      <c r="C136" s="47">
        <v>3</v>
      </c>
      <c r="D136" s="69">
        <v>34.15</v>
      </c>
      <c r="E136" s="98">
        <v>36291</v>
      </c>
      <c r="F136" s="179">
        <v>65837943.600000001</v>
      </c>
      <c r="G136" s="38">
        <v>50</v>
      </c>
      <c r="H136" s="64">
        <f t="shared" si="34"/>
        <v>32918971.800000001</v>
      </c>
      <c r="I136" s="15">
        <f t="shared" si="33"/>
        <v>32918971.800000001</v>
      </c>
      <c r="J136" s="15">
        <f t="shared" si="24"/>
        <v>1814.167248078036</v>
      </c>
      <c r="K136" s="15">
        <f t="shared" si="35"/>
        <v>-1021.7920884420881</v>
      </c>
      <c r="L136" s="15">
        <f t="shared" si="36"/>
        <v>4219186.1348740561</v>
      </c>
      <c r="M136" s="15"/>
      <c r="N136" s="15">
        <f t="shared" si="22"/>
        <v>4219186.1348740561</v>
      </c>
      <c r="O136" s="39">
        <f t="shared" si="23"/>
        <v>4219.1861348740558</v>
      </c>
    </row>
    <row r="137" spans="1:15" x14ac:dyDescent="0.25">
      <c r="A137" s="5"/>
      <c r="B137" s="1" t="s">
        <v>743</v>
      </c>
      <c r="C137" s="47">
        <v>4</v>
      </c>
      <c r="D137" s="69">
        <v>34.1</v>
      </c>
      <c r="E137" s="98">
        <v>1137</v>
      </c>
      <c r="F137" s="179">
        <v>191713.7</v>
      </c>
      <c r="G137" s="38">
        <v>100</v>
      </c>
      <c r="H137" s="64">
        <f t="shared" si="34"/>
        <v>191713.7</v>
      </c>
      <c r="I137" s="15">
        <f t="shared" si="33"/>
        <v>0</v>
      </c>
      <c r="J137" s="15">
        <f t="shared" si="24"/>
        <v>168.61363236587513</v>
      </c>
      <c r="K137" s="15">
        <f t="shared" si="35"/>
        <v>623.76152727007275</v>
      </c>
      <c r="L137" s="15">
        <f t="shared" si="36"/>
        <v>1028086.4605460361</v>
      </c>
      <c r="M137" s="15"/>
      <c r="N137" s="15">
        <f t="shared" si="22"/>
        <v>1028086.4605460361</v>
      </c>
      <c r="O137" s="39">
        <f t="shared" si="23"/>
        <v>1028.0864605460361</v>
      </c>
    </row>
    <row r="138" spans="1:15" x14ac:dyDescent="0.25">
      <c r="A138" s="5"/>
      <c r="B138" s="1" t="s">
        <v>83</v>
      </c>
      <c r="C138" s="47">
        <v>4</v>
      </c>
      <c r="D138" s="69">
        <v>69.12</v>
      </c>
      <c r="E138" s="98">
        <v>5572</v>
      </c>
      <c r="F138" s="179">
        <v>1475254</v>
      </c>
      <c r="G138" s="38">
        <v>100</v>
      </c>
      <c r="H138" s="64">
        <f t="shared" si="34"/>
        <v>1475254</v>
      </c>
      <c r="I138" s="15">
        <f t="shared" si="33"/>
        <v>0</v>
      </c>
      <c r="J138" s="15">
        <f t="shared" si="24"/>
        <v>264.76202440775307</v>
      </c>
      <c r="K138" s="15">
        <f t="shared" si="35"/>
        <v>527.61313522819478</v>
      </c>
      <c r="L138" s="15">
        <f t="shared" si="36"/>
        <v>1518088.946844059</v>
      </c>
      <c r="M138" s="15"/>
      <c r="N138" s="15">
        <f t="shared" si="22"/>
        <v>1518088.946844059</v>
      </c>
      <c r="O138" s="39">
        <f t="shared" si="23"/>
        <v>1518.0889468440591</v>
      </c>
    </row>
    <row r="139" spans="1:15" x14ac:dyDescent="0.25">
      <c r="A139" s="5"/>
      <c r="B139" s="1" t="s">
        <v>744</v>
      </c>
      <c r="C139" s="47">
        <v>4</v>
      </c>
      <c r="D139" s="69">
        <v>26.168200000000002</v>
      </c>
      <c r="E139" s="98">
        <v>1501</v>
      </c>
      <c r="F139" s="179">
        <v>235109.6</v>
      </c>
      <c r="G139" s="38">
        <v>100</v>
      </c>
      <c r="H139" s="64">
        <f t="shared" si="34"/>
        <v>235109.6</v>
      </c>
      <c r="I139" s="15">
        <f t="shared" si="33"/>
        <v>0</v>
      </c>
      <c r="J139" s="15">
        <f t="shared" si="24"/>
        <v>156.63530979347101</v>
      </c>
      <c r="K139" s="15">
        <f t="shared" si="35"/>
        <v>635.73984984247681</v>
      </c>
      <c r="L139" s="15">
        <f t="shared" si="36"/>
        <v>1059725.2168202715</v>
      </c>
      <c r="M139" s="15"/>
      <c r="N139" s="15">
        <f t="shared" si="22"/>
        <v>1059725.2168202715</v>
      </c>
      <c r="O139" s="39">
        <f t="shared" si="23"/>
        <v>1059.7252168202715</v>
      </c>
    </row>
    <row r="140" spans="1:15" x14ac:dyDescent="0.25">
      <c r="A140" s="5"/>
      <c r="B140" s="1" t="s">
        <v>84</v>
      </c>
      <c r="C140" s="47">
        <v>4</v>
      </c>
      <c r="D140" s="69">
        <v>85.18</v>
      </c>
      <c r="E140" s="98">
        <v>4564</v>
      </c>
      <c r="F140" s="179">
        <v>1347069.5</v>
      </c>
      <c r="G140" s="38">
        <v>100</v>
      </c>
      <c r="H140" s="64">
        <f t="shared" si="34"/>
        <v>1347069.5</v>
      </c>
      <c r="I140" s="15">
        <f t="shared" si="33"/>
        <v>0</v>
      </c>
      <c r="J140" s="15">
        <f t="shared" si="24"/>
        <v>295.15107361963192</v>
      </c>
      <c r="K140" s="15">
        <f t="shared" si="35"/>
        <v>497.22408601631594</v>
      </c>
      <c r="L140" s="15">
        <f t="shared" si="36"/>
        <v>1415525.4824154205</v>
      </c>
      <c r="M140" s="15"/>
      <c r="N140" s="15">
        <f t="shared" si="22"/>
        <v>1415525.4824154205</v>
      </c>
      <c r="O140" s="39">
        <f t="shared" si="23"/>
        <v>1415.5254824154204</v>
      </c>
    </row>
    <row r="141" spans="1:15" x14ac:dyDescent="0.25">
      <c r="A141" s="5"/>
      <c r="B141" s="1" t="s">
        <v>85</v>
      </c>
      <c r="C141" s="47">
        <v>4</v>
      </c>
      <c r="D141" s="69">
        <v>34.762</v>
      </c>
      <c r="E141" s="98">
        <v>1783</v>
      </c>
      <c r="F141" s="179">
        <v>372680.8</v>
      </c>
      <c r="G141" s="38">
        <v>100</v>
      </c>
      <c r="H141" s="64">
        <f t="shared" si="34"/>
        <v>372680.8</v>
      </c>
      <c r="I141" s="15">
        <f t="shared" si="33"/>
        <v>0</v>
      </c>
      <c r="J141" s="15">
        <f t="shared" si="24"/>
        <v>209.01895681435781</v>
      </c>
      <c r="K141" s="15">
        <f t="shared" si="35"/>
        <v>583.35620282159005</v>
      </c>
      <c r="L141" s="15">
        <f t="shared" si="36"/>
        <v>1052023.0858918957</v>
      </c>
      <c r="M141" s="15"/>
      <c r="N141" s="15">
        <f t="shared" si="22"/>
        <v>1052023.0858918957</v>
      </c>
      <c r="O141" s="39">
        <f t="shared" si="23"/>
        <v>1052.0230858918958</v>
      </c>
    </row>
    <row r="142" spans="1:15" x14ac:dyDescent="0.25">
      <c r="A142" s="5"/>
      <c r="B142" s="1" t="s">
        <v>86</v>
      </c>
      <c r="C142" s="47">
        <v>4</v>
      </c>
      <c r="D142" s="69">
        <v>46.627399999999994</v>
      </c>
      <c r="E142" s="98">
        <v>1594</v>
      </c>
      <c r="F142" s="179">
        <v>487910.8</v>
      </c>
      <c r="G142" s="38">
        <v>100</v>
      </c>
      <c r="H142" s="64">
        <f t="shared" si="34"/>
        <v>487910.8</v>
      </c>
      <c r="I142" s="15">
        <f t="shared" si="33"/>
        <v>0</v>
      </c>
      <c r="J142" s="15">
        <f t="shared" si="24"/>
        <v>306.09209535759095</v>
      </c>
      <c r="K142" s="15">
        <f t="shared" si="35"/>
        <v>486.2830642783569</v>
      </c>
      <c r="L142" s="15">
        <f t="shared" si="36"/>
        <v>944410.17933670199</v>
      </c>
      <c r="M142" s="15"/>
      <c r="N142" s="15">
        <f t="shared" si="22"/>
        <v>944410.17933670199</v>
      </c>
      <c r="O142" s="39">
        <f t="shared" si="23"/>
        <v>944.41017933670196</v>
      </c>
    </row>
    <row r="143" spans="1:15" x14ac:dyDescent="0.25">
      <c r="A143" s="5"/>
      <c r="B143" s="1" t="s">
        <v>87</v>
      </c>
      <c r="C143" s="47">
        <v>4</v>
      </c>
      <c r="D143" s="69">
        <v>61.2</v>
      </c>
      <c r="E143" s="98">
        <v>2139</v>
      </c>
      <c r="F143" s="179">
        <v>1151802.8999999999</v>
      </c>
      <c r="G143" s="38">
        <v>100</v>
      </c>
      <c r="H143" s="64">
        <f t="shared" si="34"/>
        <v>1151802.8999999999</v>
      </c>
      <c r="I143" s="15">
        <f t="shared" si="33"/>
        <v>0</v>
      </c>
      <c r="J143" s="15">
        <f t="shared" si="24"/>
        <v>538.47727910238427</v>
      </c>
      <c r="K143" s="15">
        <f t="shared" si="35"/>
        <v>253.89788053356358</v>
      </c>
      <c r="L143" s="15">
        <f t="shared" si="36"/>
        <v>756524.24159748689</v>
      </c>
      <c r="M143" s="15"/>
      <c r="N143" s="15">
        <f t="shared" si="22"/>
        <v>756524.24159748689</v>
      </c>
      <c r="O143" s="39">
        <f t="shared" si="23"/>
        <v>756.52424159748693</v>
      </c>
    </row>
    <row r="144" spans="1:15" x14ac:dyDescent="0.25">
      <c r="A144" s="5"/>
      <c r="B144" s="1" t="s">
        <v>88</v>
      </c>
      <c r="C144" s="47">
        <v>4</v>
      </c>
      <c r="D144" s="69">
        <v>47.41</v>
      </c>
      <c r="E144" s="98">
        <v>2818</v>
      </c>
      <c r="F144" s="179">
        <v>7859107</v>
      </c>
      <c r="G144" s="38">
        <v>100</v>
      </c>
      <c r="H144" s="64">
        <f t="shared" si="34"/>
        <v>7859107</v>
      </c>
      <c r="I144" s="15">
        <f t="shared" si="33"/>
        <v>0</v>
      </c>
      <c r="J144" s="15">
        <f t="shared" si="24"/>
        <v>2788.8953158268278</v>
      </c>
      <c r="K144" s="15">
        <f t="shared" si="35"/>
        <v>-1996.5201561908798</v>
      </c>
      <c r="L144" s="15">
        <f t="shared" si="36"/>
        <v>467714.29403460876</v>
      </c>
      <c r="M144" s="15"/>
      <c r="N144" s="15">
        <f t="shared" si="22"/>
        <v>467714.29403460876</v>
      </c>
      <c r="O144" s="39">
        <f t="shared" si="23"/>
        <v>467.71429403460877</v>
      </c>
    </row>
    <row r="145" spans="1:15" x14ac:dyDescent="0.25">
      <c r="A145" s="5"/>
      <c r="B145" s="1" t="s">
        <v>89</v>
      </c>
      <c r="C145" s="47">
        <v>4</v>
      </c>
      <c r="D145" s="69">
        <v>17.339500000000001</v>
      </c>
      <c r="E145" s="98">
        <v>826</v>
      </c>
      <c r="F145" s="179">
        <v>141475.1</v>
      </c>
      <c r="G145" s="38">
        <v>100</v>
      </c>
      <c r="H145" s="64">
        <f t="shared" si="34"/>
        <v>141475.1</v>
      </c>
      <c r="I145" s="15">
        <f t="shared" si="33"/>
        <v>0</v>
      </c>
      <c r="J145" s="15">
        <f t="shared" si="24"/>
        <v>171.27736077481842</v>
      </c>
      <c r="K145" s="15">
        <f t="shared" si="35"/>
        <v>621.09779886112938</v>
      </c>
      <c r="L145" s="15">
        <f t="shared" si="36"/>
        <v>937000.64359661646</v>
      </c>
      <c r="M145" s="15"/>
      <c r="N145" s="15">
        <f t="shared" si="22"/>
        <v>937000.64359661646</v>
      </c>
      <c r="O145" s="39">
        <f t="shared" si="23"/>
        <v>937.00064359661644</v>
      </c>
    </row>
    <row r="146" spans="1:15" x14ac:dyDescent="0.25">
      <c r="A146" s="5"/>
      <c r="B146" s="1" t="s">
        <v>90</v>
      </c>
      <c r="C146" s="47">
        <v>4</v>
      </c>
      <c r="D146" s="69">
        <v>17.34</v>
      </c>
      <c r="E146" s="98">
        <v>689</v>
      </c>
      <c r="F146" s="179">
        <v>100711.1</v>
      </c>
      <c r="G146" s="38">
        <v>100</v>
      </c>
      <c r="H146" s="64">
        <f t="shared" si="34"/>
        <v>100711.1</v>
      </c>
      <c r="I146" s="15">
        <f t="shared" si="33"/>
        <v>0</v>
      </c>
      <c r="J146" s="15">
        <f t="shared" si="24"/>
        <v>146.16995645863571</v>
      </c>
      <c r="K146" s="15">
        <f t="shared" si="35"/>
        <v>646.20520317731211</v>
      </c>
      <c r="L146" s="15">
        <f t="shared" si="36"/>
        <v>953378.09993570892</v>
      </c>
      <c r="M146" s="15"/>
      <c r="N146" s="15">
        <f t="shared" si="22"/>
        <v>953378.09993570892</v>
      </c>
      <c r="O146" s="39">
        <f t="shared" si="23"/>
        <v>953.37809993570886</v>
      </c>
    </row>
    <row r="147" spans="1:15" x14ac:dyDescent="0.25">
      <c r="A147" s="5"/>
      <c r="B147" s="1" t="s">
        <v>91</v>
      </c>
      <c r="C147" s="47">
        <v>4</v>
      </c>
      <c r="D147" s="69">
        <v>26.2576</v>
      </c>
      <c r="E147" s="98">
        <v>1457</v>
      </c>
      <c r="F147" s="179">
        <v>621665.9</v>
      </c>
      <c r="G147" s="38">
        <v>100</v>
      </c>
      <c r="H147" s="64">
        <f t="shared" si="34"/>
        <v>621665.9</v>
      </c>
      <c r="I147" s="15">
        <f t="shared" si="33"/>
        <v>0</v>
      </c>
      <c r="J147" s="15">
        <f t="shared" si="24"/>
        <v>426.67529169526426</v>
      </c>
      <c r="K147" s="15">
        <f t="shared" si="35"/>
        <v>365.69986794068359</v>
      </c>
      <c r="L147" s="15">
        <f t="shared" si="36"/>
        <v>711922.44607487356</v>
      </c>
      <c r="M147" s="15"/>
      <c r="N147" s="15">
        <f t="shared" ref="N147:N210" si="37">L147+M147</f>
        <v>711922.44607487356</v>
      </c>
      <c r="O147" s="39">
        <f t="shared" si="23"/>
        <v>711.92244607487351</v>
      </c>
    </row>
    <row r="148" spans="1:15" x14ac:dyDescent="0.25">
      <c r="A148" s="5"/>
      <c r="B148" s="1" t="s">
        <v>92</v>
      </c>
      <c r="C148" s="47">
        <v>4</v>
      </c>
      <c r="D148" s="69">
        <v>61.502499999999998</v>
      </c>
      <c r="E148" s="98">
        <v>2216</v>
      </c>
      <c r="F148" s="179">
        <v>1298600.1000000001</v>
      </c>
      <c r="G148" s="38">
        <v>100</v>
      </c>
      <c r="H148" s="64">
        <f t="shared" si="34"/>
        <v>1298600.1000000001</v>
      </c>
      <c r="I148" s="15">
        <f t="shared" si="33"/>
        <v>0</v>
      </c>
      <c r="J148" s="15">
        <f t="shared" si="24"/>
        <v>586.01087545126359</v>
      </c>
      <c r="K148" s="15">
        <f t="shared" si="35"/>
        <v>206.36428418468427</v>
      </c>
      <c r="L148" s="15">
        <f t="shared" si="36"/>
        <v>705802.9237264127</v>
      </c>
      <c r="M148" s="15"/>
      <c r="N148" s="15">
        <f t="shared" si="37"/>
        <v>705802.9237264127</v>
      </c>
      <c r="O148" s="39">
        <f t="shared" si="23"/>
        <v>705.8029237264127</v>
      </c>
    </row>
    <row r="149" spans="1:15" x14ac:dyDescent="0.25">
      <c r="A149" s="5"/>
      <c r="B149" s="1" t="s">
        <v>745</v>
      </c>
      <c r="C149" s="47">
        <v>4</v>
      </c>
      <c r="D149" s="69">
        <v>22.879899999999999</v>
      </c>
      <c r="E149" s="98">
        <v>614</v>
      </c>
      <c r="F149" s="179">
        <v>194345.5</v>
      </c>
      <c r="G149" s="38">
        <v>100</v>
      </c>
      <c r="H149" s="64">
        <f t="shared" si="34"/>
        <v>194345.5</v>
      </c>
      <c r="I149" s="15">
        <f t="shared" si="33"/>
        <v>0</v>
      </c>
      <c r="J149" s="15">
        <f t="shared" si="24"/>
        <v>316.52361563517917</v>
      </c>
      <c r="K149" s="15">
        <f t="shared" si="35"/>
        <v>475.85154400076868</v>
      </c>
      <c r="L149" s="15">
        <f t="shared" si="36"/>
        <v>745778.25208356115</v>
      </c>
      <c r="M149" s="15"/>
      <c r="N149" s="15">
        <f t="shared" si="37"/>
        <v>745778.25208356115</v>
      </c>
      <c r="O149" s="39">
        <f t="shared" si="23"/>
        <v>745.77825208356114</v>
      </c>
    </row>
    <row r="150" spans="1:15" x14ac:dyDescent="0.25">
      <c r="A150" s="5"/>
      <c r="B150" s="1" t="s">
        <v>93</v>
      </c>
      <c r="C150" s="47">
        <v>4</v>
      </c>
      <c r="D150" s="69">
        <v>31.273200000000003</v>
      </c>
      <c r="E150" s="98">
        <v>554</v>
      </c>
      <c r="F150" s="179">
        <v>462192</v>
      </c>
      <c r="G150" s="38">
        <v>100</v>
      </c>
      <c r="H150" s="64">
        <f t="shared" si="34"/>
        <v>462192</v>
      </c>
      <c r="I150" s="15">
        <f t="shared" si="33"/>
        <v>0</v>
      </c>
      <c r="J150" s="15">
        <f t="shared" si="24"/>
        <v>834.28158844765346</v>
      </c>
      <c r="K150" s="15">
        <f t="shared" si="35"/>
        <v>-41.906428811705609</v>
      </c>
      <c r="L150" s="15">
        <f t="shared" si="36"/>
        <v>160661.84824930673</v>
      </c>
      <c r="M150" s="15"/>
      <c r="N150" s="15">
        <f t="shared" si="37"/>
        <v>160661.84824930673</v>
      </c>
      <c r="O150" s="39">
        <f t="shared" si="23"/>
        <v>160.66184824930673</v>
      </c>
    </row>
    <row r="151" spans="1:15" x14ac:dyDescent="0.25">
      <c r="A151" s="5"/>
      <c r="B151" s="1" t="s">
        <v>94</v>
      </c>
      <c r="C151" s="47">
        <v>4</v>
      </c>
      <c r="D151" s="69">
        <v>58.628599999999992</v>
      </c>
      <c r="E151" s="98">
        <v>3870</v>
      </c>
      <c r="F151" s="179">
        <v>748739.1</v>
      </c>
      <c r="G151" s="38">
        <v>100</v>
      </c>
      <c r="H151" s="64">
        <f t="shared" si="34"/>
        <v>748739.1</v>
      </c>
      <c r="I151" s="15">
        <f t="shared" si="33"/>
        <v>0</v>
      </c>
      <c r="J151" s="15">
        <f t="shared" si="24"/>
        <v>193.47263565891473</v>
      </c>
      <c r="K151" s="15">
        <f t="shared" si="35"/>
        <v>598.90252397703307</v>
      </c>
      <c r="L151" s="15">
        <f t="shared" si="36"/>
        <v>1382965.4983413331</v>
      </c>
      <c r="M151" s="15"/>
      <c r="N151" s="15">
        <f t="shared" si="37"/>
        <v>1382965.4983413331</v>
      </c>
      <c r="O151" s="39">
        <f t="shared" ref="O151:O214" si="38">N151/1000</f>
        <v>1382.9654983413332</v>
      </c>
    </row>
    <row r="152" spans="1:15" x14ac:dyDescent="0.25">
      <c r="A152" s="5"/>
      <c r="B152" s="1" t="s">
        <v>95</v>
      </c>
      <c r="C152" s="47">
        <v>4</v>
      </c>
      <c r="D152" s="69">
        <v>76.844499999999996</v>
      </c>
      <c r="E152" s="98">
        <v>3091</v>
      </c>
      <c r="F152" s="179">
        <v>2168797.9</v>
      </c>
      <c r="G152" s="38">
        <v>100</v>
      </c>
      <c r="H152" s="64">
        <f t="shared" si="34"/>
        <v>2168797.9</v>
      </c>
      <c r="I152" s="15">
        <f t="shared" si="33"/>
        <v>0</v>
      </c>
      <c r="J152" s="15">
        <f t="shared" ref="J152:J215" si="39">F152/E152</f>
        <v>701.64927208023289</v>
      </c>
      <c r="K152" s="15">
        <f t="shared" si="35"/>
        <v>90.725887555714962</v>
      </c>
      <c r="L152" s="15">
        <f t="shared" si="36"/>
        <v>706050.53272035485</v>
      </c>
      <c r="M152" s="15"/>
      <c r="N152" s="15">
        <f t="shared" si="37"/>
        <v>706050.53272035485</v>
      </c>
      <c r="O152" s="39">
        <f t="shared" si="38"/>
        <v>706.05053272035479</v>
      </c>
    </row>
    <row r="153" spans="1:15" x14ac:dyDescent="0.25">
      <c r="A153" s="5"/>
      <c r="B153" s="1" t="s">
        <v>96</v>
      </c>
      <c r="C153" s="47">
        <v>4</v>
      </c>
      <c r="D153" s="69">
        <v>38.180500000000002</v>
      </c>
      <c r="E153" s="98">
        <v>2173</v>
      </c>
      <c r="F153" s="179">
        <v>436897.3</v>
      </c>
      <c r="G153" s="38">
        <v>100</v>
      </c>
      <c r="H153" s="64">
        <f t="shared" si="34"/>
        <v>436897.3</v>
      </c>
      <c r="I153" s="15">
        <f t="shared" si="33"/>
        <v>0</v>
      </c>
      <c r="J153" s="15">
        <f t="shared" si="39"/>
        <v>201.05720202485043</v>
      </c>
      <c r="K153" s="15">
        <f t="shared" si="35"/>
        <v>591.31795761109743</v>
      </c>
      <c r="L153" s="15">
        <f t="shared" si="36"/>
        <v>1117031.4290895748</v>
      </c>
      <c r="M153" s="15"/>
      <c r="N153" s="15">
        <f t="shared" si="37"/>
        <v>1117031.4290895748</v>
      </c>
      <c r="O153" s="39">
        <f t="shared" si="38"/>
        <v>1117.0314290895749</v>
      </c>
    </row>
    <row r="154" spans="1:15" x14ac:dyDescent="0.25">
      <c r="A154" s="5"/>
      <c r="B154" s="1" t="s">
        <v>97</v>
      </c>
      <c r="C154" s="47">
        <v>4</v>
      </c>
      <c r="D154" s="69">
        <v>50.358499999999999</v>
      </c>
      <c r="E154" s="98">
        <v>3040</v>
      </c>
      <c r="F154" s="179">
        <v>1603526.1</v>
      </c>
      <c r="G154" s="38">
        <v>100</v>
      </c>
      <c r="H154" s="64">
        <f t="shared" si="34"/>
        <v>1603526.1</v>
      </c>
      <c r="I154" s="15">
        <f t="shared" si="33"/>
        <v>0</v>
      </c>
      <c r="J154" s="15">
        <f t="shared" si="39"/>
        <v>527.47569078947367</v>
      </c>
      <c r="K154" s="15">
        <f t="shared" si="35"/>
        <v>264.89946884647418</v>
      </c>
      <c r="L154" s="15">
        <f t="shared" si="36"/>
        <v>838664.48931453691</v>
      </c>
      <c r="M154" s="15"/>
      <c r="N154" s="15">
        <f t="shared" si="37"/>
        <v>838664.48931453691</v>
      </c>
      <c r="O154" s="39">
        <f t="shared" si="38"/>
        <v>838.66448931453692</v>
      </c>
    </row>
    <row r="155" spans="1:15" x14ac:dyDescent="0.25">
      <c r="A155" s="5"/>
      <c r="B155" s="1" t="s">
        <v>98</v>
      </c>
      <c r="C155" s="47">
        <v>4</v>
      </c>
      <c r="D155" s="69">
        <v>109.09</v>
      </c>
      <c r="E155" s="98">
        <v>5638</v>
      </c>
      <c r="F155" s="179">
        <v>2110254.4</v>
      </c>
      <c r="G155" s="38">
        <v>100</v>
      </c>
      <c r="H155" s="64">
        <f t="shared" si="34"/>
        <v>2110254.4</v>
      </c>
      <c r="I155" s="15">
        <f t="shared" si="33"/>
        <v>0</v>
      </c>
      <c r="J155" s="15">
        <f t="shared" si="39"/>
        <v>374.29130897481377</v>
      </c>
      <c r="K155" s="15">
        <f t="shared" si="35"/>
        <v>418.08385066113408</v>
      </c>
      <c r="L155" s="15">
        <f t="shared" si="36"/>
        <v>1511513.0483167991</v>
      </c>
      <c r="M155" s="15"/>
      <c r="N155" s="15">
        <f t="shared" si="37"/>
        <v>1511513.0483167991</v>
      </c>
      <c r="O155" s="39">
        <f t="shared" si="38"/>
        <v>1511.5130483167991</v>
      </c>
    </row>
    <row r="156" spans="1:15" x14ac:dyDescent="0.25">
      <c r="A156" s="5"/>
      <c r="B156" s="1" t="s">
        <v>99</v>
      </c>
      <c r="C156" s="47">
        <v>4</v>
      </c>
      <c r="D156" s="69">
        <v>26.459899999999998</v>
      </c>
      <c r="E156" s="98">
        <v>1502</v>
      </c>
      <c r="F156" s="179">
        <v>225181.7</v>
      </c>
      <c r="G156" s="38">
        <v>100</v>
      </c>
      <c r="H156" s="64">
        <f t="shared" si="34"/>
        <v>225181.7</v>
      </c>
      <c r="I156" s="15">
        <f t="shared" si="33"/>
        <v>0</v>
      </c>
      <c r="J156" s="15">
        <f t="shared" si="39"/>
        <v>149.92123834886817</v>
      </c>
      <c r="K156" s="15">
        <f t="shared" si="35"/>
        <v>642.45392128707965</v>
      </c>
      <c r="L156" s="15">
        <f t="shared" si="36"/>
        <v>1069282.0572917047</v>
      </c>
      <c r="M156" s="15"/>
      <c r="N156" s="15">
        <f t="shared" si="37"/>
        <v>1069282.0572917047</v>
      </c>
      <c r="O156" s="39">
        <f t="shared" si="38"/>
        <v>1069.2820572917046</v>
      </c>
    </row>
    <row r="157" spans="1:15" x14ac:dyDescent="0.25">
      <c r="A157" s="5"/>
      <c r="B157" s="1" t="s">
        <v>746</v>
      </c>
      <c r="C157" s="47">
        <v>4</v>
      </c>
      <c r="D157" s="69">
        <v>17.317799999999998</v>
      </c>
      <c r="E157" s="98">
        <v>957</v>
      </c>
      <c r="F157" s="179">
        <v>199404.5</v>
      </c>
      <c r="G157" s="38">
        <v>100</v>
      </c>
      <c r="H157" s="64">
        <f t="shared" si="34"/>
        <v>199404.5</v>
      </c>
      <c r="I157" s="15">
        <f t="shared" si="33"/>
        <v>0</v>
      </c>
      <c r="J157" s="15">
        <f t="shared" si="39"/>
        <v>208.36415882967606</v>
      </c>
      <c r="K157" s="15">
        <f t="shared" si="35"/>
        <v>584.0110008062718</v>
      </c>
      <c r="L157" s="15">
        <f t="shared" si="36"/>
        <v>904656.63805181324</v>
      </c>
      <c r="M157" s="15"/>
      <c r="N157" s="15">
        <f t="shared" si="37"/>
        <v>904656.63805181324</v>
      </c>
      <c r="O157" s="39">
        <f t="shared" si="38"/>
        <v>904.65663805181327</v>
      </c>
    </row>
    <row r="158" spans="1:15" x14ac:dyDescent="0.25">
      <c r="A158" s="5"/>
      <c r="B158" s="1" t="s">
        <v>100</v>
      </c>
      <c r="C158" s="47">
        <v>4</v>
      </c>
      <c r="D158" s="69">
        <v>34.703099999999999</v>
      </c>
      <c r="E158" s="98">
        <v>1825</v>
      </c>
      <c r="F158" s="179">
        <v>290904.2</v>
      </c>
      <c r="G158" s="38">
        <v>100</v>
      </c>
      <c r="H158" s="64">
        <f t="shared" si="34"/>
        <v>290904.2</v>
      </c>
      <c r="I158" s="15">
        <f t="shared" si="33"/>
        <v>0</v>
      </c>
      <c r="J158" s="15">
        <f t="shared" si="39"/>
        <v>159.39956164383563</v>
      </c>
      <c r="K158" s="15">
        <f t="shared" si="35"/>
        <v>632.97559799211217</v>
      </c>
      <c r="L158" s="15">
        <f t="shared" si="36"/>
        <v>1119641.3918267193</v>
      </c>
      <c r="M158" s="15"/>
      <c r="N158" s="15">
        <f t="shared" si="37"/>
        <v>1119641.3918267193</v>
      </c>
      <c r="O158" s="39">
        <f t="shared" si="38"/>
        <v>1119.6413918267192</v>
      </c>
    </row>
    <row r="159" spans="1:15" x14ac:dyDescent="0.25">
      <c r="A159" s="5"/>
      <c r="B159" s="1" t="s">
        <v>101</v>
      </c>
      <c r="C159" s="47">
        <v>4</v>
      </c>
      <c r="D159" s="69">
        <v>43.419999999999995</v>
      </c>
      <c r="E159" s="98">
        <v>2706</v>
      </c>
      <c r="F159" s="179">
        <v>465949.7</v>
      </c>
      <c r="G159" s="38">
        <v>100</v>
      </c>
      <c r="H159" s="64">
        <f t="shared" si="34"/>
        <v>465949.7</v>
      </c>
      <c r="I159" s="15">
        <f t="shared" si="33"/>
        <v>0</v>
      </c>
      <c r="J159" s="15">
        <f t="shared" si="39"/>
        <v>172.19131559497413</v>
      </c>
      <c r="K159" s="15">
        <f t="shared" si="35"/>
        <v>620.18384404097378</v>
      </c>
      <c r="L159" s="15">
        <f t="shared" si="36"/>
        <v>1230503.0511784838</v>
      </c>
      <c r="M159" s="15"/>
      <c r="N159" s="15">
        <f t="shared" si="37"/>
        <v>1230503.0511784838</v>
      </c>
      <c r="O159" s="39">
        <f t="shared" si="38"/>
        <v>1230.5030511784837</v>
      </c>
    </row>
    <row r="160" spans="1:15" x14ac:dyDescent="0.25">
      <c r="A160" s="5"/>
      <c r="B160" s="1" t="s">
        <v>102</v>
      </c>
      <c r="C160" s="47">
        <v>4</v>
      </c>
      <c r="D160" s="69">
        <v>49.62</v>
      </c>
      <c r="E160" s="98">
        <v>2956</v>
      </c>
      <c r="F160" s="179">
        <v>559511</v>
      </c>
      <c r="G160" s="38">
        <v>100</v>
      </c>
      <c r="H160" s="64">
        <f t="shared" si="34"/>
        <v>559511</v>
      </c>
      <c r="I160" s="15">
        <f t="shared" si="33"/>
        <v>0</v>
      </c>
      <c r="J160" s="15">
        <f t="shared" si="39"/>
        <v>189.2797699594046</v>
      </c>
      <c r="K160" s="15">
        <f t="shared" si="35"/>
        <v>603.09538967654328</v>
      </c>
      <c r="L160" s="15">
        <f t="shared" si="36"/>
        <v>1256526.1986539299</v>
      </c>
      <c r="M160" s="15"/>
      <c r="N160" s="15">
        <f t="shared" si="37"/>
        <v>1256526.1986539299</v>
      </c>
      <c r="O160" s="39">
        <f t="shared" si="38"/>
        <v>1256.5261986539299</v>
      </c>
    </row>
    <row r="161" spans="1:15" x14ac:dyDescent="0.25">
      <c r="A161" s="5"/>
      <c r="B161" s="1" t="s">
        <v>103</v>
      </c>
      <c r="C161" s="47">
        <v>4</v>
      </c>
      <c r="D161" s="69">
        <v>35.459099999999999</v>
      </c>
      <c r="E161" s="98">
        <v>2122</v>
      </c>
      <c r="F161" s="179">
        <v>1560013.3</v>
      </c>
      <c r="G161" s="38">
        <v>100</v>
      </c>
      <c r="H161" s="64">
        <f t="shared" si="34"/>
        <v>1560013.3</v>
      </c>
      <c r="I161" s="15">
        <f t="shared" si="33"/>
        <v>0</v>
      </c>
      <c r="J161" s="15">
        <f t="shared" si="39"/>
        <v>735.16178133836002</v>
      </c>
      <c r="K161" s="15">
        <f t="shared" si="35"/>
        <v>57.213378297587838</v>
      </c>
      <c r="L161" s="15">
        <f t="shared" si="36"/>
        <v>424132.81924399716</v>
      </c>
      <c r="M161" s="15"/>
      <c r="N161" s="15">
        <f t="shared" si="37"/>
        <v>424132.81924399716</v>
      </c>
      <c r="O161" s="39">
        <f t="shared" si="38"/>
        <v>424.13281924399718</v>
      </c>
    </row>
    <row r="162" spans="1:15" x14ac:dyDescent="0.25">
      <c r="A162" s="5"/>
      <c r="B162" s="1"/>
      <c r="C162" s="47"/>
      <c r="D162" s="69">
        <v>0</v>
      </c>
      <c r="E162" s="100"/>
      <c r="F162" s="56"/>
      <c r="G162" s="38"/>
      <c r="H162" s="56"/>
      <c r="K162" s="15"/>
      <c r="L162" s="15"/>
      <c r="M162" s="15"/>
      <c r="N162" s="15"/>
      <c r="O162" s="39">
        <f t="shared" si="38"/>
        <v>0</v>
      </c>
    </row>
    <row r="163" spans="1:15" x14ac:dyDescent="0.25">
      <c r="A163" s="32" t="s">
        <v>104</v>
      </c>
      <c r="B163" s="2" t="s">
        <v>2</v>
      </c>
      <c r="C163" s="58"/>
      <c r="D163" s="7">
        <v>867.85669999999993</v>
      </c>
      <c r="E163" s="101">
        <f>E164</f>
        <v>55480</v>
      </c>
      <c r="F163" s="49">
        <f t="shared" ref="F163" si="40">F165</f>
        <v>0</v>
      </c>
      <c r="G163" s="49"/>
      <c r="H163" s="49">
        <f>H165</f>
        <v>2232581.2250000001</v>
      </c>
      <c r="I163" s="12">
        <f>I165</f>
        <v>-2232581.2250000001</v>
      </c>
      <c r="J163" s="12"/>
      <c r="K163" s="15"/>
      <c r="L163" s="15"/>
      <c r="M163" s="14">
        <f>M165</f>
        <v>29875703.382387809</v>
      </c>
      <c r="N163" s="12">
        <f t="shared" si="37"/>
        <v>29875703.382387809</v>
      </c>
      <c r="O163" s="121">
        <f t="shared" ref="O163" si="41">O165</f>
        <v>29875.703382387808</v>
      </c>
    </row>
    <row r="164" spans="1:15" x14ac:dyDescent="0.25">
      <c r="A164" s="32" t="s">
        <v>104</v>
      </c>
      <c r="B164" s="2" t="s">
        <v>3</v>
      </c>
      <c r="C164" s="58"/>
      <c r="D164" s="7">
        <v>867.85669999999993</v>
      </c>
      <c r="E164" s="101">
        <f>SUM(E166:E192)</f>
        <v>55480</v>
      </c>
      <c r="F164" s="49">
        <f t="shared" ref="F164" si="42">SUM(F166:F192)</f>
        <v>23857193.399999999</v>
      </c>
      <c r="G164" s="49"/>
      <c r="H164" s="49">
        <f>SUM(H166:H192)</f>
        <v>19392030.949999996</v>
      </c>
      <c r="I164" s="12">
        <f>SUM(I166:I192)</f>
        <v>4465162.45</v>
      </c>
      <c r="J164" s="12"/>
      <c r="K164" s="15"/>
      <c r="L164" s="12">
        <f>SUM(L166:L192)</f>
        <v>25565377.810883734</v>
      </c>
      <c r="M164" s="15"/>
      <c r="N164" s="12">
        <f t="shared" si="37"/>
        <v>25565377.810883734</v>
      </c>
      <c r="O164" s="121">
        <f t="shared" ref="O164" si="43">SUM(O166:O192)</f>
        <v>25565.377810883732</v>
      </c>
    </row>
    <row r="165" spans="1:15" x14ac:dyDescent="0.25">
      <c r="A165" s="5"/>
      <c r="B165" s="1" t="s">
        <v>26</v>
      </c>
      <c r="C165" s="47">
        <v>2</v>
      </c>
      <c r="D165" s="69">
        <v>0</v>
      </c>
      <c r="E165" s="102"/>
      <c r="F165" s="64"/>
      <c r="G165" s="38">
        <v>25</v>
      </c>
      <c r="H165" s="64">
        <f>F169*G165/100</f>
        <v>2232581.2250000001</v>
      </c>
      <c r="I165" s="15">
        <f t="shared" ref="I165:I192" si="44">F165-H165</f>
        <v>-2232581.2250000001</v>
      </c>
      <c r="J165" s="15"/>
      <c r="K165" s="15"/>
      <c r="L165" s="15"/>
      <c r="M165" s="15">
        <f>($L$7*$L$8*E163/$L$10)+($L$7*$L$9*D163/$L$11)</f>
        <v>29875703.382387809</v>
      </c>
      <c r="N165" s="15">
        <f t="shared" si="37"/>
        <v>29875703.382387809</v>
      </c>
      <c r="O165" s="39">
        <f t="shared" si="38"/>
        <v>29875.703382387808</v>
      </c>
    </row>
    <row r="166" spans="1:15" x14ac:dyDescent="0.25">
      <c r="A166" s="5"/>
      <c r="B166" s="1" t="s">
        <v>105</v>
      </c>
      <c r="C166" s="47">
        <v>4</v>
      </c>
      <c r="D166" s="69">
        <v>26.908499999999997</v>
      </c>
      <c r="E166" s="98">
        <v>1460</v>
      </c>
      <c r="F166" s="180">
        <v>571968.30000000005</v>
      </c>
      <c r="G166" s="38">
        <v>100</v>
      </c>
      <c r="H166" s="64">
        <f t="shared" ref="H166:H192" si="45">F166*G166/100</f>
        <v>571968.30000000005</v>
      </c>
      <c r="I166" s="15">
        <f t="shared" si="44"/>
        <v>0</v>
      </c>
      <c r="J166" s="15">
        <f t="shared" si="39"/>
        <v>391.75910958904115</v>
      </c>
      <c r="K166" s="15">
        <f t="shared" ref="K166:K192" si="46">$J$11*$J$19-J166</f>
        <v>400.61605004690671</v>
      </c>
      <c r="L166" s="15">
        <f t="shared" ref="L166:L192" si="47">IF(K166&gt;0,$J$7*$J$8*(K166/$K$19),0)+$J$7*$J$9*(E166/$E$19)+$J$7*$J$10*(D166/$D$19)</f>
        <v>758662.14352632419</v>
      </c>
      <c r="M166" s="15"/>
      <c r="N166" s="15">
        <f t="shared" si="37"/>
        <v>758662.14352632419</v>
      </c>
      <c r="O166" s="39">
        <f t="shared" si="38"/>
        <v>758.66214352632414</v>
      </c>
    </row>
    <row r="167" spans="1:15" x14ac:dyDescent="0.25">
      <c r="A167" s="5"/>
      <c r="B167" s="1" t="s">
        <v>149</v>
      </c>
      <c r="C167" s="47">
        <v>4</v>
      </c>
      <c r="D167" s="69">
        <v>43.430900000000001</v>
      </c>
      <c r="E167" s="98">
        <v>3013</v>
      </c>
      <c r="F167" s="180">
        <v>1306247</v>
      </c>
      <c r="G167" s="38">
        <v>100</v>
      </c>
      <c r="H167" s="64">
        <f t="shared" si="45"/>
        <v>1306247</v>
      </c>
      <c r="I167" s="15">
        <f t="shared" si="44"/>
        <v>0</v>
      </c>
      <c r="J167" s="15">
        <f t="shared" si="39"/>
        <v>433.5370063060073</v>
      </c>
      <c r="K167" s="15">
        <f t="shared" si="46"/>
        <v>358.83815332994055</v>
      </c>
      <c r="L167" s="15">
        <f t="shared" si="47"/>
        <v>933274.40925599018</v>
      </c>
      <c r="M167" s="15"/>
      <c r="N167" s="15">
        <f t="shared" si="37"/>
        <v>933274.40925599018</v>
      </c>
      <c r="O167" s="39">
        <f t="shared" si="38"/>
        <v>933.27440925599012</v>
      </c>
    </row>
    <row r="168" spans="1:15" x14ac:dyDescent="0.25">
      <c r="A168" s="5"/>
      <c r="B168" s="1" t="s">
        <v>106</v>
      </c>
      <c r="C168" s="47">
        <v>4</v>
      </c>
      <c r="D168" s="69">
        <v>26.584299999999995</v>
      </c>
      <c r="E168" s="98">
        <v>3254</v>
      </c>
      <c r="F168" s="180">
        <v>1039848</v>
      </c>
      <c r="G168" s="38">
        <v>100</v>
      </c>
      <c r="H168" s="64">
        <f t="shared" si="45"/>
        <v>1039848</v>
      </c>
      <c r="I168" s="15">
        <f t="shared" si="44"/>
        <v>0</v>
      </c>
      <c r="J168" s="15">
        <f t="shared" si="39"/>
        <v>319.55992624462198</v>
      </c>
      <c r="K168" s="15">
        <f t="shared" si="46"/>
        <v>472.81523339132588</v>
      </c>
      <c r="L168" s="15">
        <f t="shared" si="47"/>
        <v>1052665.5763558333</v>
      </c>
      <c r="M168" s="15"/>
      <c r="N168" s="15">
        <f t="shared" si="37"/>
        <v>1052665.5763558333</v>
      </c>
      <c r="O168" s="39">
        <f t="shared" si="38"/>
        <v>1052.6655763558333</v>
      </c>
    </row>
    <row r="169" spans="1:15" x14ac:dyDescent="0.25">
      <c r="A169" s="5"/>
      <c r="B169" s="1" t="s">
        <v>873</v>
      </c>
      <c r="C169" s="47">
        <v>3</v>
      </c>
      <c r="D169" s="69">
        <v>2.4799000000000002</v>
      </c>
      <c r="E169" s="98">
        <v>4799</v>
      </c>
      <c r="F169" s="180">
        <v>8930324.9000000004</v>
      </c>
      <c r="G169" s="38">
        <v>50</v>
      </c>
      <c r="H169" s="64">
        <f t="shared" si="45"/>
        <v>4465162.45</v>
      </c>
      <c r="I169" s="15">
        <f t="shared" si="44"/>
        <v>4465162.45</v>
      </c>
      <c r="J169" s="15">
        <f t="shared" si="39"/>
        <v>1860.8720358408002</v>
      </c>
      <c r="K169" s="15">
        <f t="shared" si="46"/>
        <v>-1068.4968762048525</v>
      </c>
      <c r="L169" s="15">
        <f t="shared" si="47"/>
        <v>551558.35481962445</v>
      </c>
      <c r="M169" s="15"/>
      <c r="N169" s="15">
        <f t="shared" si="37"/>
        <v>551558.35481962445</v>
      </c>
      <c r="O169" s="39">
        <f t="shared" si="38"/>
        <v>551.55835481962447</v>
      </c>
    </row>
    <row r="170" spans="1:15" x14ac:dyDescent="0.25">
      <c r="A170" s="5"/>
      <c r="B170" s="1" t="s">
        <v>107</v>
      </c>
      <c r="C170" s="47">
        <v>4</v>
      </c>
      <c r="D170" s="69">
        <v>32.512800000000006</v>
      </c>
      <c r="E170" s="98">
        <v>1778</v>
      </c>
      <c r="F170" s="180">
        <v>305233</v>
      </c>
      <c r="G170" s="38">
        <v>100</v>
      </c>
      <c r="H170" s="64">
        <f t="shared" si="45"/>
        <v>305233</v>
      </c>
      <c r="I170" s="15">
        <f t="shared" si="44"/>
        <v>0</v>
      </c>
      <c r="J170" s="15">
        <f t="shared" si="39"/>
        <v>171.67210348706411</v>
      </c>
      <c r="K170" s="15">
        <f t="shared" si="46"/>
        <v>620.70305614888377</v>
      </c>
      <c r="L170" s="15">
        <f t="shared" si="47"/>
        <v>1091867.1739598264</v>
      </c>
      <c r="M170" s="15"/>
      <c r="N170" s="15">
        <f t="shared" si="37"/>
        <v>1091867.1739598264</v>
      </c>
      <c r="O170" s="39">
        <f t="shared" si="38"/>
        <v>1091.8671739598265</v>
      </c>
    </row>
    <row r="171" spans="1:15" x14ac:dyDescent="0.25">
      <c r="A171" s="5"/>
      <c r="B171" s="1" t="s">
        <v>747</v>
      </c>
      <c r="C171" s="47">
        <v>4</v>
      </c>
      <c r="D171" s="69">
        <v>24.204699999999999</v>
      </c>
      <c r="E171" s="98">
        <v>1211</v>
      </c>
      <c r="F171" s="180">
        <v>242741.8</v>
      </c>
      <c r="G171" s="38">
        <v>100</v>
      </c>
      <c r="H171" s="64">
        <f t="shared" si="45"/>
        <v>242741.8</v>
      </c>
      <c r="I171" s="15">
        <f t="shared" si="44"/>
        <v>0</v>
      </c>
      <c r="J171" s="15">
        <f t="shared" si="39"/>
        <v>200.44739884393061</v>
      </c>
      <c r="K171" s="15">
        <f t="shared" si="46"/>
        <v>591.92776079201724</v>
      </c>
      <c r="L171" s="15">
        <f t="shared" si="47"/>
        <v>965053.19127313339</v>
      </c>
      <c r="M171" s="15"/>
      <c r="N171" s="15">
        <f t="shared" si="37"/>
        <v>965053.19127313339</v>
      </c>
      <c r="O171" s="39">
        <f t="shared" si="38"/>
        <v>965.05319127313339</v>
      </c>
    </row>
    <row r="172" spans="1:15" x14ac:dyDescent="0.25">
      <c r="A172" s="5"/>
      <c r="B172" s="1" t="s">
        <v>108</v>
      </c>
      <c r="C172" s="47">
        <v>4</v>
      </c>
      <c r="D172" s="69">
        <v>34.141199999999998</v>
      </c>
      <c r="E172" s="98">
        <v>2050</v>
      </c>
      <c r="F172" s="180">
        <v>516948.6</v>
      </c>
      <c r="G172" s="38">
        <v>100</v>
      </c>
      <c r="H172" s="64">
        <f t="shared" si="45"/>
        <v>516948.6</v>
      </c>
      <c r="I172" s="15">
        <f t="shared" si="44"/>
        <v>0</v>
      </c>
      <c r="J172" s="15">
        <f t="shared" si="39"/>
        <v>252.1700487804878</v>
      </c>
      <c r="K172" s="15">
        <f t="shared" si="46"/>
        <v>540.20511085546002</v>
      </c>
      <c r="L172" s="15">
        <f t="shared" si="47"/>
        <v>1025509.7264803405</v>
      </c>
      <c r="M172" s="15"/>
      <c r="N172" s="15">
        <f t="shared" si="37"/>
        <v>1025509.7264803405</v>
      </c>
      <c r="O172" s="39">
        <f t="shared" si="38"/>
        <v>1025.5097264803405</v>
      </c>
    </row>
    <row r="173" spans="1:15" x14ac:dyDescent="0.25">
      <c r="A173" s="5"/>
      <c r="B173" s="1" t="s">
        <v>748</v>
      </c>
      <c r="C173" s="47">
        <v>4</v>
      </c>
      <c r="D173" s="69">
        <v>13.6663</v>
      </c>
      <c r="E173" s="98">
        <v>628</v>
      </c>
      <c r="F173" s="180">
        <v>198556.5</v>
      </c>
      <c r="G173" s="38">
        <v>100</v>
      </c>
      <c r="H173" s="64">
        <f t="shared" si="45"/>
        <v>198556.5</v>
      </c>
      <c r="I173" s="15">
        <f t="shared" si="44"/>
        <v>0</v>
      </c>
      <c r="J173" s="15">
        <f t="shared" si="39"/>
        <v>316.17277070063693</v>
      </c>
      <c r="K173" s="15">
        <f t="shared" si="46"/>
        <v>476.20238893531092</v>
      </c>
      <c r="L173" s="15">
        <f t="shared" si="47"/>
        <v>718971.70059065334</v>
      </c>
      <c r="M173" s="15"/>
      <c r="N173" s="15">
        <f t="shared" si="37"/>
        <v>718971.70059065334</v>
      </c>
      <c r="O173" s="39">
        <f t="shared" si="38"/>
        <v>718.97170059065331</v>
      </c>
    </row>
    <row r="174" spans="1:15" x14ac:dyDescent="0.25">
      <c r="A174" s="5"/>
      <c r="B174" s="1" t="s">
        <v>109</v>
      </c>
      <c r="C174" s="47">
        <v>4</v>
      </c>
      <c r="D174" s="69">
        <v>47.553799999999995</v>
      </c>
      <c r="E174" s="98">
        <v>2961</v>
      </c>
      <c r="F174" s="180">
        <v>966741.8</v>
      </c>
      <c r="G174" s="38">
        <v>100</v>
      </c>
      <c r="H174" s="64">
        <f t="shared" si="45"/>
        <v>966741.8</v>
      </c>
      <c r="I174" s="15">
        <f t="shared" si="44"/>
        <v>0</v>
      </c>
      <c r="J174" s="15">
        <f t="shared" si="39"/>
        <v>326.49165822357315</v>
      </c>
      <c r="K174" s="15">
        <f t="shared" si="46"/>
        <v>465.8835014123747</v>
      </c>
      <c r="L174" s="15">
        <f t="shared" si="47"/>
        <v>1076292.258811173</v>
      </c>
      <c r="M174" s="15"/>
      <c r="N174" s="15">
        <f t="shared" si="37"/>
        <v>1076292.258811173</v>
      </c>
      <c r="O174" s="39">
        <f t="shared" si="38"/>
        <v>1076.292258811173</v>
      </c>
    </row>
    <row r="175" spans="1:15" x14ac:dyDescent="0.25">
      <c r="A175" s="5"/>
      <c r="B175" s="1" t="s">
        <v>110</v>
      </c>
      <c r="C175" s="47">
        <v>4</v>
      </c>
      <c r="D175" s="69">
        <v>45.8063</v>
      </c>
      <c r="E175" s="98">
        <v>2234</v>
      </c>
      <c r="F175" s="180">
        <v>285889.09999999998</v>
      </c>
      <c r="G175" s="38">
        <v>100</v>
      </c>
      <c r="H175" s="64">
        <f t="shared" si="45"/>
        <v>285889.09999999998</v>
      </c>
      <c r="I175" s="15">
        <f t="shared" si="44"/>
        <v>0</v>
      </c>
      <c r="J175" s="15">
        <f t="shared" si="39"/>
        <v>127.97184422560429</v>
      </c>
      <c r="K175" s="15">
        <f t="shared" si="46"/>
        <v>664.40331541034357</v>
      </c>
      <c r="L175" s="15">
        <f t="shared" si="47"/>
        <v>1240670.4035129533</v>
      </c>
      <c r="M175" s="15"/>
      <c r="N175" s="15">
        <f t="shared" si="37"/>
        <v>1240670.4035129533</v>
      </c>
      <c r="O175" s="39">
        <f t="shared" si="38"/>
        <v>1240.6704035129533</v>
      </c>
    </row>
    <row r="176" spans="1:15" x14ac:dyDescent="0.25">
      <c r="A176" s="5"/>
      <c r="B176" s="1" t="s">
        <v>111</v>
      </c>
      <c r="C176" s="47">
        <v>4</v>
      </c>
      <c r="D176" s="69">
        <v>48.502000000000002</v>
      </c>
      <c r="E176" s="98">
        <v>3187</v>
      </c>
      <c r="F176" s="180">
        <v>729497.59999999998</v>
      </c>
      <c r="G176" s="38">
        <v>100</v>
      </c>
      <c r="H176" s="64">
        <f t="shared" si="45"/>
        <v>729497.59999999998</v>
      </c>
      <c r="I176" s="15">
        <f t="shared" si="44"/>
        <v>0</v>
      </c>
      <c r="J176" s="15">
        <f t="shared" si="39"/>
        <v>228.89789770944461</v>
      </c>
      <c r="K176" s="15">
        <f t="shared" si="46"/>
        <v>563.47726192650327</v>
      </c>
      <c r="L176" s="15">
        <f t="shared" si="47"/>
        <v>1228866.0480562747</v>
      </c>
      <c r="M176" s="15"/>
      <c r="N176" s="15">
        <f t="shared" si="37"/>
        <v>1228866.0480562747</v>
      </c>
      <c r="O176" s="39">
        <f t="shared" si="38"/>
        <v>1228.8660480562746</v>
      </c>
    </row>
    <row r="177" spans="1:15" x14ac:dyDescent="0.25">
      <c r="A177" s="5"/>
      <c r="B177" s="1" t="s">
        <v>749</v>
      </c>
      <c r="C177" s="47">
        <v>4</v>
      </c>
      <c r="D177" s="69">
        <v>18.323800000000002</v>
      </c>
      <c r="E177" s="98">
        <v>928</v>
      </c>
      <c r="F177" s="180">
        <v>775349.8</v>
      </c>
      <c r="G177" s="38">
        <v>100</v>
      </c>
      <c r="H177" s="64">
        <f t="shared" si="45"/>
        <v>775349.8</v>
      </c>
      <c r="I177" s="15">
        <f t="shared" si="44"/>
        <v>0</v>
      </c>
      <c r="J177" s="15">
        <f t="shared" si="39"/>
        <v>835.50625000000002</v>
      </c>
      <c r="K177" s="15">
        <f t="shared" si="46"/>
        <v>-43.13109036405217</v>
      </c>
      <c r="L177" s="15">
        <f t="shared" si="47"/>
        <v>162509.63525617382</v>
      </c>
      <c r="M177" s="15"/>
      <c r="N177" s="15">
        <f t="shared" si="37"/>
        <v>162509.63525617382</v>
      </c>
      <c r="O177" s="39">
        <f t="shared" si="38"/>
        <v>162.50963525617382</v>
      </c>
    </row>
    <row r="178" spans="1:15" x14ac:dyDescent="0.25">
      <c r="A178" s="5"/>
      <c r="B178" s="1" t="s">
        <v>112</v>
      </c>
      <c r="C178" s="47">
        <v>4</v>
      </c>
      <c r="D178" s="69">
        <v>37.853900000000003</v>
      </c>
      <c r="E178" s="98">
        <v>1766</v>
      </c>
      <c r="F178" s="180">
        <v>793494.7</v>
      </c>
      <c r="G178" s="38">
        <v>100</v>
      </c>
      <c r="H178" s="64">
        <f t="shared" si="45"/>
        <v>793494.7</v>
      </c>
      <c r="I178" s="15">
        <f t="shared" si="44"/>
        <v>0</v>
      </c>
      <c r="J178" s="15">
        <f t="shared" si="39"/>
        <v>449.31749716874288</v>
      </c>
      <c r="K178" s="15">
        <f t="shared" si="46"/>
        <v>343.05766246720498</v>
      </c>
      <c r="L178" s="15">
        <f t="shared" si="47"/>
        <v>754465.38845230755</v>
      </c>
      <c r="M178" s="15"/>
      <c r="N178" s="15">
        <f t="shared" si="37"/>
        <v>754465.38845230755</v>
      </c>
      <c r="O178" s="39">
        <f t="shared" si="38"/>
        <v>754.46538845230759</v>
      </c>
    </row>
    <row r="179" spans="1:15" x14ac:dyDescent="0.25">
      <c r="A179" s="5"/>
      <c r="B179" s="1" t="s">
        <v>113</v>
      </c>
      <c r="C179" s="47">
        <v>4</v>
      </c>
      <c r="D179" s="69">
        <v>68.959999999999994</v>
      </c>
      <c r="E179" s="98">
        <v>4168</v>
      </c>
      <c r="F179" s="180">
        <v>903271</v>
      </c>
      <c r="G179" s="38">
        <v>100</v>
      </c>
      <c r="H179" s="64">
        <f t="shared" si="45"/>
        <v>903271</v>
      </c>
      <c r="I179" s="15">
        <f t="shared" si="44"/>
        <v>0</v>
      </c>
      <c r="J179" s="15">
        <f t="shared" si="39"/>
        <v>216.71569097888676</v>
      </c>
      <c r="K179" s="15">
        <f t="shared" si="46"/>
        <v>575.6594686570611</v>
      </c>
      <c r="L179" s="15">
        <f t="shared" si="47"/>
        <v>1419539.4197725744</v>
      </c>
      <c r="M179" s="15"/>
      <c r="N179" s="15">
        <f t="shared" si="37"/>
        <v>1419539.4197725744</v>
      </c>
      <c r="O179" s="39">
        <f t="shared" si="38"/>
        <v>1419.5394197725745</v>
      </c>
    </row>
    <row r="180" spans="1:15" x14ac:dyDescent="0.25">
      <c r="A180" s="5"/>
      <c r="B180" s="1" t="s">
        <v>750</v>
      </c>
      <c r="C180" s="47">
        <v>4</v>
      </c>
      <c r="D180" s="69">
        <v>23.719200000000001</v>
      </c>
      <c r="E180" s="98">
        <v>964</v>
      </c>
      <c r="F180" s="180">
        <v>203220.6</v>
      </c>
      <c r="G180" s="38">
        <v>100</v>
      </c>
      <c r="H180" s="64">
        <f t="shared" si="45"/>
        <v>203220.6</v>
      </c>
      <c r="I180" s="15">
        <f t="shared" si="44"/>
        <v>0</v>
      </c>
      <c r="J180" s="15">
        <f t="shared" si="39"/>
        <v>210.8097510373444</v>
      </c>
      <c r="K180" s="15">
        <f t="shared" si="46"/>
        <v>581.56540859860343</v>
      </c>
      <c r="L180" s="15">
        <f t="shared" si="47"/>
        <v>922379.1008705491</v>
      </c>
      <c r="M180" s="15"/>
      <c r="N180" s="15">
        <f t="shared" si="37"/>
        <v>922379.1008705491</v>
      </c>
      <c r="O180" s="39">
        <f t="shared" si="38"/>
        <v>922.37910087054911</v>
      </c>
    </row>
    <row r="181" spans="1:15" x14ac:dyDescent="0.25">
      <c r="A181" s="5"/>
      <c r="B181" s="1" t="s">
        <v>114</v>
      </c>
      <c r="C181" s="47">
        <v>4</v>
      </c>
      <c r="D181" s="69">
        <v>39.612299999999998</v>
      </c>
      <c r="E181" s="98">
        <v>2624</v>
      </c>
      <c r="F181" s="180">
        <v>452849.1</v>
      </c>
      <c r="G181" s="38">
        <v>100</v>
      </c>
      <c r="H181" s="64">
        <f t="shared" si="45"/>
        <v>452849.1</v>
      </c>
      <c r="I181" s="15">
        <f t="shared" si="44"/>
        <v>0</v>
      </c>
      <c r="J181" s="15">
        <f t="shared" si="39"/>
        <v>172.57968749999998</v>
      </c>
      <c r="K181" s="15">
        <f t="shared" si="46"/>
        <v>619.79547213594788</v>
      </c>
      <c r="L181" s="15">
        <f t="shared" si="47"/>
        <v>1208799.6582994722</v>
      </c>
      <c r="M181" s="15"/>
      <c r="N181" s="15">
        <f t="shared" si="37"/>
        <v>1208799.6582994722</v>
      </c>
      <c r="O181" s="39">
        <f t="shared" si="38"/>
        <v>1208.7996582994722</v>
      </c>
    </row>
    <row r="182" spans="1:15" x14ac:dyDescent="0.25">
      <c r="A182" s="5"/>
      <c r="B182" s="1" t="s">
        <v>115</v>
      </c>
      <c r="C182" s="47">
        <v>4</v>
      </c>
      <c r="D182" s="69">
        <v>14.54</v>
      </c>
      <c r="E182" s="98">
        <v>1501</v>
      </c>
      <c r="F182" s="180">
        <v>310423.59999999998</v>
      </c>
      <c r="G182" s="38">
        <v>100</v>
      </c>
      <c r="H182" s="64">
        <f t="shared" si="45"/>
        <v>310423.59999999998</v>
      </c>
      <c r="I182" s="15">
        <f t="shared" si="44"/>
        <v>0</v>
      </c>
      <c r="J182" s="15">
        <f t="shared" si="39"/>
        <v>206.81119253830778</v>
      </c>
      <c r="K182" s="15">
        <f t="shared" si="46"/>
        <v>585.5639670976401</v>
      </c>
      <c r="L182" s="15">
        <f t="shared" si="47"/>
        <v>959578.26726323389</v>
      </c>
      <c r="M182" s="15"/>
      <c r="N182" s="15">
        <f t="shared" si="37"/>
        <v>959578.26726323389</v>
      </c>
      <c r="O182" s="39">
        <f t="shared" si="38"/>
        <v>959.5782672632339</v>
      </c>
    </row>
    <row r="183" spans="1:15" x14ac:dyDescent="0.25">
      <c r="A183" s="5"/>
      <c r="B183" s="1" t="s">
        <v>116</v>
      </c>
      <c r="C183" s="47">
        <v>4</v>
      </c>
      <c r="D183" s="69">
        <v>48.664899999999996</v>
      </c>
      <c r="E183" s="98">
        <v>2904</v>
      </c>
      <c r="F183" s="180">
        <v>2262929.4</v>
      </c>
      <c r="G183" s="38">
        <v>100</v>
      </c>
      <c r="H183" s="64">
        <f t="shared" si="45"/>
        <v>2262929.4</v>
      </c>
      <c r="I183" s="15">
        <f t="shared" si="44"/>
        <v>0</v>
      </c>
      <c r="J183" s="15">
        <f t="shared" si="39"/>
        <v>779.24566115702476</v>
      </c>
      <c r="K183" s="15">
        <f t="shared" si="46"/>
        <v>13.129498478923097</v>
      </c>
      <c r="L183" s="15">
        <f t="shared" si="47"/>
        <v>498068.75798505818</v>
      </c>
      <c r="M183" s="15"/>
      <c r="N183" s="15">
        <f t="shared" si="37"/>
        <v>498068.75798505818</v>
      </c>
      <c r="O183" s="39">
        <f t="shared" si="38"/>
        <v>498.0687579850582</v>
      </c>
    </row>
    <row r="184" spans="1:15" x14ac:dyDescent="0.25">
      <c r="A184" s="5"/>
      <c r="B184" s="1" t="s">
        <v>117</v>
      </c>
      <c r="C184" s="47">
        <v>4</v>
      </c>
      <c r="D184" s="69">
        <v>32.5428</v>
      </c>
      <c r="E184" s="98">
        <v>1434</v>
      </c>
      <c r="F184" s="180">
        <v>337458.2</v>
      </c>
      <c r="G184" s="38">
        <v>100</v>
      </c>
      <c r="H184" s="64">
        <f t="shared" si="45"/>
        <v>337458.2</v>
      </c>
      <c r="I184" s="15">
        <f t="shared" si="44"/>
        <v>0</v>
      </c>
      <c r="J184" s="15">
        <f t="shared" si="39"/>
        <v>235.32649930264995</v>
      </c>
      <c r="K184" s="15">
        <f t="shared" si="46"/>
        <v>557.0486603332979</v>
      </c>
      <c r="L184" s="15">
        <f t="shared" si="47"/>
        <v>972105.39725727472</v>
      </c>
      <c r="M184" s="15"/>
      <c r="N184" s="15">
        <f t="shared" si="37"/>
        <v>972105.39725727472</v>
      </c>
      <c r="O184" s="39">
        <f t="shared" si="38"/>
        <v>972.10539725727472</v>
      </c>
    </row>
    <row r="185" spans="1:15" x14ac:dyDescent="0.25">
      <c r="A185" s="5"/>
      <c r="B185" s="1" t="s">
        <v>118</v>
      </c>
      <c r="C185" s="47">
        <v>4</v>
      </c>
      <c r="D185" s="69">
        <v>18.128499999999999</v>
      </c>
      <c r="E185" s="98">
        <v>1501</v>
      </c>
      <c r="F185" s="180">
        <v>346157.9</v>
      </c>
      <c r="G185" s="38">
        <v>100</v>
      </c>
      <c r="H185" s="64">
        <f t="shared" si="45"/>
        <v>346157.9</v>
      </c>
      <c r="I185" s="15">
        <f t="shared" si="44"/>
        <v>0</v>
      </c>
      <c r="J185" s="15">
        <f t="shared" si="39"/>
        <v>230.61818787475019</v>
      </c>
      <c r="K185" s="15">
        <f t="shared" si="46"/>
        <v>561.75697176119763</v>
      </c>
      <c r="L185" s="15">
        <f t="shared" si="47"/>
        <v>940562.57652169408</v>
      </c>
      <c r="M185" s="15"/>
      <c r="N185" s="15">
        <f t="shared" si="37"/>
        <v>940562.57652169408</v>
      </c>
      <c r="O185" s="39">
        <f t="shared" si="38"/>
        <v>940.56257652169404</v>
      </c>
    </row>
    <row r="186" spans="1:15" x14ac:dyDescent="0.25">
      <c r="A186" s="5"/>
      <c r="B186" s="1" t="s">
        <v>751</v>
      </c>
      <c r="C186" s="47">
        <v>4</v>
      </c>
      <c r="D186" s="69">
        <v>44.192900000000002</v>
      </c>
      <c r="E186" s="98">
        <v>2065</v>
      </c>
      <c r="F186" s="180">
        <v>247245.2</v>
      </c>
      <c r="G186" s="38">
        <v>100</v>
      </c>
      <c r="H186" s="64">
        <f t="shared" si="45"/>
        <v>247245.2</v>
      </c>
      <c r="I186" s="15">
        <f t="shared" si="44"/>
        <v>0</v>
      </c>
      <c r="J186" s="15">
        <f t="shared" si="39"/>
        <v>119.73133171912833</v>
      </c>
      <c r="K186" s="15">
        <f t="shared" si="46"/>
        <v>672.64382791681953</v>
      </c>
      <c r="L186" s="15">
        <f t="shared" si="47"/>
        <v>1226940.1925326625</v>
      </c>
      <c r="M186" s="15"/>
      <c r="N186" s="15">
        <f t="shared" si="37"/>
        <v>1226940.1925326625</v>
      </c>
      <c r="O186" s="39">
        <f t="shared" si="38"/>
        <v>1226.9401925326624</v>
      </c>
    </row>
    <row r="187" spans="1:15" x14ac:dyDescent="0.25">
      <c r="A187" s="5"/>
      <c r="B187" s="1" t="s">
        <v>752</v>
      </c>
      <c r="C187" s="47">
        <v>4</v>
      </c>
      <c r="D187" s="69">
        <v>23.693400000000004</v>
      </c>
      <c r="E187" s="98">
        <v>906</v>
      </c>
      <c r="F187" s="180">
        <v>150467.20000000001</v>
      </c>
      <c r="G187" s="38">
        <v>100</v>
      </c>
      <c r="H187" s="64">
        <f t="shared" si="45"/>
        <v>150467.20000000001</v>
      </c>
      <c r="I187" s="15">
        <f t="shared" si="44"/>
        <v>0</v>
      </c>
      <c r="J187" s="15">
        <f t="shared" si="39"/>
        <v>166.07858719646799</v>
      </c>
      <c r="K187" s="15">
        <f t="shared" si="46"/>
        <v>626.29657243947986</v>
      </c>
      <c r="L187" s="15">
        <f t="shared" si="47"/>
        <v>972558.8652494757</v>
      </c>
      <c r="M187" s="15"/>
      <c r="N187" s="15">
        <f t="shared" si="37"/>
        <v>972558.8652494757</v>
      </c>
      <c r="O187" s="39">
        <f t="shared" si="38"/>
        <v>972.55886524947573</v>
      </c>
    </row>
    <row r="188" spans="1:15" x14ac:dyDescent="0.25">
      <c r="A188" s="5"/>
      <c r="B188" s="1" t="s">
        <v>119</v>
      </c>
      <c r="C188" s="47">
        <v>4</v>
      </c>
      <c r="D188" s="69">
        <v>21.2636</v>
      </c>
      <c r="E188" s="98">
        <v>1200</v>
      </c>
      <c r="F188" s="180">
        <v>342341.7</v>
      </c>
      <c r="G188" s="38">
        <v>100</v>
      </c>
      <c r="H188" s="64">
        <f t="shared" si="45"/>
        <v>342341.7</v>
      </c>
      <c r="I188" s="15">
        <f t="shared" si="44"/>
        <v>0</v>
      </c>
      <c r="J188" s="15">
        <f t="shared" si="39"/>
        <v>285.28475000000003</v>
      </c>
      <c r="K188" s="15">
        <f t="shared" si="46"/>
        <v>507.09040963594782</v>
      </c>
      <c r="L188" s="15">
        <f t="shared" si="47"/>
        <v>846811.74351350637</v>
      </c>
      <c r="M188" s="15"/>
      <c r="N188" s="15">
        <f t="shared" si="37"/>
        <v>846811.74351350637</v>
      </c>
      <c r="O188" s="39">
        <f t="shared" si="38"/>
        <v>846.81174351350637</v>
      </c>
    </row>
    <row r="189" spans="1:15" x14ac:dyDescent="0.25">
      <c r="A189" s="5"/>
      <c r="B189" s="1" t="s">
        <v>120</v>
      </c>
      <c r="C189" s="47">
        <v>4</v>
      </c>
      <c r="D189" s="69">
        <v>25.954899999999999</v>
      </c>
      <c r="E189" s="98">
        <v>1809</v>
      </c>
      <c r="F189" s="180">
        <v>400841.3</v>
      </c>
      <c r="G189" s="38">
        <v>100</v>
      </c>
      <c r="H189" s="64">
        <f t="shared" si="45"/>
        <v>400841.3</v>
      </c>
      <c r="I189" s="15">
        <f t="shared" si="44"/>
        <v>0</v>
      </c>
      <c r="J189" s="15">
        <f t="shared" si="39"/>
        <v>221.5817025981205</v>
      </c>
      <c r="K189" s="15">
        <f t="shared" si="46"/>
        <v>570.79345703782735</v>
      </c>
      <c r="L189" s="15">
        <f t="shared" si="47"/>
        <v>1011441.4187180973</v>
      </c>
      <c r="M189" s="15"/>
      <c r="N189" s="15">
        <f t="shared" si="37"/>
        <v>1011441.4187180973</v>
      </c>
      <c r="O189" s="39">
        <f t="shared" si="38"/>
        <v>1011.4414187180972</v>
      </c>
    </row>
    <row r="190" spans="1:15" x14ac:dyDescent="0.25">
      <c r="A190" s="5"/>
      <c r="B190" s="1" t="s">
        <v>121</v>
      </c>
      <c r="C190" s="47">
        <v>4</v>
      </c>
      <c r="D190" s="69">
        <v>44.142299999999999</v>
      </c>
      <c r="E190" s="98">
        <v>2579</v>
      </c>
      <c r="F190" s="180">
        <v>623347.4</v>
      </c>
      <c r="G190" s="38">
        <v>100</v>
      </c>
      <c r="H190" s="64">
        <f t="shared" si="45"/>
        <v>623347.4</v>
      </c>
      <c r="I190" s="15">
        <f t="shared" si="44"/>
        <v>0</v>
      </c>
      <c r="J190" s="15">
        <f t="shared" si="39"/>
        <v>241.70120201628538</v>
      </c>
      <c r="K190" s="15">
        <f t="shared" si="46"/>
        <v>550.67395761966247</v>
      </c>
      <c r="L190" s="15">
        <f t="shared" si="47"/>
        <v>1130057.7900993119</v>
      </c>
      <c r="M190" s="15"/>
      <c r="N190" s="15">
        <f t="shared" si="37"/>
        <v>1130057.7900993119</v>
      </c>
      <c r="O190" s="39">
        <f t="shared" si="38"/>
        <v>1130.0577900993119</v>
      </c>
    </row>
    <row r="191" spans="1:15" x14ac:dyDescent="0.25">
      <c r="A191" s="5"/>
      <c r="B191" s="1" t="s">
        <v>122</v>
      </c>
      <c r="C191" s="47">
        <v>4</v>
      </c>
      <c r="D191" s="69">
        <v>25.907800000000002</v>
      </c>
      <c r="E191" s="98">
        <v>1118</v>
      </c>
      <c r="F191" s="180">
        <v>213192.3</v>
      </c>
      <c r="G191" s="38">
        <v>100</v>
      </c>
      <c r="H191" s="64">
        <f t="shared" si="45"/>
        <v>213192.3</v>
      </c>
      <c r="I191" s="15">
        <f t="shared" si="44"/>
        <v>0</v>
      </c>
      <c r="J191" s="15">
        <f t="shared" si="39"/>
        <v>190.69078711985688</v>
      </c>
      <c r="K191" s="15">
        <f t="shared" si="46"/>
        <v>601.684372516091</v>
      </c>
      <c r="L191" s="15">
        <f t="shared" si="47"/>
        <v>972241.8456177701</v>
      </c>
      <c r="M191" s="15"/>
      <c r="N191" s="15">
        <f t="shared" si="37"/>
        <v>972241.8456177701</v>
      </c>
      <c r="O191" s="39">
        <f t="shared" si="38"/>
        <v>972.24184561777008</v>
      </c>
    </row>
    <row r="192" spans="1:15" x14ac:dyDescent="0.25">
      <c r="A192" s="5"/>
      <c r="B192" s="1" t="s">
        <v>753</v>
      </c>
      <c r="C192" s="47">
        <v>4</v>
      </c>
      <c r="D192" s="69">
        <v>34.5657</v>
      </c>
      <c r="E192" s="98">
        <v>1438</v>
      </c>
      <c r="F192" s="180">
        <v>400607.4</v>
      </c>
      <c r="G192" s="38">
        <v>100</v>
      </c>
      <c r="H192" s="64">
        <f t="shared" si="45"/>
        <v>400607.4</v>
      </c>
      <c r="I192" s="15">
        <f t="shared" si="44"/>
        <v>0</v>
      </c>
      <c r="J192" s="15">
        <f t="shared" si="39"/>
        <v>278.58650904033379</v>
      </c>
      <c r="K192" s="15">
        <f t="shared" si="46"/>
        <v>513.78865059561406</v>
      </c>
      <c r="L192" s="15">
        <f t="shared" si="47"/>
        <v>923926.76683244528</v>
      </c>
      <c r="M192" s="15"/>
      <c r="N192" s="15">
        <f t="shared" si="37"/>
        <v>923926.76683244528</v>
      </c>
      <c r="O192" s="39">
        <f t="shared" si="38"/>
        <v>923.92676683244531</v>
      </c>
    </row>
    <row r="193" spans="1:15" x14ac:dyDescent="0.25">
      <c r="A193" s="5"/>
      <c r="B193" s="1"/>
      <c r="C193" s="47"/>
      <c r="D193" s="69">
        <v>0</v>
      </c>
      <c r="E193" s="100"/>
      <c r="F193" s="56"/>
      <c r="G193" s="38"/>
      <c r="H193" s="56"/>
      <c r="K193" s="15"/>
      <c r="L193" s="15"/>
      <c r="M193" s="15"/>
      <c r="N193" s="15"/>
      <c r="O193" s="39">
        <f t="shared" si="38"/>
        <v>0</v>
      </c>
    </row>
    <row r="194" spans="1:15" x14ac:dyDescent="0.25">
      <c r="A194" s="32" t="s">
        <v>123</v>
      </c>
      <c r="B194" s="2" t="s">
        <v>2</v>
      </c>
      <c r="C194" s="58"/>
      <c r="D194" s="7">
        <v>753.54510000000005</v>
      </c>
      <c r="E194" s="101">
        <f>E195</f>
        <v>69119</v>
      </c>
      <c r="F194" s="49">
        <f t="shared" ref="F194" si="48">F196</f>
        <v>0</v>
      </c>
      <c r="G194" s="49"/>
      <c r="H194" s="49">
        <f>H196</f>
        <v>5217493.8499999996</v>
      </c>
      <c r="I194" s="12">
        <f>I196</f>
        <v>-5217493.8499999996</v>
      </c>
      <c r="J194" s="12"/>
      <c r="K194" s="15"/>
      <c r="L194" s="15"/>
      <c r="M194" s="14">
        <f>M196</f>
        <v>32118864.482115328</v>
      </c>
      <c r="N194" s="12">
        <f t="shared" si="37"/>
        <v>32118864.482115328</v>
      </c>
      <c r="O194" s="39"/>
    </row>
    <row r="195" spans="1:15" x14ac:dyDescent="0.25">
      <c r="A195" s="32" t="s">
        <v>123</v>
      </c>
      <c r="B195" s="2" t="s">
        <v>3</v>
      </c>
      <c r="C195" s="58"/>
      <c r="D195" s="7">
        <v>753.54510000000005</v>
      </c>
      <c r="E195" s="101">
        <f>SUM(E197:E224)</f>
        <v>69119</v>
      </c>
      <c r="F195" s="49">
        <f t="shared" ref="F195" si="49">SUM(F197:F224)</f>
        <v>32769794</v>
      </c>
      <c r="G195" s="49"/>
      <c r="H195" s="49">
        <f>SUM(H197:H224)</f>
        <v>22334806.300000004</v>
      </c>
      <c r="I195" s="12">
        <f>SUM(I197:I224)</f>
        <v>10434987.699999999</v>
      </c>
      <c r="J195" s="12"/>
      <c r="K195" s="15"/>
      <c r="L195" s="12">
        <f>SUM(L197:L224)</f>
        <v>30092338.417063918</v>
      </c>
      <c r="M195" s="15"/>
      <c r="N195" s="12">
        <f t="shared" si="37"/>
        <v>30092338.417063918</v>
      </c>
      <c r="O195" s="39"/>
    </row>
    <row r="196" spans="1:15" x14ac:dyDescent="0.25">
      <c r="A196" s="5"/>
      <c r="B196" s="1" t="s">
        <v>26</v>
      </c>
      <c r="C196" s="47">
        <v>2</v>
      </c>
      <c r="D196" s="69">
        <v>0</v>
      </c>
      <c r="E196" s="102"/>
      <c r="F196" s="64"/>
      <c r="G196" s="38">
        <v>25</v>
      </c>
      <c r="H196" s="64">
        <f>F201*G196/100</f>
        <v>5217493.8499999996</v>
      </c>
      <c r="I196" s="15">
        <f t="shared" ref="I196:I224" si="50">F196-H196</f>
        <v>-5217493.8499999996</v>
      </c>
      <c r="J196" s="15"/>
      <c r="K196" s="15"/>
      <c r="L196" s="15"/>
      <c r="M196" s="15">
        <f>($L$7*$L$8*E194/$L$10)+($L$7*$L$9*D194/$L$11)</f>
        <v>32118864.482115328</v>
      </c>
      <c r="N196" s="15">
        <f t="shared" si="37"/>
        <v>32118864.482115328</v>
      </c>
      <c r="O196" s="39">
        <f t="shared" si="38"/>
        <v>32118.864482115328</v>
      </c>
    </row>
    <row r="197" spans="1:15" x14ac:dyDescent="0.25">
      <c r="A197" s="5"/>
      <c r="B197" s="1" t="s">
        <v>124</v>
      </c>
      <c r="C197" s="47">
        <v>4</v>
      </c>
      <c r="D197" s="69">
        <v>15.2896</v>
      </c>
      <c r="E197" s="98">
        <v>1742</v>
      </c>
      <c r="F197" s="181">
        <v>354872.1</v>
      </c>
      <c r="G197" s="38">
        <v>100</v>
      </c>
      <c r="H197" s="64">
        <f t="shared" ref="H197:H224" si="51">F197*G197/100</f>
        <v>354872.1</v>
      </c>
      <c r="I197" s="15">
        <f t="shared" si="50"/>
        <v>0</v>
      </c>
      <c r="J197" s="15">
        <f t="shared" si="39"/>
        <v>203.71532721010331</v>
      </c>
      <c r="K197" s="15">
        <f t="shared" ref="K197:K224" si="52">$J$11*$J$19-J197</f>
        <v>588.65983242584457</v>
      </c>
      <c r="L197" s="15">
        <f t="shared" ref="L197:L224" si="53">IF(K197&gt;0,$J$7*$J$8*(K197/$K$19),0)+$J$7*$J$9*(E197/$E$19)+$J$7*$J$10*(D197/$D$19)</f>
        <v>993166.74153409724</v>
      </c>
      <c r="M197" s="15"/>
      <c r="N197" s="15">
        <f t="shared" si="37"/>
        <v>993166.74153409724</v>
      </c>
      <c r="O197" s="39">
        <f t="shared" si="38"/>
        <v>993.16674153409724</v>
      </c>
    </row>
    <row r="198" spans="1:15" x14ac:dyDescent="0.25">
      <c r="A198" s="5"/>
      <c r="B198" s="1" t="s">
        <v>125</v>
      </c>
      <c r="C198" s="47">
        <v>4</v>
      </c>
      <c r="D198" s="69">
        <v>59.804700000000004</v>
      </c>
      <c r="E198" s="98">
        <v>3127</v>
      </c>
      <c r="F198" s="181">
        <v>730711.1</v>
      </c>
      <c r="G198" s="38">
        <v>100</v>
      </c>
      <c r="H198" s="64">
        <f t="shared" si="51"/>
        <v>730711.1</v>
      </c>
      <c r="I198" s="15">
        <f t="shared" si="50"/>
        <v>0</v>
      </c>
      <c r="J198" s="15">
        <f t="shared" si="39"/>
        <v>233.677998081228</v>
      </c>
      <c r="K198" s="15">
        <f t="shared" si="52"/>
        <v>558.69716155471986</v>
      </c>
      <c r="L198" s="15">
        <f t="shared" si="53"/>
        <v>1251371.5011028959</v>
      </c>
      <c r="M198" s="15"/>
      <c r="N198" s="15">
        <f t="shared" si="37"/>
        <v>1251371.5011028959</v>
      </c>
      <c r="O198" s="39">
        <f t="shared" si="38"/>
        <v>1251.371501102896</v>
      </c>
    </row>
    <row r="199" spans="1:15" x14ac:dyDescent="0.25">
      <c r="A199" s="5"/>
      <c r="B199" s="1" t="s">
        <v>126</v>
      </c>
      <c r="C199" s="47">
        <v>4</v>
      </c>
      <c r="D199" s="69">
        <v>15.4596</v>
      </c>
      <c r="E199" s="98">
        <v>986</v>
      </c>
      <c r="F199" s="181">
        <v>137600.5</v>
      </c>
      <c r="G199" s="38">
        <v>100</v>
      </c>
      <c r="H199" s="64">
        <f t="shared" si="51"/>
        <v>137600.5</v>
      </c>
      <c r="I199" s="15">
        <f t="shared" si="50"/>
        <v>0</v>
      </c>
      <c r="J199" s="15">
        <f t="shared" si="39"/>
        <v>139.55425963488844</v>
      </c>
      <c r="K199" s="15">
        <f t="shared" si="52"/>
        <v>652.82090000105939</v>
      </c>
      <c r="L199" s="15">
        <f t="shared" si="53"/>
        <v>989552.33175463974</v>
      </c>
      <c r="M199" s="15"/>
      <c r="N199" s="15">
        <f t="shared" si="37"/>
        <v>989552.33175463974</v>
      </c>
      <c r="O199" s="39">
        <f t="shared" si="38"/>
        <v>989.55233175463979</v>
      </c>
    </row>
    <row r="200" spans="1:15" x14ac:dyDescent="0.25">
      <c r="A200" s="5"/>
      <c r="B200" s="1" t="s">
        <v>127</v>
      </c>
      <c r="C200" s="47">
        <v>4</v>
      </c>
      <c r="D200" s="69">
        <v>11.678699999999999</v>
      </c>
      <c r="E200" s="98">
        <v>959</v>
      </c>
      <c r="F200" s="181">
        <v>75533.3</v>
      </c>
      <c r="G200" s="38">
        <v>100</v>
      </c>
      <c r="H200" s="64">
        <f t="shared" si="51"/>
        <v>75533.3</v>
      </c>
      <c r="I200" s="15">
        <f t="shared" si="50"/>
        <v>0</v>
      </c>
      <c r="J200" s="15">
        <f t="shared" si="39"/>
        <v>78.762565172054224</v>
      </c>
      <c r="K200" s="15">
        <f t="shared" si="52"/>
        <v>713.61259446389363</v>
      </c>
      <c r="L200" s="15">
        <f t="shared" si="53"/>
        <v>1051896.8774924583</v>
      </c>
      <c r="M200" s="15"/>
      <c r="N200" s="15">
        <f t="shared" si="37"/>
        <v>1051896.8774924583</v>
      </c>
      <c r="O200" s="39">
        <f t="shared" si="38"/>
        <v>1051.8968774924583</v>
      </c>
    </row>
    <row r="201" spans="1:15" x14ac:dyDescent="0.25">
      <c r="A201" s="5"/>
      <c r="B201" s="1" t="s">
        <v>874</v>
      </c>
      <c r="C201" s="47">
        <v>3</v>
      </c>
      <c r="D201" s="69">
        <v>42.328599999999994</v>
      </c>
      <c r="E201" s="98">
        <v>14096</v>
      </c>
      <c r="F201" s="181">
        <v>20869975.399999999</v>
      </c>
      <c r="G201" s="38">
        <v>50</v>
      </c>
      <c r="H201" s="64">
        <f t="shared" si="51"/>
        <v>10434987.699999999</v>
      </c>
      <c r="I201" s="15">
        <f t="shared" si="50"/>
        <v>10434987.699999999</v>
      </c>
      <c r="J201" s="15">
        <f t="shared" si="39"/>
        <v>1480.5601163450624</v>
      </c>
      <c r="K201" s="15">
        <f t="shared" si="52"/>
        <v>-688.18495670911454</v>
      </c>
      <c r="L201" s="15">
        <f t="shared" si="53"/>
        <v>1729770.224998682</v>
      </c>
      <c r="M201" s="15"/>
      <c r="N201" s="15">
        <f t="shared" si="37"/>
        <v>1729770.224998682</v>
      </c>
      <c r="O201" s="39">
        <f t="shared" si="38"/>
        <v>1729.7702249986821</v>
      </c>
    </row>
    <row r="202" spans="1:15" x14ac:dyDescent="0.25">
      <c r="A202" s="5"/>
      <c r="B202" s="1" t="s">
        <v>128</v>
      </c>
      <c r="C202" s="47">
        <v>4</v>
      </c>
      <c r="D202" s="69">
        <v>31.614599999999999</v>
      </c>
      <c r="E202" s="98">
        <v>1281</v>
      </c>
      <c r="F202" s="181">
        <v>159897.9</v>
      </c>
      <c r="G202" s="38">
        <v>100</v>
      </c>
      <c r="H202" s="64">
        <f t="shared" si="51"/>
        <v>159897.9</v>
      </c>
      <c r="I202" s="15">
        <f t="shared" si="50"/>
        <v>0</v>
      </c>
      <c r="J202" s="15">
        <f t="shared" si="39"/>
        <v>124.82271662763466</v>
      </c>
      <c r="K202" s="15">
        <f t="shared" si="52"/>
        <v>667.55244300831316</v>
      </c>
      <c r="L202" s="15">
        <f t="shared" si="53"/>
        <v>1092262.5403270831</v>
      </c>
      <c r="M202" s="15"/>
      <c r="N202" s="15">
        <f t="shared" si="37"/>
        <v>1092262.5403270831</v>
      </c>
      <c r="O202" s="39">
        <f t="shared" si="38"/>
        <v>1092.2625403270831</v>
      </c>
    </row>
    <row r="203" spans="1:15" x14ac:dyDescent="0.25">
      <c r="A203" s="5"/>
      <c r="B203" s="1" t="s">
        <v>129</v>
      </c>
      <c r="C203" s="47">
        <v>4</v>
      </c>
      <c r="D203" s="69">
        <v>10.417100000000001</v>
      </c>
      <c r="E203" s="98">
        <v>665</v>
      </c>
      <c r="F203" s="181">
        <v>171127</v>
      </c>
      <c r="G203" s="38">
        <v>100</v>
      </c>
      <c r="H203" s="64">
        <f t="shared" si="51"/>
        <v>171127</v>
      </c>
      <c r="I203" s="15">
        <f t="shared" si="50"/>
        <v>0</v>
      </c>
      <c r="J203" s="15">
        <f t="shared" si="39"/>
        <v>257.33383458646614</v>
      </c>
      <c r="K203" s="15">
        <f t="shared" si="52"/>
        <v>535.04132504948166</v>
      </c>
      <c r="L203" s="15">
        <f t="shared" si="53"/>
        <v>787751.5444235201</v>
      </c>
      <c r="M203" s="15"/>
      <c r="N203" s="15">
        <f t="shared" si="37"/>
        <v>787751.5444235201</v>
      </c>
      <c r="O203" s="39">
        <f t="shared" si="38"/>
        <v>787.75154442352004</v>
      </c>
    </row>
    <row r="204" spans="1:15" x14ac:dyDescent="0.25">
      <c r="A204" s="5"/>
      <c r="B204" s="1" t="s">
        <v>754</v>
      </c>
      <c r="C204" s="47">
        <v>4</v>
      </c>
      <c r="D204" s="69">
        <v>38.0578</v>
      </c>
      <c r="E204" s="98">
        <v>2501</v>
      </c>
      <c r="F204" s="181">
        <v>1885394.4</v>
      </c>
      <c r="G204" s="38">
        <v>100</v>
      </c>
      <c r="H204" s="64">
        <f t="shared" si="51"/>
        <v>1885394.4</v>
      </c>
      <c r="I204" s="15">
        <f t="shared" si="50"/>
        <v>0</v>
      </c>
      <c r="J204" s="15">
        <f t="shared" si="39"/>
        <v>753.85621751299482</v>
      </c>
      <c r="K204" s="15">
        <f t="shared" si="52"/>
        <v>38.518942122953035</v>
      </c>
      <c r="L204" s="15">
        <f t="shared" si="53"/>
        <v>451460.94333631988</v>
      </c>
      <c r="M204" s="15"/>
      <c r="N204" s="15">
        <f t="shared" si="37"/>
        <v>451460.94333631988</v>
      </c>
      <c r="O204" s="39">
        <f t="shared" si="38"/>
        <v>451.46094333631987</v>
      </c>
    </row>
    <row r="205" spans="1:15" x14ac:dyDescent="0.25">
      <c r="A205" s="5"/>
      <c r="B205" s="1" t="s">
        <v>130</v>
      </c>
      <c r="C205" s="47">
        <v>4</v>
      </c>
      <c r="D205" s="69">
        <v>16.581199999999999</v>
      </c>
      <c r="E205" s="98">
        <v>1324</v>
      </c>
      <c r="F205" s="181">
        <v>215648.7</v>
      </c>
      <c r="G205" s="38">
        <v>100</v>
      </c>
      <c r="H205" s="64">
        <f t="shared" si="51"/>
        <v>215648.7</v>
      </c>
      <c r="I205" s="15">
        <f t="shared" si="50"/>
        <v>0</v>
      </c>
      <c r="J205" s="15">
        <f t="shared" si="39"/>
        <v>162.87666163141995</v>
      </c>
      <c r="K205" s="15">
        <f t="shared" si="52"/>
        <v>629.49849800452785</v>
      </c>
      <c r="L205" s="15">
        <f t="shared" si="53"/>
        <v>1001731.1965398461</v>
      </c>
      <c r="M205" s="15"/>
      <c r="N205" s="15">
        <f t="shared" si="37"/>
        <v>1001731.1965398461</v>
      </c>
      <c r="O205" s="39">
        <f t="shared" si="38"/>
        <v>1001.7311965398461</v>
      </c>
    </row>
    <row r="206" spans="1:15" x14ac:dyDescent="0.25">
      <c r="A206" s="5"/>
      <c r="B206" s="1" t="s">
        <v>131</v>
      </c>
      <c r="C206" s="47">
        <v>4</v>
      </c>
      <c r="D206" s="69">
        <v>25.100100000000005</v>
      </c>
      <c r="E206" s="98">
        <v>1646</v>
      </c>
      <c r="F206" s="181">
        <v>261954.2</v>
      </c>
      <c r="G206" s="38">
        <v>100</v>
      </c>
      <c r="H206" s="64">
        <f t="shared" si="51"/>
        <v>261954.2</v>
      </c>
      <c r="I206" s="15">
        <f t="shared" si="50"/>
        <v>0</v>
      </c>
      <c r="J206" s="15">
        <f t="shared" si="39"/>
        <v>159.14592952612395</v>
      </c>
      <c r="K206" s="15">
        <f t="shared" si="52"/>
        <v>633.2292301098239</v>
      </c>
      <c r="L206" s="15">
        <f t="shared" si="53"/>
        <v>1069622.8030295651</v>
      </c>
      <c r="M206" s="15"/>
      <c r="N206" s="15">
        <f t="shared" si="37"/>
        <v>1069622.8030295651</v>
      </c>
      <c r="O206" s="39">
        <f t="shared" si="38"/>
        <v>1069.6228030295651</v>
      </c>
    </row>
    <row r="207" spans="1:15" x14ac:dyDescent="0.25">
      <c r="A207" s="5"/>
      <c r="B207" s="1" t="s">
        <v>132</v>
      </c>
      <c r="C207" s="47">
        <v>4</v>
      </c>
      <c r="D207" s="69">
        <v>26.023400000000002</v>
      </c>
      <c r="E207" s="98">
        <v>2389</v>
      </c>
      <c r="F207" s="181">
        <v>444851.3</v>
      </c>
      <c r="G207" s="38">
        <v>100</v>
      </c>
      <c r="H207" s="64">
        <f t="shared" si="51"/>
        <v>444851.3</v>
      </c>
      <c r="I207" s="15">
        <f t="shared" si="50"/>
        <v>0</v>
      </c>
      <c r="J207" s="15">
        <f t="shared" si="39"/>
        <v>186.20816241105064</v>
      </c>
      <c r="K207" s="15">
        <f t="shared" si="52"/>
        <v>606.16699722489716</v>
      </c>
      <c r="L207" s="15">
        <f t="shared" si="53"/>
        <v>1122321.7463022582</v>
      </c>
      <c r="M207" s="15"/>
      <c r="N207" s="15">
        <f t="shared" si="37"/>
        <v>1122321.7463022582</v>
      </c>
      <c r="O207" s="39">
        <f t="shared" si="38"/>
        <v>1122.3217463022581</v>
      </c>
    </row>
    <row r="208" spans="1:15" x14ac:dyDescent="0.25">
      <c r="A208" s="5"/>
      <c r="B208" s="1" t="s">
        <v>133</v>
      </c>
      <c r="C208" s="47">
        <v>4</v>
      </c>
      <c r="D208" s="69">
        <v>18.456199999999999</v>
      </c>
      <c r="E208" s="98">
        <v>1533</v>
      </c>
      <c r="F208" s="181">
        <v>267744.2</v>
      </c>
      <c r="G208" s="38">
        <v>100</v>
      </c>
      <c r="H208" s="64">
        <f t="shared" si="51"/>
        <v>267744.2</v>
      </c>
      <c r="I208" s="15">
        <f t="shared" si="50"/>
        <v>0</v>
      </c>
      <c r="J208" s="15">
        <f t="shared" si="39"/>
        <v>174.65375081539466</v>
      </c>
      <c r="K208" s="15">
        <f t="shared" si="52"/>
        <v>617.72140882055317</v>
      </c>
      <c r="L208" s="15">
        <f t="shared" si="53"/>
        <v>1016319.4350678128</v>
      </c>
      <c r="M208" s="15"/>
      <c r="N208" s="15">
        <f t="shared" si="37"/>
        <v>1016319.4350678128</v>
      </c>
      <c r="O208" s="39">
        <f t="shared" si="38"/>
        <v>1016.3194350678128</v>
      </c>
    </row>
    <row r="209" spans="1:15" x14ac:dyDescent="0.25">
      <c r="A209" s="5"/>
      <c r="B209" s="1" t="s">
        <v>134</v>
      </c>
      <c r="C209" s="47">
        <v>4</v>
      </c>
      <c r="D209" s="69">
        <v>18.093399999999999</v>
      </c>
      <c r="E209" s="98">
        <v>1541</v>
      </c>
      <c r="F209" s="181">
        <v>381643.6</v>
      </c>
      <c r="G209" s="38">
        <v>100</v>
      </c>
      <c r="H209" s="64">
        <f t="shared" si="51"/>
        <v>381643.6</v>
      </c>
      <c r="I209" s="15">
        <f t="shared" si="50"/>
        <v>0</v>
      </c>
      <c r="J209" s="15">
        <f t="shared" si="39"/>
        <v>247.65970149253729</v>
      </c>
      <c r="K209" s="15">
        <f t="shared" si="52"/>
        <v>544.71545814341061</v>
      </c>
      <c r="L209" s="15">
        <f t="shared" si="53"/>
        <v>923333.35778187204</v>
      </c>
      <c r="M209" s="15"/>
      <c r="N209" s="15">
        <f t="shared" si="37"/>
        <v>923333.35778187204</v>
      </c>
      <c r="O209" s="39">
        <f t="shared" si="38"/>
        <v>923.333357781872</v>
      </c>
    </row>
    <row r="210" spans="1:15" x14ac:dyDescent="0.25">
      <c r="A210" s="5"/>
      <c r="B210" s="1" t="s">
        <v>135</v>
      </c>
      <c r="C210" s="47">
        <v>4</v>
      </c>
      <c r="D210" s="69">
        <v>32.839999999999996</v>
      </c>
      <c r="E210" s="98">
        <v>1864</v>
      </c>
      <c r="F210" s="181">
        <v>490864.3</v>
      </c>
      <c r="G210" s="38">
        <v>100</v>
      </c>
      <c r="H210" s="64">
        <f t="shared" si="51"/>
        <v>490864.3</v>
      </c>
      <c r="I210" s="15">
        <f t="shared" si="50"/>
        <v>0</v>
      </c>
      <c r="J210" s="15">
        <f t="shared" si="39"/>
        <v>263.33921673819742</v>
      </c>
      <c r="K210" s="15">
        <f t="shared" si="52"/>
        <v>529.03594289775037</v>
      </c>
      <c r="L210" s="15">
        <f t="shared" si="53"/>
        <v>986169.57347352034</v>
      </c>
      <c r="M210" s="15"/>
      <c r="N210" s="15">
        <f t="shared" si="37"/>
        <v>986169.57347352034</v>
      </c>
      <c r="O210" s="39">
        <f t="shared" si="38"/>
        <v>986.16957347352036</v>
      </c>
    </row>
    <row r="211" spans="1:15" x14ac:dyDescent="0.25">
      <c r="A211" s="5"/>
      <c r="B211" s="1" t="s">
        <v>136</v>
      </c>
      <c r="C211" s="47">
        <v>4</v>
      </c>
      <c r="D211" s="69">
        <v>12.6798</v>
      </c>
      <c r="E211" s="98">
        <v>866</v>
      </c>
      <c r="F211" s="181">
        <v>223514.9</v>
      </c>
      <c r="G211" s="38">
        <v>100</v>
      </c>
      <c r="H211" s="64">
        <f t="shared" si="51"/>
        <v>223514.9</v>
      </c>
      <c r="I211" s="15">
        <f t="shared" si="50"/>
        <v>0</v>
      </c>
      <c r="J211" s="15">
        <f t="shared" si="39"/>
        <v>258.10034642032332</v>
      </c>
      <c r="K211" s="15">
        <f t="shared" si="52"/>
        <v>534.27481321562459</v>
      </c>
      <c r="L211" s="15">
        <f t="shared" si="53"/>
        <v>816636.15971327329</v>
      </c>
      <c r="M211" s="15"/>
      <c r="N211" s="15">
        <f t="shared" ref="N211:N255" si="54">L211+M211</f>
        <v>816636.15971327329</v>
      </c>
      <c r="O211" s="39">
        <f t="shared" si="38"/>
        <v>816.63615971327329</v>
      </c>
    </row>
    <row r="212" spans="1:15" ht="15.75" customHeight="1" x14ac:dyDescent="0.25">
      <c r="A212" s="5"/>
      <c r="B212" s="1" t="s">
        <v>137</v>
      </c>
      <c r="C212" s="47">
        <v>4</v>
      </c>
      <c r="D212" s="69">
        <v>7.3449</v>
      </c>
      <c r="E212" s="98">
        <v>1130</v>
      </c>
      <c r="F212" s="181">
        <v>244905.8</v>
      </c>
      <c r="G212" s="38">
        <v>100</v>
      </c>
      <c r="H212" s="64">
        <f t="shared" si="51"/>
        <v>244905.8</v>
      </c>
      <c r="I212" s="15">
        <f t="shared" si="50"/>
        <v>0</v>
      </c>
      <c r="J212" s="15">
        <f t="shared" si="39"/>
        <v>216.73079646017698</v>
      </c>
      <c r="K212" s="15">
        <f t="shared" si="52"/>
        <v>575.64436317577088</v>
      </c>
      <c r="L212" s="15">
        <f t="shared" si="53"/>
        <v>882414.55345783068</v>
      </c>
      <c r="M212" s="15"/>
      <c r="N212" s="15">
        <f t="shared" si="54"/>
        <v>882414.55345783068</v>
      </c>
      <c r="O212" s="39">
        <f t="shared" si="38"/>
        <v>882.41455345783072</v>
      </c>
    </row>
    <row r="213" spans="1:15" x14ac:dyDescent="0.25">
      <c r="A213" s="5"/>
      <c r="B213" s="1" t="s">
        <v>138</v>
      </c>
      <c r="C213" s="47">
        <v>4</v>
      </c>
      <c r="D213" s="69">
        <v>45.099099999999993</v>
      </c>
      <c r="E213" s="98">
        <v>2929</v>
      </c>
      <c r="F213" s="181">
        <v>823512.1</v>
      </c>
      <c r="G213" s="38">
        <v>100</v>
      </c>
      <c r="H213" s="64">
        <f t="shared" si="51"/>
        <v>823512.1</v>
      </c>
      <c r="I213" s="15">
        <f t="shared" si="50"/>
        <v>0</v>
      </c>
      <c r="J213" s="15">
        <f t="shared" si="39"/>
        <v>281.15810856947763</v>
      </c>
      <c r="K213" s="15">
        <f t="shared" si="52"/>
        <v>511.21705106647022</v>
      </c>
      <c r="L213" s="15">
        <f t="shared" si="53"/>
        <v>1122581.0592073104</v>
      </c>
      <c r="M213" s="15"/>
      <c r="N213" s="15">
        <f t="shared" si="54"/>
        <v>1122581.0592073104</v>
      </c>
      <c r="O213" s="39">
        <f t="shared" si="38"/>
        <v>1122.5810592073105</v>
      </c>
    </row>
    <row r="214" spans="1:15" x14ac:dyDescent="0.25">
      <c r="A214" s="5"/>
      <c r="B214" s="1" t="s">
        <v>139</v>
      </c>
      <c r="C214" s="47">
        <v>4</v>
      </c>
      <c r="D214" s="69">
        <v>16.179600000000001</v>
      </c>
      <c r="E214" s="98">
        <v>1589</v>
      </c>
      <c r="F214" s="181">
        <v>411397.9</v>
      </c>
      <c r="G214" s="38">
        <v>100</v>
      </c>
      <c r="H214" s="64">
        <f t="shared" si="51"/>
        <v>411397.9</v>
      </c>
      <c r="I214" s="15">
        <f t="shared" si="50"/>
        <v>0</v>
      </c>
      <c r="J214" s="15">
        <f t="shared" si="39"/>
        <v>258.90365009439898</v>
      </c>
      <c r="K214" s="15">
        <f t="shared" si="52"/>
        <v>533.47150954154881</v>
      </c>
      <c r="L214" s="15">
        <f t="shared" si="53"/>
        <v>908496.33520303457</v>
      </c>
      <c r="M214" s="15"/>
      <c r="N214" s="15">
        <f t="shared" si="54"/>
        <v>908496.33520303457</v>
      </c>
      <c r="O214" s="39">
        <f t="shared" si="38"/>
        <v>908.49633520303462</v>
      </c>
    </row>
    <row r="215" spans="1:15" x14ac:dyDescent="0.25">
      <c r="A215" s="5"/>
      <c r="B215" s="1" t="s">
        <v>755</v>
      </c>
      <c r="C215" s="47">
        <v>4</v>
      </c>
      <c r="D215" s="69">
        <v>32.394000000000005</v>
      </c>
      <c r="E215" s="98">
        <v>2440</v>
      </c>
      <c r="F215" s="181">
        <v>487238.2</v>
      </c>
      <c r="G215" s="38">
        <v>100</v>
      </c>
      <c r="H215" s="64">
        <f t="shared" si="51"/>
        <v>487238.2</v>
      </c>
      <c r="I215" s="15">
        <f t="shared" si="50"/>
        <v>0</v>
      </c>
      <c r="J215" s="15">
        <f t="shared" si="39"/>
        <v>199.68778688524591</v>
      </c>
      <c r="K215" s="15">
        <f t="shared" si="52"/>
        <v>592.68737275070191</v>
      </c>
      <c r="L215" s="15">
        <f t="shared" si="53"/>
        <v>1130914.4562761406</v>
      </c>
      <c r="M215" s="15"/>
      <c r="N215" s="15">
        <f t="shared" si="54"/>
        <v>1130914.4562761406</v>
      </c>
      <c r="O215" s="39">
        <f t="shared" ref="O215:O278" si="55">N215/1000</f>
        <v>1130.9144562761408</v>
      </c>
    </row>
    <row r="216" spans="1:15" x14ac:dyDescent="0.25">
      <c r="A216" s="5"/>
      <c r="B216" s="1" t="s">
        <v>140</v>
      </c>
      <c r="C216" s="47">
        <v>4</v>
      </c>
      <c r="D216" s="69">
        <v>25.742600000000003</v>
      </c>
      <c r="E216" s="98">
        <v>1558</v>
      </c>
      <c r="F216" s="181">
        <v>218251.3</v>
      </c>
      <c r="G216" s="38">
        <v>100</v>
      </c>
      <c r="H216" s="64">
        <f t="shared" si="51"/>
        <v>218251.3</v>
      </c>
      <c r="I216" s="15">
        <f t="shared" si="50"/>
        <v>0</v>
      </c>
      <c r="J216" s="15">
        <f t="shared" ref="J216:J279" si="56">F216/E216</f>
        <v>140.08427471116815</v>
      </c>
      <c r="K216" s="15">
        <f t="shared" si="52"/>
        <v>652.29088492477968</v>
      </c>
      <c r="L216" s="15">
        <f t="shared" si="53"/>
        <v>1085880.7695532008</v>
      </c>
      <c r="M216" s="15"/>
      <c r="N216" s="15">
        <f t="shared" si="54"/>
        <v>1085880.7695532008</v>
      </c>
      <c r="O216" s="39">
        <f t="shared" si="55"/>
        <v>1085.8807695532007</v>
      </c>
    </row>
    <row r="217" spans="1:15" x14ac:dyDescent="0.25">
      <c r="A217" s="5"/>
      <c r="B217" s="1" t="s">
        <v>141</v>
      </c>
      <c r="C217" s="47">
        <v>4</v>
      </c>
      <c r="D217" s="69">
        <v>45.363399999999999</v>
      </c>
      <c r="E217" s="98">
        <v>2331</v>
      </c>
      <c r="F217" s="181">
        <v>480468.6</v>
      </c>
      <c r="G217" s="38">
        <v>100</v>
      </c>
      <c r="H217" s="64">
        <f t="shared" si="51"/>
        <v>480468.6</v>
      </c>
      <c r="I217" s="15">
        <f t="shared" si="50"/>
        <v>0</v>
      </c>
      <c r="J217" s="15">
        <f t="shared" si="56"/>
        <v>206.12123552123552</v>
      </c>
      <c r="K217" s="15">
        <f t="shared" si="52"/>
        <v>586.25392411471239</v>
      </c>
      <c r="L217" s="15">
        <f t="shared" si="53"/>
        <v>1150983.6513042392</v>
      </c>
      <c r="M217" s="15"/>
      <c r="N217" s="15">
        <f t="shared" si="54"/>
        <v>1150983.6513042392</v>
      </c>
      <c r="O217" s="39">
        <f t="shared" si="55"/>
        <v>1150.9836513042392</v>
      </c>
    </row>
    <row r="218" spans="1:15" x14ac:dyDescent="0.25">
      <c r="A218" s="5"/>
      <c r="B218" s="1" t="s">
        <v>756</v>
      </c>
      <c r="C218" s="47">
        <v>4</v>
      </c>
      <c r="D218" s="69">
        <v>39.507899999999999</v>
      </c>
      <c r="E218" s="98">
        <v>2191</v>
      </c>
      <c r="F218" s="181">
        <v>381541.3</v>
      </c>
      <c r="G218" s="38">
        <v>100</v>
      </c>
      <c r="H218" s="64">
        <f t="shared" si="51"/>
        <v>381541.3</v>
      </c>
      <c r="I218" s="15">
        <f t="shared" si="50"/>
        <v>0</v>
      </c>
      <c r="J218" s="15">
        <f t="shared" si="56"/>
        <v>174.14025559105431</v>
      </c>
      <c r="K218" s="15">
        <f t="shared" si="52"/>
        <v>618.23490404489348</v>
      </c>
      <c r="L218" s="15">
        <f t="shared" si="53"/>
        <v>1157424.946229408</v>
      </c>
      <c r="M218" s="15"/>
      <c r="N218" s="15">
        <f t="shared" si="54"/>
        <v>1157424.946229408</v>
      </c>
      <c r="O218" s="39">
        <f t="shared" si="55"/>
        <v>1157.4249462294081</v>
      </c>
    </row>
    <row r="219" spans="1:15" x14ac:dyDescent="0.25">
      <c r="A219" s="5"/>
      <c r="B219" s="1" t="s">
        <v>757</v>
      </c>
      <c r="C219" s="47">
        <v>4</v>
      </c>
      <c r="D219" s="69">
        <v>49.061099999999996</v>
      </c>
      <c r="E219" s="98">
        <v>7056</v>
      </c>
      <c r="F219" s="181">
        <v>1168939</v>
      </c>
      <c r="G219" s="38">
        <v>100</v>
      </c>
      <c r="H219" s="64">
        <f t="shared" si="51"/>
        <v>1168939</v>
      </c>
      <c r="I219" s="15">
        <f t="shared" si="50"/>
        <v>0</v>
      </c>
      <c r="J219" s="15">
        <f t="shared" si="56"/>
        <v>165.66595804988663</v>
      </c>
      <c r="K219" s="15">
        <f t="shared" si="52"/>
        <v>626.70920158606123</v>
      </c>
      <c r="L219" s="15">
        <f t="shared" si="53"/>
        <v>1749368.5396422185</v>
      </c>
      <c r="M219" s="15"/>
      <c r="N219" s="15">
        <f t="shared" si="54"/>
        <v>1749368.5396422185</v>
      </c>
      <c r="O219" s="39">
        <f t="shared" si="55"/>
        <v>1749.3685396422186</v>
      </c>
    </row>
    <row r="220" spans="1:15" x14ac:dyDescent="0.25">
      <c r="A220" s="5"/>
      <c r="B220" s="1" t="s">
        <v>143</v>
      </c>
      <c r="C220" s="47">
        <v>4</v>
      </c>
      <c r="D220" s="69">
        <v>15.988299999999999</v>
      </c>
      <c r="E220" s="98">
        <v>1363</v>
      </c>
      <c r="F220" s="181">
        <v>242434.8</v>
      </c>
      <c r="G220" s="38">
        <v>100</v>
      </c>
      <c r="H220" s="64">
        <f t="shared" si="51"/>
        <v>242434.8</v>
      </c>
      <c r="I220" s="15">
        <f t="shared" si="50"/>
        <v>0</v>
      </c>
      <c r="J220" s="15">
        <f t="shared" si="56"/>
        <v>177.86852531181216</v>
      </c>
      <c r="K220" s="15">
        <f t="shared" si="52"/>
        <v>614.50663432413569</v>
      </c>
      <c r="L220" s="15">
        <f t="shared" si="53"/>
        <v>985246.90371985431</v>
      </c>
      <c r="M220" s="15"/>
      <c r="N220" s="15">
        <f t="shared" si="54"/>
        <v>985246.90371985431</v>
      </c>
      <c r="O220" s="39">
        <f t="shared" si="55"/>
        <v>985.24690371985434</v>
      </c>
    </row>
    <row r="221" spans="1:15" x14ac:dyDescent="0.25">
      <c r="A221" s="5"/>
      <c r="B221" s="1" t="s">
        <v>758</v>
      </c>
      <c r="C221" s="47">
        <v>4</v>
      </c>
      <c r="D221" s="69">
        <v>22.875599999999999</v>
      </c>
      <c r="E221" s="98">
        <v>2192</v>
      </c>
      <c r="F221" s="181">
        <v>493028.2</v>
      </c>
      <c r="G221" s="38">
        <v>100</v>
      </c>
      <c r="H221" s="64">
        <f t="shared" si="51"/>
        <v>493028.2</v>
      </c>
      <c r="I221" s="15">
        <f t="shared" si="50"/>
        <v>0</v>
      </c>
      <c r="J221" s="15">
        <f t="shared" si="56"/>
        <v>224.92162408759125</v>
      </c>
      <c r="K221" s="15">
        <f t="shared" si="52"/>
        <v>567.45353554835663</v>
      </c>
      <c r="L221" s="15">
        <f t="shared" si="53"/>
        <v>1040959.1029850903</v>
      </c>
      <c r="M221" s="15"/>
      <c r="N221" s="15">
        <f t="shared" si="54"/>
        <v>1040959.1029850903</v>
      </c>
      <c r="O221" s="39">
        <f t="shared" si="55"/>
        <v>1040.9591029850903</v>
      </c>
    </row>
    <row r="222" spans="1:15" x14ac:dyDescent="0.25">
      <c r="A222" s="5"/>
      <c r="B222" s="1" t="s">
        <v>144</v>
      </c>
      <c r="C222" s="47">
        <v>4</v>
      </c>
      <c r="D222" s="69">
        <v>21.118200000000002</v>
      </c>
      <c r="E222" s="98">
        <v>2593</v>
      </c>
      <c r="F222" s="181">
        <v>387609.1</v>
      </c>
      <c r="G222" s="38">
        <v>100</v>
      </c>
      <c r="H222" s="64">
        <f t="shared" si="51"/>
        <v>387609.1</v>
      </c>
      <c r="I222" s="15">
        <f t="shared" si="50"/>
        <v>0</v>
      </c>
      <c r="J222" s="15">
        <f t="shared" si="56"/>
        <v>149.48287697647513</v>
      </c>
      <c r="K222" s="15">
        <f t="shared" si="52"/>
        <v>642.8922826594727</v>
      </c>
      <c r="L222" s="15">
        <f t="shared" si="53"/>
        <v>1176745.5121512492</v>
      </c>
      <c r="M222" s="15"/>
      <c r="N222" s="15">
        <f t="shared" si="54"/>
        <v>1176745.5121512492</v>
      </c>
      <c r="O222" s="39">
        <f t="shared" si="55"/>
        <v>1176.7455121512492</v>
      </c>
    </row>
    <row r="223" spans="1:15" x14ac:dyDescent="0.25">
      <c r="A223" s="5"/>
      <c r="B223" s="1" t="s">
        <v>145</v>
      </c>
      <c r="C223" s="47">
        <v>4</v>
      </c>
      <c r="D223" s="69">
        <v>37.408799999999999</v>
      </c>
      <c r="E223" s="98">
        <v>3893</v>
      </c>
      <c r="F223" s="181">
        <v>562654.6</v>
      </c>
      <c r="G223" s="38">
        <v>100</v>
      </c>
      <c r="H223" s="64">
        <f t="shared" si="51"/>
        <v>562654.6</v>
      </c>
      <c r="I223" s="15">
        <f t="shared" si="50"/>
        <v>0</v>
      </c>
      <c r="J223" s="15">
        <f t="shared" si="56"/>
        <v>144.52982275879785</v>
      </c>
      <c r="K223" s="15">
        <f t="shared" si="52"/>
        <v>647.84533687714998</v>
      </c>
      <c r="L223" s="15">
        <f t="shared" si="53"/>
        <v>1381337.2444408974</v>
      </c>
      <c r="M223" s="15"/>
      <c r="N223" s="15">
        <f t="shared" si="54"/>
        <v>1381337.2444408974</v>
      </c>
      <c r="O223" s="39">
        <f t="shared" si="55"/>
        <v>1381.3372444408974</v>
      </c>
    </row>
    <row r="224" spans="1:15" x14ac:dyDescent="0.25">
      <c r="A224" s="5"/>
      <c r="B224" s="1" t="s">
        <v>146</v>
      </c>
      <c r="C224" s="47">
        <v>4</v>
      </c>
      <c r="D224" s="69">
        <v>21.036799999999999</v>
      </c>
      <c r="E224" s="98">
        <v>1334</v>
      </c>
      <c r="F224" s="181">
        <v>196480.2</v>
      </c>
      <c r="G224" s="38">
        <v>100</v>
      </c>
      <c r="H224" s="64">
        <f t="shared" si="51"/>
        <v>196480.2</v>
      </c>
      <c r="I224" s="15">
        <f t="shared" si="50"/>
        <v>0</v>
      </c>
      <c r="J224" s="15">
        <f t="shared" si="56"/>
        <v>147.28650674662669</v>
      </c>
      <c r="K224" s="15">
        <f t="shared" si="52"/>
        <v>645.08865288932111</v>
      </c>
      <c r="L224" s="15">
        <f t="shared" si="53"/>
        <v>1036618.3660156035</v>
      </c>
      <c r="M224" s="15"/>
      <c r="N224" s="15">
        <f t="shared" si="54"/>
        <v>1036618.3660156035</v>
      </c>
      <c r="O224" s="39">
        <f t="shared" si="55"/>
        <v>1036.6183660156034</v>
      </c>
    </row>
    <row r="225" spans="1:15" x14ac:dyDescent="0.25">
      <c r="A225" s="5"/>
      <c r="B225" s="1"/>
      <c r="C225" s="47"/>
      <c r="D225" s="69">
        <v>0</v>
      </c>
      <c r="E225" s="100"/>
      <c r="F225" s="56"/>
      <c r="G225" s="38"/>
      <c r="H225" s="56"/>
      <c r="K225" s="15"/>
      <c r="L225" s="15"/>
      <c r="M225" s="15"/>
      <c r="N225" s="15"/>
      <c r="O225" s="39">
        <f t="shared" si="55"/>
        <v>0</v>
      </c>
    </row>
    <row r="226" spans="1:15" x14ac:dyDescent="0.25">
      <c r="A226" s="32" t="s">
        <v>147</v>
      </c>
      <c r="B226" s="2" t="s">
        <v>2</v>
      </c>
      <c r="C226" s="58"/>
      <c r="D226" s="71">
        <f>D227</f>
        <v>1185.1591000000001</v>
      </c>
      <c r="E226" s="101">
        <f>E227</f>
        <v>83447</v>
      </c>
      <c r="F226" s="49">
        <f t="shared" ref="F226" si="57">F228</f>
        <v>0</v>
      </c>
      <c r="G226" s="49"/>
      <c r="H226" s="49">
        <f>H228</f>
        <v>7164069.9000000004</v>
      </c>
      <c r="I226" s="12">
        <f>I228</f>
        <v>-7164069.9000000004</v>
      </c>
      <c r="J226" s="12"/>
      <c r="K226" s="15"/>
      <c r="L226" s="15"/>
      <c r="M226" s="14">
        <f>M228</f>
        <v>43064760.980693258</v>
      </c>
      <c r="N226" s="12">
        <f t="shared" si="54"/>
        <v>43064760.980693258</v>
      </c>
      <c r="O226" s="39"/>
    </row>
    <row r="227" spans="1:15" x14ac:dyDescent="0.25">
      <c r="A227" s="32" t="s">
        <v>147</v>
      </c>
      <c r="B227" s="2" t="s">
        <v>3</v>
      </c>
      <c r="C227" s="58"/>
      <c r="D227" s="71">
        <f>SUM(D229:D255)</f>
        <v>1185.1591000000001</v>
      </c>
      <c r="E227" s="101">
        <f>SUM(E229:E255)</f>
        <v>83447</v>
      </c>
      <c r="F227" s="49">
        <f t="shared" ref="F227" si="58">SUM(F229:F255)</f>
        <v>46221902.099999994</v>
      </c>
      <c r="G227" s="49"/>
      <c r="H227" s="49">
        <f>SUM(H229:H255)</f>
        <v>31893762.300000001</v>
      </c>
      <c r="I227" s="12">
        <f>SUM(I229:I255)</f>
        <v>14328139.800000001</v>
      </c>
      <c r="J227" s="12"/>
      <c r="K227" s="15"/>
      <c r="L227" s="12">
        <f>SUM(L229:L255)</f>
        <v>30495844.484307479</v>
      </c>
      <c r="M227" s="15"/>
      <c r="N227" s="12">
        <f t="shared" si="54"/>
        <v>30495844.484307479</v>
      </c>
      <c r="O227" s="39"/>
    </row>
    <row r="228" spans="1:15" x14ac:dyDescent="0.25">
      <c r="A228" s="5"/>
      <c r="B228" s="1" t="s">
        <v>26</v>
      </c>
      <c r="C228" s="47">
        <v>2</v>
      </c>
      <c r="D228" s="69">
        <v>0</v>
      </c>
      <c r="E228" s="102"/>
      <c r="F228" s="182"/>
      <c r="G228" s="38">
        <v>25</v>
      </c>
      <c r="H228" s="64">
        <f>F232*G228/100+F228</f>
        <v>7164069.9000000004</v>
      </c>
      <c r="I228" s="15">
        <f t="shared" ref="I228:I255" si="59">F228-H228</f>
        <v>-7164069.9000000004</v>
      </c>
      <c r="J228" s="15"/>
      <c r="K228" s="15"/>
      <c r="L228" s="15"/>
      <c r="M228" s="15">
        <f>($L$7*$L$8*E226/$L$10)+($L$7*$L$9*D226/$L$11)</f>
        <v>43064760.980693258</v>
      </c>
      <c r="N228" s="15">
        <f t="shared" si="54"/>
        <v>43064760.980693258</v>
      </c>
      <c r="O228" s="39">
        <f t="shared" si="55"/>
        <v>43064.76098069326</v>
      </c>
    </row>
    <row r="229" spans="1:15" x14ac:dyDescent="0.25">
      <c r="A229" s="5"/>
      <c r="B229" s="1" t="s">
        <v>148</v>
      </c>
      <c r="C229" s="47">
        <v>4</v>
      </c>
      <c r="D229" s="69">
        <f>40.607+12.97</f>
        <v>53.576999999999998</v>
      </c>
      <c r="E229" s="98">
        <v>2042</v>
      </c>
      <c r="F229" s="182">
        <v>541585.4</v>
      </c>
      <c r="G229" s="38">
        <v>100</v>
      </c>
      <c r="H229" s="64">
        <f t="shared" ref="H229:H255" si="60">F229*G229/100</f>
        <v>541585.4</v>
      </c>
      <c r="I229" s="15">
        <f t="shared" si="59"/>
        <v>0</v>
      </c>
      <c r="J229" s="15">
        <f t="shared" si="56"/>
        <v>265.2230166503428</v>
      </c>
      <c r="K229" s="15">
        <f t="shared" ref="K229:K255" si="61">$J$11*$J$19-J229</f>
        <v>527.152142985605</v>
      </c>
      <c r="L229" s="15">
        <f t="shared" ref="L229:L255" si="62">IF(K229&gt;0,$J$7*$J$8*(K229/$K$19),0)+$J$7*$J$9*(E229/$E$19)+$J$7*$J$10*(D229/$D$19)</f>
        <v>1068853.2535587624</v>
      </c>
      <c r="M229" s="15"/>
      <c r="N229" s="15">
        <f t="shared" si="54"/>
        <v>1068853.2535587624</v>
      </c>
      <c r="O229" s="39">
        <f t="shared" si="55"/>
        <v>1068.8532535587624</v>
      </c>
    </row>
    <row r="230" spans="1:15" x14ac:dyDescent="0.25">
      <c r="A230" s="5"/>
      <c r="B230" s="1" t="s">
        <v>149</v>
      </c>
      <c r="C230" s="47">
        <v>4</v>
      </c>
      <c r="D230" s="69">
        <f>32.3264+4.94</f>
        <v>37.266399999999997</v>
      </c>
      <c r="E230" s="98">
        <v>2267</v>
      </c>
      <c r="F230" s="182">
        <v>412187.4</v>
      </c>
      <c r="G230" s="38">
        <v>100</v>
      </c>
      <c r="H230" s="64">
        <f t="shared" si="60"/>
        <v>412187.4</v>
      </c>
      <c r="I230" s="15">
        <f t="shared" si="59"/>
        <v>0</v>
      </c>
      <c r="J230" s="15">
        <f t="shared" si="56"/>
        <v>181.82064402293781</v>
      </c>
      <c r="K230" s="15">
        <f t="shared" si="61"/>
        <v>610.55451561301004</v>
      </c>
      <c r="L230" s="15">
        <f t="shared" si="62"/>
        <v>1149262.670836909</v>
      </c>
      <c r="M230" s="15"/>
      <c r="N230" s="15">
        <f t="shared" si="54"/>
        <v>1149262.670836909</v>
      </c>
      <c r="O230" s="39">
        <f t="shared" si="55"/>
        <v>1149.2626708369089</v>
      </c>
    </row>
    <row r="231" spans="1:15" x14ac:dyDescent="0.25">
      <c r="A231" s="5"/>
      <c r="B231" s="1" t="s">
        <v>150</v>
      </c>
      <c r="C231" s="47">
        <v>4</v>
      </c>
      <c r="D231" s="69">
        <v>42.942499999999995</v>
      </c>
      <c r="E231" s="98">
        <v>4084</v>
      </c>
      <c r="F231" s="182">
        <v>1730584.7</v>
      </c>
      <c r="G231" s="38">
        <v>100</v>
      </c>
      <c r="H231" s="64">
        <f t="shared" si="60"/>
        <v>1730584.7</v>
      </c>
      <c r="I231" s="15">
        <f t="shared" si="59"/>
        <v>0</v>
      </c>
      <c r="J231" s="15">
        <f t="shared" si="56"/>
        <v>423.7474779627816</v>
      </c>
      <c r="K231" s="15">
        <f t="shared" si="61"/>
        <v>368.62768167316625</v>
      </c>
      <c r="L231" s="15">
        <f t="shared" si="62"/>
        <v>1065543.5190290867</v>
      </c>
      <c r="M231" s="15"/>
      <c r="N231" s="15">
        <f t="shared" si="54"/>
        <v>1065543.5190290867</v>
      </c>
      <c r="O231" s="39">
        <f t="shared" si="55"/>
        <v>1065.5435190290866</v>
      </c>
    </row>
    <row r="232" spans="1:15" x14ac:dyDescent="0.25">
      <c r="A232" s="5"/>
      <c r="B232" s="1" t="s">
        <v>875</v>
      </c>
      <c r="C232" s="47">
        <v>3</v>
      </c>
      <c r="D232" s="68">
        <v>83.171599999999998</v>
      </c>
      <c r="E232" s="98">
        <v>17195</v>
      </c>
      <c r="F232" s="182">
        <v>28656279.600000001</v>
      </c>
      <c r="G232" s="38">
        <v>50</v>
      </c>
      <c r="H232" s="64">
        <f t="shared" si="60"/>
        <v>14328139.800000001</v>
      </c>
      <c r="I232" s="15">
        <f t="shared" si="59"/>
        <v>14328139.800000001</v>
      </c>
      <c r="J232" s="15">
        <f t="shared" si="56"/>
        <v>1666.5472288455946</v>
      </c>
      <c r="K232" s="15">
        <f t="shared" si="61"/>
        <v>-874.17206920964679</v>
      </c>
      <c r="L232" s="15">
        <f t="shared" si="62"/>
        <v>2208771.0739114112</v>
      </c>
      <c r="M232" s="15"/>
      <c r="N232" s="15">
        <f t="shared" si="54"/>
        <v>2208771.0739114112</v>
      </c>
      <c r="O232" s="39">
        <f t="shared" si="55"/>
        <v>2208.7710739114113</v>
      </c>
    </row>
    <row r="233" spans="1:15" x14ac:dyDescent="0.25">
      <c r="A233" s="5"/>
      <c r="B233" s="1" t="s">
        <v>151</v>
      </c>
      <c r="C233" s="47">
        <v>4</v>
      </c>
      <c r="D233" s="69">
        <v>49.081599999999995</v>
      </c>
      <c r="E233" s="98">
        <v>3191</v>
      </c>
      <c r="F233" s="182">
        <v>487311.3</v>
      </c>
      <c r="G233" s="38">
        <v>100</v>
      </c>
      <c r="H233" s="64">
        <f t="shared" si="60"/>
        <v>487311.3</v>
      </c>
      <c r="I233" s="15">
        <f t="shared" si="59"/>
        <v>0</v>
      </c>
      <c r="J233" s="15">
        <f t="shared" si="56"/>
        <v>152.71429019116263</v>
      </c>
      <c r="K233" s="15">
        <f t="shared" si="61"/>
        <v>639.66086944478525</v>
      </c>
      <c r="L233" s="15">
        <f t="shared" si="62"/>
        <v>1327927.8286885158</v>
      </c>
      <c r="M233" s="15"/>
      <c r="N233" s="15">
        <f t="shared" si="54"/>
        <v>1327927.8286885158</v>
      </c>
      <c r="O233" s="39">
        <f t="shared" si="55"/>
        <v>1327.9278286885158</v>
      </c>
    </row>
    <row r="234" spans="1:15" x14ac:dyDescent="0.25">
      <c r="A234" s="5"/>
      <c r="B234" s="1" t="s">
        <v>152</v>
      </c>
      <c r="C234" s="47">
        <v>4</v>
      </c>
      <c r="D234" s="69">
        <v>28.877700000000001</v>
      </c>
      <c r="E234" s="98">
        <v>1526</v>
      </c>
      <c r="F234" s="182">
        <v>241820.7</v>
      </c>
      <c r="G234" s="38">
        <v>100</v>
      </c>
      <c r="H234" s="64">
        <f t="shared" si="60"/>
        <v>241820.7</v>
      </c>
      <c r="I234" s="15">
        <f t="shared" si="59"/>
        <v>0</v>
      </c>
      <c r="J234" s="15">
        <f t="shared" si="56"/>
        <v>158.46703800786369</v>
      </c>
      <c r="K234" s="15">
        <f t="shared" si="61"/>
        <v>633.90812162808413</v>
      </c>
      <c r="L234" s="15">
        <f t="shared" si="62"/>
        <v>1068711.5728140187</v>
      </c>
      <c r="M234" s="15"/>
      <c r="N234" s="15">
        <f t="shared" si="54"/>
        <v>1068711.5728140187</v>
      </c>
      <c r="O234" s="39">
        <f t="shared" si="55"/>
        <v>1068.7115728140186</v>
      </c>
    </row>
    <row r="235" spans="1:15" x14ac:dyDescent="0.25">
      <c r="A235" s="5"/>
      <c r="B235" s="1" t="s">
        <v>153</v>
      </c>
      <c r="C235" s="47">
        <v>4</v>
      </c>
      <c r="D235" s="69">
        <v>23.430599999999998</v>
      </c>
      <c r="E235" s="98">
        <v>1060</v>
      </c>
      <c r="F235" s="182">
        <v>314459</v>
      </c>
      <c r="G235" s="38">
        <v>100</v>
      </c>
      <c r="H235" s="64">
        <f t="shared" si="60"/>
        <v>314459</v>
      </c>
      <c r="I235" s="15">
        <f t="shared" si="59"/>
        <v>0</v>
      </c>
      <c r="J235" s="15">
        <f t="shared" si="56"/>
        <v>296.65943396226413</v>
      </c>
      <c r="K235" s="15">
        <f t="shared" si="61"/>
        <v>495.71572567368372</v>
      </c>
      <c r="L235" s="15">
        <f t="shared" si="62"/>
        <v>823278.46263464843</v>
      </c>
      <c r="M235" s="15"/>
      <c r="N235" s="15">
        <f t="shared" si="54"/>
        <v>823278.46263464843</v>
      </c>
      <c r="O235" s="39">
        <f t="shared" si="55"/>
        <v>823.27846263464846</v>
      </c>
    </row>
    <row r="236" spans="1:15" x14ac:dyDescent="0.25">
      <c r="A236" s="5"/>
      <c r="B236" s="1" t="s">
        <v>154</v>
      </c>
      <c r="C236" s="47">
        <v>4</v>
      </c>
      <c r="D236" s="69">
        <v>31.651100000000003</v>
      </c>
      <c r="E236" s="98">
        <v>2695</v>
      </c>
      <c r="F236" s="182">
        <v>563751.19999999995</v>
      </c>
      <c r="G236" s="38">
        <v>100</v>
      </c>
      <c r="H236" s="64">
        <f t="shared" si="60"/>
        <v>563751.19999999995</v>
      </c>
      <c r="I236" s="15">
        <f t="shared" si="59"/>
        <v>0</v>
      </c>
      <c r="J236" s="15">
        <f t="shared" si="56"/>
        <v>209.18411873840444</v>
      </c>
      <c r="K236" s="15">
        <f t="shared" si="61"/>
        <v>583.19104089754342</v>
      </c>
      <c r="L236" s="15">
        <f t="shared" si="62"/>
        <v>1145418.886653597</v>
      </c>
      <c r="M236" s="15"/>
      <c r="N236" s="15">
        <f t="shared" si="54"/>
        <v>1145418.886653597</v>
      </c>
      <c r="O236" s="39">
        <f t="shared" si="55"/>
        <v>1145.4188866535969</v>
      </c>
    </row>
    <row r="237" spans="1:15" x14ac:dyDescent="0.25">
      <c r="A237" s="5"/>
      <c r="B237" s="1" t="s">
        <v>155</v>
      </c>
      <c r="C237" s="47">
        <v>4</v>
      </c>
      <c r="D237" s="69">
        <v>33.021000000000001</v>
      </c>
      <c r="E237" s="98">
        <v>1502</v>
      </c>
      <c r="F237" s="182">
        <v>268036.59999999998</v>
      </c>
      <c r="G237" s="38">
        <v>100</v>
      </c>
      <c r="H237" s="64">
        <f t="shared" si="60"/>
        <v>268036.59999999998</v>
      </c>
      <c r="I237" s="15">
        <f t="shared" si="59"/>
        <v>0</v>
      </c>
      <c r="J237" s="15">
        <f t="shared" si="56"/>
        <v>178.45312916111848</v>
      </c>
      <c r="K237" s="15">
        <f t="shared" si="61"/>
        <v>613.9220304748294</v>
      </c>
      <c r="L237" s="15">
        <f t="shared" si="62"/>
        <v>1053567.4811749568</v>
      </c>
      <c r="M237" s="15"/>
      <c r="N237" s="15">
        <f t="shared" si="54"/>
        <v>1053567.4811749568</v>
      </c>
      <c r="O237" s="39">
        <f t="shared" si="55"/>
        <v>1053.5674811749568</v>
      </c>
    </row>
    <row r="238" spans="1:15" x14ac:dyDescent="0.25">
      <c r="A238" s="5"/>
      <c r="B238" s="1" t="s">
        <v>156</v>
      </c>
      <c r="C238" s="47">
        <v>4</v>
      </c>
      <c r="D238" s="69">
        <f>59.4718-12.97</f>
        <v>46.501800000000003</v>
      </c>
      <c r="E238" s="98">
        <v>1956</v>
      </c>
      <c r="F238" s="182">
        <v>403765.6</v>
      </c>
      <c r="G238" s="38">
        <v>100</v>
      </c>
      <c r="H238" s="64">
        <f t="shared" si="60"/>
        <v>403765.6</v>
      </c>
      <c r="I238" s="15">
        <f t="shared" si="59"/>
        <v>0</v>
      </c>
      <c r="J238" s="15">
        <f t="shared" si="56"/>
        <v>206.4241308793456</v>
      </c>
      <c r="K238" s="15">
        <f t="shared" si="61"/>
        <v>585.95102875660223</v>
      </c>
      <c r="L238" s="15">
        <f t="shared" si="62"/>
        <v>1111669.0878915195</v>
      </c>
      <c r="M238" s="15"/>
      <c r="N238" s="15">
        <f t="shared" si="54"/>
        <v>1111669.0878915195</v>
      </c>
      <c r="O238" s="39">
        <f t="shared" si="55"/>
        <v>1111.6690878915194</v>
      </c>
    </row>
    <row r="239" spans="1:15" x14ac:dyDescent="0.25">
      <c r="A239" s="5"/>
      <c r="B239" s="1" t="s">
        <v>157</v>
      </c>
      <c r="C239" s="47">
        <v>4</v>
      </c>
      <c r="D239" s="68">
        <v>36.563699999999997</v>
      </c>
      <c r="E239" s="98">
        <v>4814</v>
      </c>
      <c r="F239" s="182">
        <v>1035388.5</v>
      </c>
      <c r="G239" s="38">
        <v>100</v>
      </c>
      <c r="H239" s="64">
        <f t="shared" si="60"/>
        <v>1035388.5</v>
      </c>
      <c r="I239" s="15">
        <f t="shared" si="59"/>
        <v>0</v>
      </c>
      <c r="J239" s="15">
        <f t="shared" si="56"/>
        <v>215.0786248442044</v>
      </c>
      <c r="K239" s="15">
        <f t="shared" si="61"/>
        <v>577.2965347917434</v>
      </c>
      <c r="L239" s="15">
        <f t="shared" si="62"/>
        <v>1393419.5948669051</v>
      </c>
      <c r="M239" s="15"/>
      <c r="N239" s="15">
        <f t="shared" si="54"/>
        <v>1393419.5948669051</v>
      </c>
      <c r="O239" s="39">
        <f t="shared" si="55"/>
        <v>1393.4195948669051</v>
      </c>
    </row>
    <row r="240" spans="1:15" x14ac:dyDescent="0.25">
      <c r="A240" s="5"/>
      <c r="B240" s="1" t="s">
        <v>158</v>
      </c>
      <c r="C240" s="47">
        <v>4</v>
      </c>
      <c r="D240" s="69">
        <v>52.251899999999992</v>
      </c>
      <c r="E240" s="98">
        <v>4341</v>
      </c>
      <c r="F240" s="182">
        <v>726938.9</v>
      </c>
      <c r="G240" s="38">
        <v>100</v>
      </c>
      <c r="H240" s="64">
        <f t="shared" si="60"/>
        <v>726938.9</v>
      </c>
      <c r="I240" s="15">
        <f t="shared" si="59"/>
        <v>0</v>
      </c>
      <c r="J240" s="15">
        <f t="shared" si="56"/>
        <v>167.45885740612763</v>
      </c>
      <c r="K240" s="15">
        <f t="shared" si="61"/>
        <v>624.91630222982019</v>
      </c>
      <c r="L240" s="15">
        <f t="shared" si="62"/>
        <v>1449429.0090627819</v>
      </c>
      <c r="M240" s="15"/>
      <c r="N240" s="15">
        <f t="shared" si="54"/>
        <v>1449429.0090627819</v>
      </c>
      <c r="O240" s="39">
        <f t="shared" si="55"/>
        <v>1449.4290090627819</v>
      </c>
    </row>
    <row r="241" spans="1:15" x14ac:dyDescent="0.25">
      <c r="A241" s="5"/>
      <c r="B241" s="1" t="s">
        <v>159</v>
      </c>
      <c r="C241" s="47">
        <v>4</v>
      </c>
      <c r="D241" s="69">
        <v>24.103600000000004</v>
      </c>
      <c r="E241" s="98">
        <v>1079</v>
      </c>
      <c r="F241" s="182">
        <v>271150.90000000002</v>
      </c>
      <c r="G241" s="38">
        <v>100</v>
      </c>
      <c r="H241" s="64">
        <f t="shared" si="60"/>
        <v>271150.90000000002</v>
      </c>
      <c r="I241" s="15">
        <f t="shared" si="59"/>
        <v>0</v>
      </c>
      <c r="J241" s="15">
        <f t="shared" si="56"/>
        <v>251.29833178869325</v>
      </c>
      <c r="K241" s="15">
        <f t="shared" si="61"/>
        <v>541.07682784725466</v>
      </c>
      <c r="L241" s="15">
        <f t="shared" si="62"/>
        <v>885171.06010908436</v>
      </c>
      <c r="M241" s="15"/>
      <c r="N241" s="15">
        <f t="shared" si="54"/>
        <v>885171.06010908436</v>
      </c>
      <c r="O241" s="39">
        <f t="shared" si="55"/>
        <v>885.17106010908435</v>
      </c>
    </row>
    <row r="242" spans="1:15" x14ac:dyDescent="0.25">
      <c r="A242" s="5"/>
      <c r="B242" s="1" t="s">
        <v>160</v>
      </c>
      <c r="C242" s="47">
        <v>4</v>
      </c>
      <c r="D242" s="69">
        <v>28.624899999999997</v>
      </c>
      <c r="E242" s="98">
        <v>1092</v>
      </c>
      <c r="F242" s="182">
        <v>384377.8</v>
      </c>
      <c r="G242" s="38">
        <v>100</v>
      </c>
      <c r="H242" s="64">
        <f t="shared" si="60"/>
        <v>384377.8</v>
      </c>
      <c r="I242" s="15">
        <f t="shared" si="59"/>
        <v>0</v>
      </c>
      <c r="J242" s="15">
        <f t="shared" si="56"/>
        <v>351.99432234432231</v>
      </c>
      <c r="K242" s="15">
        <f t="shared" si="61"/>
        <v>440.38083729162554</v>
      </c>
      <c r="L242" s="15">
        <f t="shared" si="62"/>
        <v>772857.54779484868</v>
      </c>
      <c r="M242" s="15"/>
      <c r="N242" s="15">
        <f t="shared" si="54"/>
        <v>772857.54779484868</v>
      </c>
      <c r="O242" s="39">
        <f t="shared" si="55"/>
        <v>772.85754779484864</v>
      </c>
    </row>
    <row r="243" spans="1:15" x14ac:dyDescent="0.25">
      <c r="A243" s="5"/>
      <c r="B243" s="1" t="s">
        <v>759</v>
      </c>
      <c r="C243" s="47">
        <v>4</v>
      </c>
      <c r="D243" s="69">
        <v>32.481199999999994</v>
      </c>
      <c r="E243" s="98">
        <v>2777</v>
      </c>
      <c r="F243" s="182">
        <v>787061.4</v>
      </c>
      <c r="G243" s="38">
        <v>100</v>
      </c>
      <c r="H243" s="64">
        <f t="shared" si="60"/>
        <v>787061.4</v>
      </c>
      <c r="I243" s="15">
        <f t="shared" si="59"/>
        <v>0</v>
      </c>
      <c r="J243" s="15">
        <f t="shared" si="56"/>
        <v>283.42146200936264</v>
      </c>
      <c r="K243" s="15">
        <f t="shared" si="61"/>
        <v>508.95369762658521</v>
      </c>
      <c r="L243" s="15">
        <f t="shared" si="62"/>
        <v>1062987.3435073611</v>
      </c>
      <c r="M243" s="15"/>
      <c r="N243" s="15">
        <f t="shared" si="54"/>
        <v>1062987.3435073611</v>
      </c>
      <c r="O243" s="39">
        <f t="shared" si="55"/>
        <v>1062.9873435073612</v>
      </c>
    </row>
    <row r="244" spans="1:15" x14ac:dyDescent="0.25">
      <c r="A244" s="5"/>
      <c r="B244" s="1" t="s">
        <v>161</v>
      </c>
      <c r="C244" s="47">
        <v>4</v>
      </c>
      <c r="D244" s="69">
        <v>58.170500000000004</v>
      </c>
      <c r="E244" s="98">
        <v>3212</v>
      </c>
      <c r="F244" s="182">
        <v>397434.6</v>
      </c>
      <c r="G244" s="38">
        <v>100</v>
      </c>
      <c r="H244" s="64">
        <f t="shared" si="60"/>
        <v>397434.6</v>
      </c>
      <c r="I244" s="15">
        <f t="shared" si="59"/>
        <v>0</v>
      </c>
      <c r="J244" s="15">
        <f t="shared" si="56"/>
        <v>123.73430884184309</v>
      </c>
      <c r="K244" s="15">
        <f t="shared" si="61"/>
        <v>668.64085079410472</v>
      </c>
      <c r="L244" s="15">
        <f t="shared" si="62"/>
        <v>1395576.0794432845</v>
      </c>
      <c r="M244" s="15"/>
      <c r="N244" s="15">
        <f t="shared" si="54"/>
        <v>1395576.0794432845</v>
      </c>
      <c r="O244" s="39">
        <f t="shared" si="55"/>
        <v>1395.5760794432845</v>
      </c>
    </row>
    <row r="245" spans="1:15" x14ac:dyDescent="0.25">
      <c r="A245" s="5"/>
      <c r="B245" s="1" t="s">
        <v>162</v>
      </c>
      <c r="C245" s="47">
        <v>4</v>
      </c>
      <c r="D245" s="69">
        <v>36.376199999999997</v>
      </c>
      <c r="E245" s="98">
        <v>1299</v>
      </c>
      <c r="F245" s="182">
        <v>1357129</v>
      </c>
      <c r="G245" s="38">
        <v>100</v>
      </c>
      <c r="H245" s="64">
        <f t="shared" si="60"/>
        <v>1357129</v>
      </c>
      <c r="I245" s="15">
        <f t="shared" si="59"/>
        <v>0</v>
      </c>
      <c r="J245" s="15">
        <f t="shared" si="56"/>
        <v>1044.7490377213242</v>
      </c>
      <c r="K245" s="15">
        <f t="shared" si="61"/>
        <v>-252.3738780853763</v>
      </c>
      <c r="L245" s="15">
        <f t="shared" si="62"/>
        <v>261053.61433025883</v>
      </c>
      <c r="M245" s="15"/>
      <c r="N245" s="15">
        <f t="shared" si="54"/>
        <v>261053.61433025883</v>
      </c>
      <c r="O245" s="39">
        <f t="shared" si="55"/>
        <v>261.05361433025882</v>
      </c>
    </row>
    <row r="246" spans="1:15" x14ac:dyDescent="0.25">
      <c r="A246" s="5"/>
      <c r="B246" s="1" t="s">
        <v>163</v>
      </c>
      <c r="C246" s="47">
        <v>4</v>
      </c>
      <c r="D246" s="69">
        <v>32.705100000000002</v>
      </c>
      <c r="E246" s="98">
        <v>1680</v>
      </c>
      <c r="F246" s="182">
        <v>296226.3</v>
      </c>
      <c r="G246" s="38">
        <v>100</v>
      </c>
      <c r="H246" s="64">
        <f t="shared" si="60"/>
        <v>296226.3</v>
      </c>
      <c r="I246" s="15">
        <f t="shared" si="59"/>
        <v>0</v>
      </c>
      <c r="J246" s="15">
        <f t="shared" si="56"/>
        <v>176.32517857142855</v>
      </c>
      <c r="K246" s="15">
        <f t="shared" si="61"/>
        <v>616.04998106451933</v>
      </c>
      <c r="L246" s="15">
        <f t="shared" si="62"/>
        <v>1075452.3355088672</v>
      </c>
      <c r="M246" s="15"/>
      <c r="N246" s="15">
        <f t="shared" si="54"/>
        <v>1075452.3355088672</v>
      </c>
      <c r="O246" s="39">
        <f t="shared" si="55"/>
        <v>1075.4523355088672</v>
      </c>
    </row>
    <row r="247" spans="1:15" x14ac:dyDescent="0.25">
      <c r="A247" s="5"/>
      <c r="B247" s="1" t="s">
        <v>164</v>
      </c>
      <c r="C247" s="47">
        <v>4</v>
      </c>
      <c r="D247" s="69">
        <v>35.991799999999998</v>
      </c>
      <c r="E247" s="98">
        <v>2001</v>
      </c>
      <c r="F247" s="182">
        <v>811464.2</v>
      </c>
      <c r="G247" s="38">
        <v>100</v>
      </c>
      <c r="H247" s="64">
        <f t="shared" si="60"/>
        <v>811464.2</v>
      </c>
      <c r="I247" s="15">
        <f t="shared" si="59"/>
        <v>0</v>
      </c>
      <c r="J247" s="15">
        <f t="shared" si="56"/>
        <v>405.5293353323338</v>
      </c>
      <c r="K247" s="15">
        <f t="shared" si="61"/>
        <v>386.84582430361405</v>
      </c>
      <c r="L247" s="15">
        <f t="shared" si="62"/>
        <v>830900.52677673462</v>
      </c>
      <c r="M247" s="15"/>
      <c r="N247" s="15">
        <f t="shared" si="54"/>
        <v>830900.52677673462</v>
      </c>
      <c r="O247" s="39">
        <f t="shared" si="55"/>
        <v>830.90052677673464</v>
      </c>
    </row>
    <row r="248" spans="1:15" x14ac:dyDescent="0.25">
      <c r="A248" s="5"/>
      <c r="B248" s="1" t="s">
        <v>165</v>
      </c>
      <c r="C248" s="47">
        <v>4</v>
      </c>
      <c r="D248" s="69">
        <v>76.984499999999997</v>
      </c>
      <c r="E248" s="98">
        <v>4290</v>
      </c>
      <c r="F248" s="182">
        <v>1159332.8</v>
      </c>
      <c r="G248" s="38">
        <v>100</v>
      </c>
      <c r="H248" s="64">
        <f t="shared" si="60"/>
        <v>1159332.8</v>
      </c>
      <c r="I248" s="15">
        <f t="shared" si="59"/>
        <v>0</v>
      </c>
      <c r="J248" s="15">
        <f t="shared" si="56"/>
        <v>270.24074592074595</v>
      </c>
      <c r="K248" s="15">
        <f t="shared" si="61"/>
        <v>522.13441371520184</v>
      </c>
      <c r="L248" s="15">
        <f t="shared" si="62"/>
        <v>1390474.8474731506</v>
      </c>
      <c r="M248" s="15"/>
      <c r="N248" s="15">
        <f t="shared" si="54"/>
        <v>1390474.8474731506</v>
      </c>
      <c r="O248" s="39">
        <f t="shared" si="55"/>
        <v>1390.4748474731505</v>
      </c>
    </row>
    <row r="249" spans="1:15" x14ac:dyDescent="0.25">
      <c r="A249" s="5"/>
      <c r="B249" s="1" t="s">
        <v>760</v>
      </c>
      <c r="C249" s="47">
        <v>4</v>
      </c>
      <c r="D249" s="69">
        <v>37.795300000000005</v>
      </c>
      <c r="E249" s="98">
        <v>2521</v>
      </c>
      <c r="F249" s="182">
        <v>485015.8</v>
      </c>
      <c r="G249" s="38">
        <v>100</v>
      </c>
      <c r="H249" s="64">
        <f t="shared" si="60"/>
        <v>485015.8</v>
      </c>
      <c r="I249" s="15">
        <f t="shared" si="59"/>
        <v>0</v>
      </c>
      <c r="J249" s="15">
        <f t="shared" si="56"/>
        <v>192.39024196747323</v>
      </c>
      <c r="K249" s="15">
        <f t="shared" si="61"/>
        <v>599.98491766847462</v>
      </c>
      <c r="L249" s="15">
        <f t="shared" si="62"/>
        <v>1166270.9131727659</v>
      </c>
      <c r="M249" s="15"/>
      <c r="N249" s="15">
        <f t="shared" si="54"/>
        <v>1166270.9131727659</v>
      </c>
      <c r="O249" s="39">
        <f t="shared" si="55"/>
        <v>1166.2709131727659</v>
      </c>
    </row>
    <row r="250" spans="1:15" x14ac:dyDescent="0.25">
      <c r="A250" s="5"/>
      <c r="B250" s="1" t="s">
        <v>761</v>
      </c>
      <c r="C250" s="47">
        <v>4</v>
      </c>
      <c r="D250" s="69">
        <v>12.696099999999999</v>
      </c>
      <c r="E250" s="98">
        <v>635</v>
      </c>
      <c r="F250" s="182">
        <v>151125.1</v>
      </c>
      <c r="G250" s="38">
        <v>100</v>
      </c>
      <c r="H250" s="64">
        <f t="shared" si="60"/>
        <v>151125.1</v>
      </c>
      <c r="I250" s="15">
        <f t="shared" si="59"/>
        <v>0</v>
      </c>
      <c r="J250" s="15">
        <f t="shared" si="56"/>
        <v>237.99228346456695</v>
      </c>
      <c r="K250" s="15">
        <f t="shared" si="61"/>
        <v>554.38287617138087</v>
      </c>
      <c r="L250" s="15">
        <f t="shared" si="62"/>
        <v>816059.64234076825</v>
      </c>
      <c r="M250" s="15"/>
      <c r="N250" s="15">
        <f t="shared" si="54"/>
        <v>816059.64234076825</v>
      </c>
      <c r="O250" s="39">
        <f t="shared" si="55"/>
        <v>816.05964234076828</v>
      </c>
    </row>
    <row r="251" spans="1:15" x14ac:dyDescent="0.25">
      <c r="A251" s="5"/>
      <c r="B251" s="1" t="s">
        <v>166</v>
      </c>
      <c r="C251" s="47">
        <v>4</v>
      </c>
      <c r="D251" s="69">
        <v>65.192599999999999</v>
      </c>
      <c r="E251" s="98">
        <v>3894</v>
      </c>
      <c r="F251" s="182">
        <v>1826397.7</v>
      </c>
      <c r="G251" s="38">
        <v>100</v>
      </c>
      <c r="H251" s="64">
        <f t="shared" si="60"/>
        <v>1826397.7</v>
      </c>
      <c r="I251" s="15">
        <f t="shared" si="59"/>
        <v>0</v>
      </c>
      <c r="J251" s="15">
        <f t="shared" si="56"/>
        <v>469.02868515665125</v>
      </c>
      <c r="K251" s="15">
        <f t="shared" si="61"/>
        <v>323.3464744792966</v>
      </c>
      <c r="L251" s="15">
        <f t="shared" si="62"/>
        <v>1056125.3277665125</v>
      </c>
      <c r="M251" s="15"/>
      <c r="N251" s="15">
        <f t="shared" si="54"/>
        <v>1056125.3277665125</v>
      </c>
      <c r="O251" s="39">
        <f t="shared" si="55"/>
        <v>1056.1253277665126</v>
      </c>
    </row>
    <row r="252" spans="1:15" x14ac:dyDescent="0.25">
      <c r="A252" s="5"/>
      <c r="B252" s="1" t="s">
        <v>167</v>
      </c>
      <c r="C252" s="47">
        <v>4</v>
      </c>
      <c r="D252" s="69">
        <v>60.270100000000006</v>
      </c>
      <c r="E252" s="98">
        <v>4031</v>
      </c>
      <c r="F252" s="182">
        <v>1019641.5</v>
      </c>
      <c r="G252" s="38">
        <v>100</v>
      </c>
      <c r="H252" s="64">
        <f t="shared" si="60"/>
        <v>1019641.5</v>
      </c>
      <c r="I252" s="15">
        <f t="shared" si="59"/>
        <v>0</v>
      </c>
      <c r="J252" s="15">
        <f t="shared" si="56"/>
        <v>252.95001240387001</v>
      </c>
      <c r="K252" s="15">
        <f t="shared" si="61"/>
        <v>539.42514723207785</v>
      </c>
      <c r="L252" s="15">
        <f t="shared" si="62"/>
        <v>1330778.6313823634</v>
      </c>
      <c r="M252" s="15"/>
      <c r="N252" s="15">
        <f t="shared" si="54"/>
        <v>1330778.6313823634</v>
      </c>
      <c r="O252" s="39">
        <f t="shared" si="55"/>
        <v>1330.7786313823633</v>
      </c>
    </row>
    <row r="253" spans="1:15" x14ac:dyDescent="0.25">
      <c r="A253" s="5"/>
      <c r="B253" s="1" t="s">
        <v>168</v>
      </c>
      <c r="C253" s="47">
        <v>4</v>
      </c>
      <c r="D253" s="69">
        <v>65.196699999999993</v>
      </c>
      <c r="E253" s="98">
        <v>1552</v>
      </c>
      <c r="F253" s="182">
        <v>356173.4</v>
      </c>
      <c r="G253" s="38">
        <v>100</v>
      </c>
      <c r="H253" s="64">
        <f t="shared" si="60"/>
        <v>356173.4</v>
      </c>
      <c r="I253" s="15">
        <f t="shared" si="59"/>
        <v>0</v>
      </c>
      <c r="J253" s="15">
        <f t="shared" si="56"/>
        <v>229.49317010309281</v>
      </c>
      <c r="K253" s="15">
        <f t="shared" si="61"/>
        <v>562.88198953285507</v>
      </c>
      <c r="L253" s="15">
        <f t="shared" si="62"/>
        <v>1095095.2235907798</v>
      </c>
      <c r="M253" s="15"/>
      <c r="N253" s="15">
        <f t="shared" si="54"/>
        <v>1095095.2235907798</v>
      </c>
      <c r="O253" s="39">
        <f t="shared" si="55"/>
        <v>1095.0952235907798</v>
      </c>
    </row>
    <row r="254" spans="1:15" x14ac:dyDescent="0.25">
      <c r="A254" s="5"/>
      <c r="B254" s="1" t="s">
        <v>169</v>
      </c>
      <c r="C254" s="47">
        <v>4</v>
      </c>
      <c r="D254" s="69">
        <v>32.4041</v>
      </c>
      <c r="E254" s="98">
        <v>2440</v>
      </c>
      <c r="F254" s="182">
        <v>623479</v>
      </c>
      <c r="G254" s="38">
        <v>100</v>
      </c>
      <c r="H254" s="64">
        <f t="shared" si="60"/>
        <v>623479</v>
      </c>
      <c r="I254" s="15">
        <f t="shared" si="59"/>
        <v>0</v>
      </c>
      <c r="J254" s="15">
        <f t="shared" si="56"/>
        <v>255.52418032786886</v>
      </c>
      <c r="K254" s="15">
        <f t="shared" si="61"/>
        <v>536.85097930807899</v>
      </c>
      <c r="L254" s="15">
        <f t="shared" si="62"/>
        <v>1060003.6654211457</v>
      </c>
      <c r="M254" s="15"/>
      <c r="N254" s="15">
        <f t="shared" si="54"/>
        <v>1060003.6654211457</v>
      </c>
      <c r="O254" s="39">
        <f t="shared" si="55"/>
        <v>1060.0036654211458</v>
      </c>
    </row>
    <row r="255" spans="1:15" x14ac:dyDescent="0.25">
      <c r="A255" s="5"/>
      <c r="B255" s="1" t="s">
        <v>170</v>
      </c>
      <c r="C255" s="47">
        <v>4</v>
      </c>
      <c r="D255" s="69">
        <v>67.829499999999996</v>
      </c>
      <c r="E255" s="98">
        <v>4271</v>
      </c>
      <c r="F255" s="182">
        <v>913783.7</v>
      </c>
      <c r="G255" s="38">
        <v>100</v>
      </c>
      <c r="H255" s="64">
        <f t="shared" si="60"/>
        <v>913783.7</v>
      </c>
      <c r="I255" s="15">
        <f t="shared" si="59"/>
        <v>0</v>
      </c>
      <c r="J255" s="15">
        <f t="shared" si="56"/>
        <v>213.95076094591428</v>
      </c>
      <c r="K255" s="15">
        <f t="shared" si="61"/>
        <v>578.42439869003351</v>
      </c>
      <c r="L255" s="15">
        <f t="shared" si="62"/>
        <v>1431185.2845664411</v>
      </c>
      <c r="M255" s="15"/>
      <c r="N255" s="15">
        <f t="shared" si="54"/>
        <v>1431185.2845664411</v>
      </c>
      <c r="O255" s="39">
        <f t="shared" si="55"/>
        <v>1431.1852845664412</v>
      </c>
    </row>
    <row r="256" spans="1:15" x14ac:dyDescent="0.25">
      <c r="A256" s="5"/>
      <c r="B256" s="1"/>
      <c r="C256" s="47"/>
      <c r="D256" s="69">
        <v>0</v>
      </c>
      <c r="E256" s="100"/>
      <c r="F256" s="56"/>
      <c r="G256" s="38"/>
      <c r="H256" s="56"/>
      <c r="K256" s="15"/>
      <c r="L256" s="15"/>
      <c r="M256" s="15"/>
      <c r="N256" s="15"/>
      <c r="O256" s="39">
        <f t="shared" si="55"/>
        <v>0</v>
      </c>
    </row>
    <row r="257" spans="1:15" x14ac:dyDescent="0.25">
      <c r="A257" s="32" t="s">
        <v>173</v>
      </c>
      <c r="B257" s="2" t="s">
        <v>2</v>
      </c>
      <c r="C257" s="58"/>
      <c r="D257" s="7">
        <v>923.69960000000003</v>
      </c>
      <c r="E257" s="101">
        <f>E258</f>
        <v>53547</v>
      </c>
      <c r="F257" s="49">
        <f t="shared" ref="F257" si="63">F259</f>
        <v>0</v>
      </c>
      <c r="G257" s="49"/>
      <c r="H257" s="49">
        <f>H259</f>
        <v>4522432.0250000004</v>
      </c>
      <c r="I257" s="12">
        <f>I259</f>
        <v>-4522432.0250000004</v>
      </c>
      <c r="J257" s="12"/>
      <c r="K257" s="15"/>
      <c r="L257" s="15"/>
      <c r="M257" s="14">
        <f>M259</f>
        <v>30174975.038282238</v>
      </c>
      <c r="N257" s="12">
        <f t="shared" ref="N257:N320" si="64">L257+M257</f>
        <v>30174975.038282238</v>
      </c>
      <c r="O257" s="39"/>
    </row>
    <row r="258" spans="1:15" x14ac:dyDescent="0.25">
      <c r="A258" s="32" t="s">
        <v>173</v>
      </c>
      <c r="B258" s="2" t="s">
        <v>3</v>
      </c>
      <c r="C258" s="58"/>
      <c r="D258" s="7">
        <v>923.69960000000003</v>
      </c>
      <c r="E258" s="101">
        <f>SUM(E260:E282)</f>
        <v>53547</v>
      </c>
      <c r="F258" s="49">
        <f t="shared" ref="F258" si="65">SUM(F260:F282)</f>
        <v>27070459.900000006</v>
      </c>
      <c r="G258" s="49"/>
      <c r="H258" s="49">
        <f>SUM(H260:H282)</f>
        <v>18025595.850000001</v>
      </c>
      <c r="I258" s="12">
        <f>SUM(I260:I282)</f>
        <v>9044864.0500000007</v>
      </c>
      <c r="J258" s="12"/>
      <c r="K258" s="15"/>
      <c r="L258" s="12">
        <f>SUM(L260:L282)</f>
        <v>24149220.767740697</v>
      </c>
      <c r="M258" s="15"/>
      <c r="N258" s="12">
        <f t="shared" si="64"/>
        <v>24149220.767740697</v>
      </c>
      <c r="O258" s="39"/>
    </row>
    <row r="259" spans="1:15" x14ac:dyDescent="0.25">
      <c r="A259" s="5"/>
      <c r="B259" s="1" t="s">
        <v>26</v>
      </c>
      <c r="C259" s="47">
        <v>2</v>
      </c>
      <c r="D259" s="69">
        <v>0</v>
      </c>
      <c r="E259" s="102"/>
      <c r="F259" s="64"/>
      <c r="G259" s="38">
        <v>25</v>
      </c>
      <c r="H259" s="64">
        <f>F263*G259/100</f>
        <v>4522432.0250000004</v>
      </c>
      <c r="I259" s="15">
        <f t="shared" ref="I259:I282" si="66">F259-H259</f>
        <v>-4522432.0250000004</v>
      </c>
      <c r="J259" s="15"/>
      <c r="K259" s="15"/>
      <c r="L259" s="15"/>
      <c r="M259" s="15">
        <f>($L$7*$L$8*E257/$L$10)+($L$7*$L$9*D257/$L$11)</f>
        <v>30174975.038282238</v>
      </c>
      <c r="N259" s="15">
        <f t="shared" si="64"/>
        <v>30174975.038282238</v>
      </c>
      <c r="O259" s="39">
        <f t="shared" si="55"/>
        <v>30174.975038282239</v>
      </c>
    </row>
    <row r="260" spans="1:15" x14ac:dyDescent="0.25">
      <c r="A260" s="5"/>
      <c r="B260" s="1" t="s">
        <v>174</v>
      </c>
      <c r="C260" s="47">
        <v>4</v>
      </c>
      <c r="D260" s="69">
        <v>31.286999999999999</v>
      </c>
      <c r="E260" s="98">
        <v>1806</v>
      </c>
      <c r="F260" s="183">
        <v>409511.7</v>
      </c>
      <c r="G260" s="38">
        <v>100</v>
      </c>
      <c r="H260" s="64">
        <f t="shared" ref="H260:H282" si="67">F260*G260/100</f>
        <v>409511.7</v>
      </c>
      <c r="I260" s="15">
        <f t="shared" si="66"/>
        <v>0</v>
      </c>
      <c r="J260" s="15">
        <f t="shared" si="56"/>
        <v>226.75066445182725</v>
      </c>
      <c r="K260" s="15">
        <f t="shared" ref="K260:K282" si="68">$J$11*$J$19-J260</f>
        <v>565.62449518412063</v>
      </c>
      <c r="L260" s="15">
        <f t="shared" ref="L260:L282" si="69">IF(K260&gt;0,$J$7*$J$8*(K260/$K$19),0)+$J$7*$J$9*(E260/$E$19)+$J$7*$J$10*(D260/$D$19)</f>
        <v>1021223.6586940023</v>
      </c>
      <c r="M260" s="15"/>
      <c r="N260" s="15">
        <f t="shared" si="64"/>
        <v>1021223.6586940023</v>
      </c>
      <c r="O260" s="39">
        <f t="shared" si="55"/>
        <v>1021.2236586940023</v>
      </c>
    </row>
    <row r="261" spans="1:15" x14ac:dyDescent="0.25">
      <c r="A261" s="5"/>
      <c r="B261" s="1" t="s">
        <v>762</v>
      </c>
      <c r="C261" s="47">
        <v>4</v>
      </c>
      <c r="D261" s="69">
        <v>45.492799999999995</v>
      </c>
      <c r="E261" s="98">
        <v>2181</v>
      </c>
      <c r="F261" s="183">
        <v>370209.8</v>
      </c>
      <c r="G261" s="38">
        <v>100</v>
      </c>
      <c r="H261" s="64">
        <f t="shared" si="67"/>
        <v>370209.8</v>
      </c>
      <c r="I261" s="15">
        <f t="shared" si="66"/>
        <v>0</v>
      </c>
      <c r="J261" s="15">
        <f t="shared" si="56"/>
        <v>169.74314534617147</v>
      </c>
      <c r="K261" s="15">
        <f t="shared" si="68"/>
        <v>622.63201428977641</v>
      </c>
      <c r="L261" s="15">
        <f t="shared" si="69"/>
        <v>1180611.3421956308</v>
      </c>
      <c r="M261" s="15"/>
      <c r="N261" s="15">
        <f t="shared" si="64"/>
        <v>1180611.3421956308</v>
      </c>
      <c r="O261" s="39">
        <f t="shared" si="55"/>
        <v>1180.6113421956309</v>
      </c>
    </row>
    <row r="262" spans="1:15" x14ac:dyDescent="0.25">
      <c r="A262" s="5"/>
      <c r="B262" s="1" t="s">
        <v>175</v>
      </c>
      <c r="C262" s="47">
        <v>4</v>
      </c>
      <c r="D262" s="69">
        <v>49.9925</v>
      </c>
      <c r="E262" s="98">
        <v>1795</v>
      </c>
      <c r="F262" s="183">
        <v>333364.3</v>
      </c>
      <c r="G262" s="38">
        <v>100</v>
      </c>
      <c r="H262" s="64">
        <f t="shared" si="67"/>
        <v>333364.3</v>
      </c>
      <c r="I262" s="15">
        <f t="shared" si="66"/>
        <v>0</v>
      </c>
      <c r="J262" s="15">
        <f t="shared" si="56"/>
        <v>185.71827298050138</v>
      </c>
      <c r="K262" s="15">
        <f t="shared" si="68"/>
        <v>606.65688665544644</v>
      </c>
      <c r="L262" s="15">
        <f t="shared" si="69"/>
        <v>1130659.0356200014</v>
      </c>
      <c r="M262" s="15"/>
      <c r="N262" s="15">
        <f t="shared" si="64"/>
        <v>1130659.0356200014</v>
      </c>
      <c r="O262" s="39">
        <f t="shared" si="55"/>
        <v>1130.6590356200013</v>
      </c>
    </row>
    <row r="263" spans="1:15" x14ac:dyDescent="0.25">
      <c r="A263" s="5"/>
      <c r="B263" s="1" t="s">
        <v>876</v>
      </c>
      <c r="C263" s="47">
        <v>3</v>
      </c>
      <c r="D263" s="69">
        <v>146.12969999999999</v>
      </c>
      <c r="E263" s="98">
        <v>13690</v>
      </c>
      <c r="F263" s="183">
        <v>18089728.100000001</v>
      </c>
      <c r="G263" s="38">
        <v>50</v>
      </c>
      <c r="H263" s="64">
        <f t="shared" si="67"/>
        <v>9044864.0500000007</v>
      </c>
      <c r="I263" s="15">
        <f t="shared" si="66"/>
        <v>9044864.0500000007</v>
      </c>
      <c r="J263" s="15">
        <f t="shared" si="56"/>
        <v>1321.3826223520819</v>
      </c>
      <c r="K263" s="15">
        <f t="shared" si="68"/>
        <v>-529.007462716134</v>
      </c>
      <c r="L263" s="15">
        <f t="shared" si="69"/>
        <v>2008663.6651290348</v>
      </c>
      <c r="M263" s="15"/>
      <c r="N263" s="15">
        <f t="shared" si="64"/>
        <v>2008663.6651290348</v>
      </c>
      <c r="O263" s="39">
        <f t="shared" si="55"/>
        <v>2008.6636651290348</v>
      </c>
    </row>
    <row r="264" spans="1:15" x14ac:dyDescent="0.25">
      <c r="A264" s="5"/>
      <c r="B264" s="1" t="s">
        <v>176</v>
      </c>
      <c r="C264" s="47">
        <v>4</v>
      </c>
      <c r="D264" s="69">
        <v>44.4619</v>
      </c>
      <c r="E264" s="98">
        <v>1574</v>
      </c>
      <c r="F264" s="183">
        <v>430551.7</v>
      </c>
      <c r="G264" s="38">
        <v>100</v>
      </c>
      <c r="H264" s="64">
        <f t="shared" si="67"/>
        <v>430551.7</v>
      </c>
      <c r="I264" s="15">
        <f t="shared" si="66"/>
        <v>0</v>
      </c>
      <c r="J264" s="15">
        <f t="shared" si="56"/>
        <v>273.53983481575602</v>
      </c>
      <c r="K264" s="15">
        <f t="shared" si="68"/>
        <v>518.83532482019177</v>
      </c>
      <c r="L264" s="15">
        <f t="shared" si="69"/>
        <v>976724.80771433958</v>
      </c>
      <c r="M264" s="15"/>
      <c r="N264" s="15">
        <f t="shared" si="64"/>
        <v>976724.80771433958</v>
      </c>
      <c r="O264" s="39">
        <f t="shared" si="55"/>
        <v>976.72480771433959</v>
      </c>
    </row>
    <row r="265" spans="1:15" x14ac:dyDescent="0.25">
      <c r="A265" s="5"/>
      <c r="B265" s="1" t="s">
        <v>177</v>
      </c>
      <c r="C265" s="47">
        <v>4</v>
      </c>
      <c r="D265" s="69">
        <v>12.8087</v>
      </c>
      <c r="E265" s="98">
        <v>645</v>
      </c>
      <c r="F265" s="183">
        <v>407640.2</v>
      </c>
      <c r="G265" s="38">
        <v>100</v>
      </c>
      <c r="H265" s="64">
        <f t="shared" si="67"/>
        <v>407640.2</v>
      </c>
      <c r="I265" s="15">
        <f t="shared" si="66"/>
        <v>0</v>
      </c>
      <c r="J265" s="15">
        <f t="shared" si="56"/>
        <v>632.00031007751943</v>
      </c>
      <c r="K265" s="15">
        <f t="shared" si="68"/>
        <v>160.37484955842842</v>
      </c>
      <c r="L265" s="15">
        <f t="shared" si="69"/>
        <v>316942.03820618038</v>
      </c>
      <c r="M265" s="15"/>
      <c r="N265" s="15">
        <f t="shared" si="64"/>
        <v>316942.03820618038</v>
      </c>
      <c r="O265" s="39">
        <f t="shared" si="55"/>
        <v>316.94203820618037</v>
      </c>
    </row>
    <row r="266" spans="1:15" x14ac:dyDescent="0.25">
      <c r="A266" s="5"/>
      <c r="B266" s="1" t="s">
        <v>178</v>
      </c>
      <c r="C266" s="47">
        <v>4</v>
      </c>
      <c r="D266" s="69">
        <v>40.336600000000004</v>
      </c>
      <c r="E266" s="98">
        <v>1547</v>
      </c>
      <c r="F266" s="183">
        <v>161316.20000000001</v>
      </c>
      <c r="G266" s="38">
        <v>100</v>
      </c>
      <c r="H266" s="64">
        <f t="shared" si="67"/>
        <v>161316.20000000001</v>
      </c>
      <c r="I266" s="15">
        <f t="shared" si="66"/>
        <v>0</v>
      </c>
      <c r="J266" s="15">
        <f t="shared" si="56"/>
        <v>104.27679379444086</v>
      </c>
      <c r="K266" s="15">
        <f t="shared" si="68"/>
        <v>688.09836584150696</v>
      </c>
      <c r="L266" s="15">
        <f t="shared" si="69"/>
        <v>1175808.6240501059</v>
      </c>
      <c r="M266" s="15"/>
      <c r="N266" s="15">
        <f t="shared" si="64"/>
        <v>1175808.6240501059</v>
      </c>
      <c r="O266" s="39">
        <f t="shared" si="55"/>
        <v>1175.8086240501059</v>
      </c>
    </row>
    <row r="267" spans="1:15" x14ac:dyDescent="0.25">
      <c r="A267" s="5"/>
      <c r="B267" s="1" t="s">
        <v>763</v>
      </c>
      <c r="C267" s="47">
        <v>4</v>
      </c>
      <c r="D267" s="69">
        <v>44.004200000000004</v>
      </c>
      <c r="E267" s="98">
        <v>2192</v>
      </c>
      <c r="F267" s="183">
        <v>617791.30000000005</v>
      </c>
      <c r="G267" s="38">
        <v>100</v>
      </c>
      <c r="H267" s="64">
        <f t="shared" si="67"/>
        <v>617791.30000000005</v>
      </c>
      <c r="I267" s="15">
        <f t="shared" si="66"/>
        <v>0</v>
      </c>
      <c r="J267" s="15">
        <f t="shared" si="56"/>
        <v>281.83909671532848</v>
      </c>
      <c r="K267" s="15">
        <f t="shared" si="68"/>
        <v>510.53606292061937</v>
      </c>
      <c r="L267" s="15">
        <f t="shared" si="69"/>
        <v>1034776.003793408</v>
      </c>
      <c r="M267" s="15"/>
      <c r="N267" s="15">
        <f t="shared" si="64"/>
        <v>1034776.003793408</v>
      </c>
      <c r="O267" s="39">
        <f t="shared" si="55"/>
        <v>1034.7760037934081</v>
      </c>
    </row>
    <row r="268" spans="1:15" x14ac:dyDescent="0.25">
      <c r="A268" s="5"/>
      <c r="B268" s="1" t="s">
        <v>179</v>
      </c>
      <c r="C268" s="47">
        <v>4</v>
      </c>
      <c r="D268" s="69">
        <v>55.929899999999996</v>
      </c>
      <c r="E268" s="98">
        <v>5002</v>
      </c>
      <c r="F268" s="183">
        <v>884161.1</v>
      </c>
      <c r="G268" s="38">
        <v>100</v>
      </c>
      <c r="H268" s="64">
        <f t="shared" si="67"/>
        <v>884161.1</v>
      </c>
      <c r="I268" s="15">
        <f t="shared" si="66"/>
        <v>0</v>
      </c>
      <c r="J268" s="15">
        <f t="shared" si="56"/>
        <v>176.76151539384244</v>
      </c>
      <c r="K268" s="15">
        <f t="shared" si="68"/>
        <v>615.61364424210547</v>
      </c>
      <c r="L268" s="15">
        <f t="shared" si="69"/>
        <v>1524022.6805758311</v>
      </c>
      <c r="M268" s="15"/>
      <c r="N268" s="15">
        <f t="shared" si="64"/>
        <v>1524022.6805758311</v>
      </c>
      <c r="O268" s="39">
        <f t="shared" si="55"/>
        <v>1524.0226805758311</v>
      </c>
    </row>
    <row r="269" spans="1:15" x14ac:dyDescent="0.25">
      <c r="A269" s="5"/>
      <c r="B269" s="1" t="s">
        <v>180</v>
      </c>
      <c r="C269" s="47">
        <v>4</v>
      </c>
      <c r="D269" s="69">
        <v>46.283000000000001</v>
      </c>
      <c r="E269" s="98">
        <v>2037</v>
      </c>
      <c r="F269" s="183">
        <v>467689.6</v>
      </c>
      <c r="G269" s="38">
        <v>100</v>
      </c>
      <c r="H269" s="64">
        <f t="shared" si="67"/>
        <v>467689.6</v>
      </c>
      <c r="I269" s="15">
        <f t="shared" si="66"/>
        <v>0</v>
      </c>
      <c r="J269" s="15">
        <f t="shared" si="56"/>
        <v>229.59725085910651</v>
      </c>
      <c r="K269" s="15">
        <f t="shared" si="68"/>
        <v>562.77790877684129</v>
      </c>
      <c r="L269" s="15">
        <f t="shared" si="69"/>
        <v>1090720.3244487199</v>
      </c>
      <c r="M269" s="15"/>
      <c r="N269" s="15">
        <f t="shared" si="64"/>
        <v>1090720.3244487199</v>
      </c>
      <c r="O269" s="39">
        <f t="shared" si="55"/>
        <v>1090.7203244487198</v>
      </c>
    </row>
    <row r="270" spans="1:15" x14ac:dyDescent="0.25">
      <c r="A270" s="5"/>
      <c r="B270" s="1" t="s">
        <v>181</v>
      </c>
      <c r="C270" s="47">
        <v>4</v>
      </c>
      <c r="D270" s="69">
        <v>40.415599999999998</v>
      </c>
      <c r="E270" s="98">
        <v>1510</v>
      </c>
      <c r="F270" s="183">
        <v>289807.59999999998</v>
      </c>
      <c r="G270" s="38">
        <v>100</v>
      </c>
      <c r="H270" s="64">
        <f t="shared" si="67"/>
        <v>289807.59999999998</v>
      </c>
      <c r="I270" s="15">
        <f t="shared" si="66"/>
        <v>0</v>
      </c>
      <c r="J270" s="15">
        <f t="shared" si="56"/>
        <v>191.92556291390727</v>
      </c>
      <c r="K270" s="15">
        <f t="shared" si="68"/>
        <v>600.44959672204061</v>
      </c>
      <c r="L270" s="15">
        <f t="shared" si="69"/>
        <v>1060501.9408358578</v>
      </c>
      <c r="M270" s="15"/>
      <c r="N270" s="15">
        <f t="shared" si="64"/>
        <v>1060501.9408358578</v>
      </c>
      <c r="O270" s="39">
        <f t="shared" si="55"/>
        <v>1060.5019408358578</v>
      </c>
    </row>
    <row r="271" spans="1:15" x14ac:dyDescent="0.25">
      <c r="A271" s="5"/>
      <c r="B271" s="1" t="s">
        <v>182</v>
      </c>
      <c r="C271" s="47">
        <v>4</v>
      </c>
      <c r="D271" s="69">
        <v>11.5463</v>
      </c>
      <c r="E271" s="98">
        <v>737</v>
      </c>
      <c r="F271" s="183">
        <v>60049.4</v>
      </c>
      <c r="G271" s="38">
        <v>100</v>
      </c>
      <c r="H271" s="64">
        <f t="shared" si="67"/>
        <v>60049.4</v>
      </c>
      <c r="I271" s="15">
        <f t="shared" si="66"/>
        <v>0</v>
      </c>
      <c r="J271" s="15">
        <f t="shared" si="56"/>
        <v>81.478154681139756</v>
      </c>
      <c r="K271" s="15">
        <f t="shared" si="68"/>
        <v>710.89700495480815</v>
      </c>
      <c r="L271" s="15">
        <f t="shared" si="69"/>
        <v>1022876.380339388</v>
      </c>
      <c r="M271" s="15"/>
      <c r="N271" s="15">
        <f t="shared" si="64"/>
        <v>1022876.380339388</v>
      </c>
      <c r="O271" s="39">
        <f t="shared" si="55"/>
        <v>1022.876380339388</v>
      </c>
    </row>
    <row r="272" spans="1:15" x14ac:dyDescent="0.25">
      <c r="A272" s="5"/>
      <c r="B272" s="1" t="s">
        <v>183</v>
      </c>
      <c r="C272" s="47">
        <v>4</v>
      </c>
      <c r="D272" s="69">
        <v>52.649300000000004</v>
      </c>
      <c r="E272" s="98">
        <v>1706</v>
      </c>
      <c r="F272" s="183">
        <v>339885.4</v>
      </c>
      <c r="G272" s="38">
        <v>100</v>
      </c>
      <c r="H272" s="64">
        <f t="shared" si="67"/>
        <v>339885.4</v>
      </c>
      <c r="I272" s="15">
        <f t="shared" si="66"/>
        <v>0</v>
      </c>
      <c r="J272" s="15">
        <f t="shared" si="56"/>
        <v>199.22942555685816</v>
      </c>
      <c r="K272" s="15">
        <f t="shared" si="68"/>
        <v>593.14573407908972</v>
      </c>
      <c r="L272" s="15">
        <f t="shared" si="69"/>
        <v>1111723.4054667205</v>
      </c>
      <c r="M272" s="15"/>
      <c r="N272" s="15">
        <f t="shared" si="64"/>
        <v>1111723.4054667205</v>
      </c>
      <c r="O272" s="39">
        <f t="shared" si="55"/>
        <v>1111.7234054667204</v>
      </c>
    </row>
    <row r="273" spans="1:15" x14ac:dyDescent="0.25">
      <c r="A273" s="5"/>
      <c r="B273" s="1" t="s">
        <v>184</v>
      </c>
      <c r="C273" s="47">
        <v>4</v>
      </c>
      <c r="D273" s="69">
        <v>21.676100000000002</v>
      </c>
      <c r="E273" s="98">
        <v>1786</v>
      </c>
      <c r="F273" s="183">
        <v>409029.2</v>
      </c>
      <c r="G273" s="38">
        <v>100</v>
      </c>
      <c r="H273" s="64">
        <f t="shared" si="67"/>
        <v>409029.2</v>
      </c>
      <c r="I273" s="15">
        <f t="shared" si="66"/>
        <v>0</v>
      </c>
      <c r="J273" s="15">
        <f t="shared" si="56"/>
        <v>229.01970884658456</v>
      </c>
      <c r="K273" s="15">
        <f t="shared" si="68"/>
        <v>563.35545078936332</v>
      </c>
      <c r="L273" s="15">
        <f t="shared" si="69"/>
        <v>985992.18346080685</v>
      </c>
      <c r="M273" s="15"/>
      <c r="N273" s="15">
        <f t="shared" si="64"/>
        <v>985992.18346080685</v>
      </c>
      <c r="O273" s="39">
        <f t="shared" si="55"/>
        <v>985.99218346080681</v>
      </c>
    </row>
    <row r="274" spans="1:15" x14ac:dyDescent="0.25">
      <c r="A274" s="5"/>
      <c r="B274" s="1" t="s">
        <v>185</v>
      </c>
      <c r="C274" s="47">
        <v>4</v>
      </c>
      <c r="D274" s="69">
        <v>42.465600000000009</v>
      </c>
      <c r="E274" s="98">
        <v>3091</v>
      </c>
      <c r="F274" s="183">
        <v>1105482.8</v>
      </c>
      <c r="G274" s="38">
        <v>100</v>
      </c>
      <c r="H274" s="64">
        <f t="shared" si="67"/>
        <v>1105482.8</v>
      </c>
      <c r="I274" s="15">
        <f t="shared" si="66"/>
        <v>0</v>
      </c>
      <c r="J274" s="15">
        <f t="shared" si="56"/>
        <v>357.64568100938209</v>
      </c>
      <c r="K274" s="15">
        <f t="shared" si="68"/>
        <v>434.72947862656576</v>
      </c>
      <c r="L274" s="15">
        <f t="shared" si="69"/>
        <v>1035514.543579343</v>
      </c>
      <c r="M274" s="15"/>
      <c r="N274" s="15">
        <f t="shared" si="64"/>
        <v>1035514.543579343</v>
      </c>
      <c r="O274" s="39">
        <f t="shared" si="55"/>
        <v>1035.5145435793429</v>
      </c>
    </row>
    <row r="275" spans="1:15" x14ac:dyDescent="0.25">
      <c r="A275" s="5"/>
      <c r="B275" s="1" t="s">
        <v>186</v>
      </c>
      <c r="C275" s="47">
        <v>4</v>
      </c>
      <c r="D275" s="69">
        <v>18.5396</v>
      </c>
      <c r="E275" s="98">
        <v>1458</v>
      </c>
      <c r="F275" s="183">
        <v>259848.7</v>
      </c>
      <c r="G275" s="38">
        <v>100</v>
      </c>
      <c r="H275" s="64">
        <f t="shared" si="67"/>
        <v>259848.7</v>
      </c>
      <c r="I275" s="15">
        <f t="shared" si="66"/>
        <v>0</v>
      </c>
      <c r="J275" s="15">
        <f t="shared" si="56"/>
        <v>178.22270233196159</v>
      </c>
      <c r="K275" s="15">
        <f t="shared" si="68"/>
        <v>614.15245730398624</v>
      </c>
      <c r="L275" s="15">
        <f t="shared" si="69"/>
        <v>1003547.3940707295</v>
      </c>
      <c r="M275" s="15"/>
      <c r="N275" s="15">
        <f t="shared" si="64"/>
        <v>1003547.3940707295</v>
      </c>
      <c r="O275" s="39">
        <f t="shared" si="55"/>
        <v>1003.5473940707295</v>
      </c>
    </row>
    <row r="276" spans="1:15" x14ac:dyDescent="0.25">
      <c r="A276" s="5"/>
      <c r="B276" s="1" t="s">
        <v>187</v>
      </c>
      <c r="C276" s="47">
        <v>4</v>
      </c>
      <c r="D276" s="69">
        <v>29.806500000000003</v>
      </c>
      <c r="E276" s="98">
        <v>2221</v>
      </c>
      <c r="F276" s="183">
        <v>276049</v>
      </c>
      <c r="G276" s="38">
        <v>100</v>
      </c>
      <c r="H276" s="64">
        <f t="shared" si="67"/>
        <v>276049</v>
      </c>
      <c r="I276" s="15">
        <f t="shared" si="66"/>
        <v>0</v>
      </c>
      <c r="J276" s="15">
        <f t="shared" si="56"/>
        <v>124.29040972534894</v>
      </c>
      <c r="K276" s="15">
        <f t="shared" si="68"/>
        <v>668.08474991059893</v>
      </c>
      <c r="L276" s="15">
        <f t="shared" si="69"/>
        <v>1193795.0942785747</v>
      </c>
      <c r="M276" s="15"/>
      <c r="N276" s="15">
        <f t="shared" si="64"/>
        <v>1193795.0942785747</v>
      </c>
      <c r="O276" s="39">
        <f t="shared" si="55"/>
        <v>1193.7950942785747</v>
      </c>
    </row>
    <row r="277" spans="1:15" x14ac:dyDescent="0.25">
      <c r="A277" s="5"/>
      <c r="B277" s="1" t="s">
        <v>188</v>
      </c>
      <c r="C277" s="47">
        <v>4</v>
      </c>
      <c r="D277" s="69">
        <v>30.100700000000003</v>
      </c>
      <c r="E277" s="98">
        <v>1899</v>
      </c>
      <c r="F277" s="183">
        <v>333276.59999999998</v>
      </c>
      <c r="G277" s="38">
        <v>100</v>
      </c>
      <c r="H277" s="64">
        <f t="shared" si="67"/>
        <v>333276.59999999998</v>
      </c>
      <c r="I277" s="15">
        <f t="shared" si="66"/>
        <v>0</v>
      </c>
      <c r="J277" s="15">
        <f t="shared" si="56"/>
        <v>175.50110584518166</v>
      </c>
      <c r="K277" s="15">
        <f t="shared" si="68"/>
        <v>616.8740537907662</v>
      </c>
      <c r="L277" s="15">
        <f t="shared" si="69"/>
        <v>1093163.4120827296</v>
      </c>
      <c r="M277" s="15"/>
      <c r="N277" s="15">
        <f t="shared" si="64"/>
        <v>1093163.4120827296</v>
      </c>
      <c r="O277" s="39">
        <f t="shared" si="55"/>
        <v>1093.1634120827296</v>
      </c>
    </row>
    <row r="278" spans="1:15" x14ac:dyDescent="0.25">
      <c r="A278" s="5"/>
      <c r="B278" s="1" t="s">
        <v>764</v>
      </c>
      <c r="C278" s="47">
        <v>4</v>
      </c>
      <c r="D278" s="69">
        <v>61.915500000000002</v>
      </c>
      <c r="E278" s="98">
        <v>3501</v>
      </c>
      <c r="F278" s="183">
        <v>554481.30000000005</v>
      </c>
      <c r="G278" s="38">
        <v>100</v>
      </c>
      <c r="H278" s="64">
        <f t="shared" si="67"/>
        <v>554481.30000000005</v>
      </c>
      <c r="I278" s="15">
        <f t="shared" si="66"/>
        <v>0</v>
      </c>
      <c r="J278" s="15">
        <f t="shared" si="56"/>
        <v>158.37797772065124</v>
      </c>
      <c r="K278" s="15">
        <f t="shared" si="68"/>
        <v>633.99718191529655</v>
      </c>
      <c r="L278" s="15">
        <f t="shared" si="69"/>
        <v>1396029.6897051213</v>
      </c>
      <c r="M278" s="15"/>
      <c r="N278" s="15">
        <f t="shared" si="64"/>
        <v>1396029.6897051213</v>
      </c>
      <c r="O278" s="39">
        <f t="shared" si="55"/>
        <v>1396.0296897051214</v>
      </c>
    </row>
    <row r="279" spans="1:15" x14ac:dyDescent="0.25">
      <c r="A279" s="5"/>
      <c r="B279" s="1" t="s">
        <v>189</v>
      </c>
      <c r="C279" s="47">
        <v>4</v>
      </c>
      <c r="D279" s="69">
        <v>14.279399999999999</v>
      </c>
      <c r="E279" s="98">
        <v>755</v>
      </c>
      <c r="F279" s="183">
        <v>57724.7</v>
      </c>
      <c r="G279" s="38">
        <v>100</v>
      </c>
      <c r="H279" s="64">
        <f t="shared" si="67"/>
        <v>57724.7</v>
      </c>
      <c r="I279" s="15">
        <f t="shared" si="66"/>
        <v>0</v>
      </c>
      <c r="J279" s="15">
        <f t="shared" si="56"/>
        <v>76.456556291390726</v>
      </c>
      <c r="K279" s="15">
        <f t="shared" si="68"/>
        <v>715.91860334455714</v>
      </c>
      <c r="L279" s="15">
        <f t="shared" si="69"/>
        <v>1039850.8328956756</v>
      </c>
      <c r="M279" s="15"/>
      <c r="N279" s="15">
        <f t="shared" si="64"/>
        <v>1039850.8328956756</v>
      </c>
      <c r="O279" s="39">
        <f t="shared" ref="O279:O342" si="70">N279/1000</f>
        <v>1039.8508328956755</v>
      </c>
    </row>
    <row r="280" spans="1:15" x14ac:dyDescent="0.25">
      <c r="A280" s="5"/>
      <c r="B280" s="1" t="s">
        <v>190</v>
      </c>
      <c r="C280" s="47">
        <v>4</v>
      </c>
      <c r="D280" s="69">
        <v>23.324099999999998</v>
      </c>
      <c r="E280" s="98">
        <v>716</v>
      </c>
      <c r="F280" s="183">
        <v>96149.3</v>
      </c>
      <c r="G280" s="38">
        <v>100</v>
      </c>
      <c r="H280" s="64">
        <f t="shared" si="67"/>
        <v>96149.3</v>
      </c>
      <c r="I280" s="15">
        <f t="shared" si="66"/>
        <v>0</v>
      </c>
      <c r="J280" s="15">
        <f t="shared" ref="J280:J337" si="71">F280/E280</f>
        <v>134.28673184357541</v>
      </c>
      <c r="K280" s="15">
        <f t="shared" si="68"/>
        <v>658.08842779237239</v>
      </c>
      <c r="L280" s="15">
        <f t="shared" si="69"/>
        <v>990266.04007858189</v>
      </c>
      <c r="M280" s="15"/>
      <c r="N280" s="15">
        <f t="shared" si="64"/>
        <v>990266.04007858189</v>
      </c>
      <c r="O280" s="39">
        <f t="shared" si="70"/>
        <v>990.26604007858191</v>
      </c>
    </row>
    <row r="281" spans="1:15" x14ac:dyDescent="0.25">
      <c r="A281" s="5"/>
      <c r="B281" s="1" t="s">
        <v>765</v>
      </c>
      <c r="C281" s="47">
        <v>4</v>
      </c>
      <c r="D281" s="69">
        <v>42.843400000000003</v>
      </c>
      <c r="E281" s="98">
        <v>1016</v>
      </c>
      <c r="F281" s="183">
        <v>505339.3</v>
      </c>
      <c r="G281" s="38">
        <v>100</v>
      </c>
      <c r="H281" s="64">
        <f t="shared" si="67"/>
        <v>505339.3</v>
      </c>
      <c r="I281" s="15">
        <f t="shared" si="66"/>
        <v>0</v>
      </c>
      <c r="J281" s="15">
        <f t="shared" si="71"/>
        <v>497.38120078740155</v>
      </c>
      <c r="K281" s="15">
        <f t="shared" si="68"/>
        <v>294.9939588485463</v>
      </c>
      <c r="L281" s="15">
        <f t="shared" si="69"/>
        <v>624029.85206450336</v>
      </c>
      <c r="M281" s="15"/>
      <c r="N281" s="15">
        <f t="shared" si="64"/>
        <v>624029.85206450336</v>
      </c>
      <c r="O281" s="39">
        <f t="shared" si="70"/>
        <v>624.0298520645033</v>
      </c>
    </row>
    <row r="282" spans="1:15" x14ac:dyDescent="0.25">
      <c r="A282" s="5"/>
      <c r="B282" s="1" t="s">
        <v>191</v>
      </c>
      <c r="C282" s="47">
        <v>4</v>
      </c>
      <c r="D282" s="69">
        <v>17.411200000000001</v>
      </c>
      <c r="E282" s="98">
        <v>682</v>
      </c>
      <c r="F282" s="183">
        <v>611372.6</v>
      </c>
      <c r="G282" s="38">
        <v>100</v>
      </c>
      <c r="H282" s="64">
        <f t="shared" si="67"/>
        <v>611372.6</v>
      </c>
      <c r="I282" s="15">
        <f t="shared" si="66"/>
        <v>0</v>
      </c>
      <c r="J282" s="15">
        <f t="shared" si="71"/>
        <v>896.44076246334305</v>
      </c>
      <c r="K282" s="15">
        <f t="shared" si="68"/>
        <v>-104.0656028273952</v>
      </c>
      <c r="L282" s="15">
        <f t="shared" si="69"/>
        <v>131777.81845541467</v>
      </c>
      <c r="M282" s="15"/>
      <c r="N282" s="15">
        <f t="shared" si="64"/>
        <v>131777.81845541467</v>
      </c>
      <c r="O282" s="39">
        <f t="shared" si="70"/>
        <v>131.77781845541466</v>
      </c>
    </row>
    <row r="283" spans="1:15" x14ac:dyDescent="0.25">
      <c r="A283" s="5"/>
      <c r="B283" s="1"/>
      <c r="C283" s="47"/>
      <c r="D283" s="69">
        <v>0</v>
      </c>
      <c r="E283" s="100"/>
      <c r="F283" s="56"/>
      <c r="G283" s="38"/>
      <c r="H283" s="56"/>
      <c r="K283" s="15"/>
      <c r="L283" s="15"/>
      <c r="M283" s="15"/>
      <c r="N283" s="15"/>
      <c r="O283" s="39">
        <f t="shared" si="70"/>
        <v>0</v>
      </c>
    </row>
    <row r="284" spans="1:15" x14ac:dyDescent="0.25">
      <c r="A284" s="32" t="s">
        <v>192</v>
      </c>
      <c r="B284" s="2" t="s">
        <v>2</v>
      </c>
      <c r="C284" s="58"/>
      <c r="D284" s="7">
        <v>687.94550000000004</v>
      </c>
      <c r="E284" s="101">
        <f>E285</f>
        <v>71642</v>
      </c>
      <c r="F284" s="49">
        <f t="shared" ref="F284" si="72">F286</f>
        <v>0</v>
      </c>
      <c r="G284" s="49"/>
      <c r="H284" s="49">
        <f>H286</f>
        <v>3775432.85</v>
      </c>
      <c r="I284" s="12">
        <f>I286</f>
        <v>-3775432.85</v>
      </c>
      <c r="J284" s="12"/>
      <c r="K284" s="15"/>
      <c r="L284" s="15"/>
      <c r="M284" s="14">
        <f>M286</f>
        <v>31841713.68979089</v>
      </c>
      <c r="N284" s="12">
        <f t="shared" si="64"/>
        <v>31841713.68979089</v>
      </c>
      <c r="O284" s="39"/>
    </row>
    <row r="285" spans="1:15" x14ac:dyDescent="0.25">
      <c r="A285" s="32" t="s">
        <v>192</v>
      </c>
      <c r="B285" s="2" t="s">
        <v>3</v>
      </c>
      <c r="C285" s="58"/>
      <c r="D285" s="7">
        <v>687.94550000000004</v>
      </c>
      <c r="E285" s="101">
        <f>SUM(E287:E311)</f>
        <v>71642</v>
      </c>
      <c r="F285" s="49">
        <f t="shared" ref="F285" si="73">SUM(F287:F311)</f>
        <v>45199657.899999999</v>
      </c>
      <c r="G285" s="49"/>
      <c r="H285" s="49">
        <f>SUM(H287:H311)</f>
        <v>37648792.199999996</v>
      </c>
      <c r="I285" s="12">
        <f>SUM(I287:I311)</f>
        <v>7550865.7000000002</v>
      </c>
      <c r="J285" s="12"/>
      <c r="K285" s="15"/>
      <c r="L285" s="12">
        <f>SUM(L287:L311)</f>
        <v>24443015.04965473</v>
      </c>
      <c r="M285" s="15"/>
      <c r="N285" s="12">
        <f t="shared" si="64"/>
        <v>24443015.04965473</v>
      </c>
      <c r="O285" s="39"/>
    </row>
    <row r="286" spans="1:15" x14ac:dyDescent="0.25">
      <c r="A286" s="5"/>
      <c r="B286" s="1" t="s">
        <v>26</v>
      </c>
      <c r="C286" s="47">
        <v>2</v>
      </c>
      <c r="D286" s="69">
        <v>0</v>
      </c>
      <c r="E286" s="102"/>
      <c r="F286" s="64"/>
      <c r="G286" s="38">
        <v>25</v>
      </c>
      <c r="H286" s="64">
        <f>F293*G286/100</f>
        <v>3775432.85</v>
      </c>
      <c r="I286" s="15">
        <f t="shared" ref="I286:I311" si="74">F286-H286</f>
        <v>-3775432.85</v>
      </c>
      <c r="J286" s="15"/>
      <c r="K286" s="15"/>
      <c r="L286" s="15"/>
      <c r="M286" s="15">
        <f>($L$7*$L$8*E284/$L$10)+($L$7*$L$9*D284/$L$11)</f>
        <v>31841713.68979089</v>
      </c>
      <c r="N286" s="15">
        <f t="shared" si="64"/>
        <v>31841713.68979089</v>
      </c>
      <c r="O286" s="39">
        <f t="shared" si="70"/>
        <v>31841.713689790889</v>
      </c>
    </row>
    <row r="287" spans="1:15" x14ac:dyDescent="0.25">
      <c r="A287" s="5"/>
      <c r="B287" s="1" t="s">
        <v>193</v>
      </c>
      <c r="C287" s="47">
        <v>4</v>
      </c>
      <c r="D287" s="69">
        <v>41.911499999999997</v>
      </c>
      <c r="E287" s="98">
        <v>3502</v>
      </c>
      <c r="F287" s="184">
        <v>1005137.2</v>
      </c>
      <c r="G287" s="38">
        <v>100</v>
      </c>
      <c r="H287" s="64">
        <f t="shared" ref="H287:H311" si="75">F287*G287/100</f>
        <v>1005137.2</v>
      </c>
      <c r="I287" s="15">
        <f t="shared" si="74"/>
        <v>0</v>
      </c>
      <c r="J287" s="15">
        <f t="shared" si="71"/>
        <v>287.01804683038262</v>
      </c>
      <c r="K287" s="15">
        <f t="shared" ref="K287:K311" si="76">$J$11*$J$19-J287</f>
        <v>505.35711280556524</v>
      </c>
      <c r="L287" s="15">
        <f t="shared" ref="L287:L311" si="77">IF(K287&gt;0,$J$7*$J$8*(K287/$K$19),0)+$J$7*$J$9*(E287/$E$19)+$J$7*$J$10*(D287/$D$19)</f>
        <v>1170087.731849612</v>
      </c>
      <c r="M287" s="15"/>
      <c r="N287" s="15">
        <f t="shared" si="64"/>
        <v>1170087.731849612</v>
      </c>
      <c r="O287" s="39">
        <f t="shared" si="70"/>
        <v>1170.0877318496121</v>
      </c>
    </row>
    <row r="288" spans="1:15" x14ac:dyDescent="0.25">
      <c r="A288" s="5"/>
      <c r="B288" s="1" t="s">
        <v>194</v>
      </c>
      <c r="C288" s="47">
        <v>4</v>
      </c>
      <c r="D288" s="69">
        <v>29.248799999999999</v>
      </c>
      <c r="E288" s="98">
        <v>1730</v>
      </c>
      <c r="F288" s="184">
        <v>386658.7</v>
      </c>
      <c r="G288" s="38">
        <v>100</v>
      </c>
      <c r="H288" s="64">
        <f t="shared" si="75"/>
        <v>386658.7</v>
      </c>
      <c r="I288" s="15">
        <f t="shared" si="74"/>
        <v>0</v>
      </c>
      <c r="J288" s="15">
        <f t="shared" si="71"/>
        <v>223.5021387283237</v>
      </c>
      <c r="K288" s="15">
        <f t="shared" si="76"/>
        <v>568.8730209076241</v>
      </c>
      <c r="L288" s="15">
        <f t="shared" si="77"/>
        <v>1010359.5424112413</v>
      </c>
      <c r="M288" s="15"/>
      <c r="N288" s="15">
        <f t="shared" si="64"/>
        <v>1010359.5424112413</v>
      </c>
      <c r="O288" s="39">
        <f t="shared" si="70"/>
        <v>1010.3595424112414</v>
      </c>
    </row>
    <row r="289" spans="1:15" x14ac:dyDescent="0.25">
      <c r="A289" s="5"/>
      <c r="B289" s="1" t="s">
        <v>766</v>
      </c>
      <c r="C289" s="47">
        <v>4</v>
      </c>
      <c r="D289" s="69">
        <v>30.7044</v>
      </c>
      <c r="E289" s="98">
        <v>3386</v>
      </c>
      <c r="F289" s="184">
        <v>482208.5</v>
      </c>
      <c r="G289" s="38">
        <v>100</v>
      </c>
      <c r="H289" s="64">
        <f t="shared" si="75"/>
        <v>482208.5</v>
      </c>
      <c r="I289" s="15">
        <f t="shared" si="74"/>
        <v>0</v>
      </c>
      <c r="J289" s="15">
        <f t="shared" si="71"/>
        <v>142.41243354991141</v>
      </c>
      <c r="K289" s="15">
        <f t="shared" si="76"/>
        <v>649.96272608603647</v>
      </c>
      <c r="L289" s="15">
        <f t="shared" si="77"/>
        <v>1305592.1475121146</v>
      </c>
      <c r="M289" s="15"/>
      <c r="N289" s="15">
        <f t="shared" si="64"/>
        <v>1305592.1475121146</v>
      </c>
      <c r="O289" s="39">
        <f t="shared" si="70"/>
        <v>1305.5921475121147</v>
      </c>
    </row>
    <row r="290" spans="1:15" x14ac:dyDescent="0.25">
      <c r="A290" s="5"/>
      <c r="B290" s="1" t="s">
        <v>195</v>
      </c>
      <c r="C290" s="47">
        <v>4</v>
      </c>
      <c r="D290" s="69">
        <v>33.053800000000003</v>
      </c>
      <c r="E290" s="98">
        <v>2660</v>
      </c>
      <c r="F290" s="184">
        <v>1652273.3</v>
      </c>
      <c r="G290" s="38">
        <v>100</v>
      </c>
      <c r="H290" s="64">
        <f t="shared" si="75"/>
        <v>1652273.3</v>
      </c>
      <c r="I290" s="15">
        <f t="shared" si="74"/>
        <v>0</v>
      </c>
      <c r="J290" s="15">
        <f t="shared" si="71"/>
        <v>621.15537593984959</v>
      </c>
      <c r="K290" s="15">
        <f t="shared" si="76"/>
        <v>171.21978369609826</v>
      </c>
      <c r="L290" s="15">
        <f t="shared" si="77"/>
        <v>622417.15092167107</v>
      </c>
      <c r="M290" s="15"/>
      <c r="N290" s="15">
        <f t="shared" si="64"/>
        <v>622417.15092167107</v>
      </c>
      <c r="O290" s="39">
        <f t="shared" si="70"/>
        <v>622.41715092167112</v>
      </c>
    </row>
    <row r="291" spans="1:15" x14ac:dyDescent="0.25">
      <c r="A291" s="5"/>
      <c r="B291" s="1" t="s">
        <v>196</v>
      </c>
      <c r="C291" s="47">
        <v>4</v>
      </c>
      <c r="D291" s="69">
        <v>24.868099999999998</v>
      </c>
      <c r="E291" s="98">
        <v>2448</v>
      </c>
      <c r="F291" s="184">
        <v>519390.3</v>
      </c>
      <c r="G291" s="38">
        <v>100</v>
      </c>
      <c r="H291" s="64">
        <f t="shared" si="75"/>
        <v>519390.3</v>
      </c>
      <c r="I291" s="15">
        <f t="shared" si="74"/>
        <v>0</v>
      </c>
      <c r="J291" s="15">
        <f t="shared" si="71"/>
        <v>212.16924019607842</v>
      </c>
      <c r="K291" s="15">
        <f t="shared" si="76"/>
        <v>580.20591943986938</v>
      </c>
      <c r="L291" s="15">
        <f t="shared" si="77"/>
        <v>1092406.5904318802</v>
      </c>
      <c r="M291" s="15"/>
      <c r="N291" s="15">
        <f t="shared" si="64"/>
        <v>1092406.5904318802</v>
      </c>
      <c r="O291" s="39">
        <f t="shared" si="70"/>
        <v>1092.4065904318802</v>
      </c>
    </row>
    <row r="292" spans="1:15" x14ac:dyDescent="0.25">
      <c r="A292" s="5"/>
      <c r="B292" s="1" t="s">
        <v>197</v>
      </c>
      <c r="C292" s="47">
        <v>4</v>
      </c>
      <c r="D292" s="69">
        <v>10.051699999999999</v>
      </c>
      <c r="E292" s="98">
        <v>1469</v>
      </c>
      <c r="F292" s="184">
        <v>585726.9</v>
      </c>
      <c r="G292" s="38">
        <v>100</v>
      </c>
      <c r="H292" s="64">
        <f t="shared" si="75"/>
        <v>585726.9</v>
      </c>
      <c r="I292" s="15">
        <f t="shared" si="74"/>
        <v>0</v>
      </c>
      <c r="J292" s="15">
        <f t="shared" si="71"/>
        <v>398.72491490810074</v>
      </c>
      <c r="K292" s="15">
        <f t="shared" si="76"/>
        <v>393.65024472784711</v>
      </c>
      <c r="L292" s="15">
        <f t="shared" si="77"/>
        <v>698069.57884858141</v>
      </c>
      <c r="M292" s="15"/>
      <c r="N292" s="15">
        <f t="shared" si="64"/>
        <v>698069.57884858141</v>
      </c>
      <c r="O292" s="39">
        <f t="shared" si="70"/>
        <v>698.06957884858139</v>
      </c>
    </row>
    <row r="293" spans="1:15" x14ac:dyDescent="0.25">
      <c r="A293" s="5"/>
      <c r="B293" s="1" t="s">
        <v>877</v>
      </c>
      <c r="C293" s="47">
        <v>3</v>
      </c>
      <c r="D293" s="69">
        <v>43.259900000000002</v>
      </c>
      <c r="E293" s="98">
        <v>8067</v>
      </c>
      <c r="F293" s="184">
        <v>15101731.4</v>
      </c>
      <c r="G293" s="38">
        <v>50</v>
      </c>
      <c r="H293" s="64">
        <f t="shared" si="75"/>
        <v>7550865.7000000002</v>
      </c>
      <c r="I293" s="15">
        <f t="shared" si="74"/>
        <v>7550865.7000000002</v>
      </c>
      <c r="J293" s="15">
        <f t="shared" si="71"/>
        <v>1872.0381058633941</v>
      </c>
      <c r="K293" s="15">
        <f t="shared" si="76"/>
        <v>-1079.6629462274464</v>
      </c>
      <c r="L293" s="15">
        <f t="shared" si="77"/>
        <v>1049512.1611777451</v>
      </c>
      <c r="M293" s="15"/>
      <c r="N293" s="15">
        <f t="shared" si="64"/>
        <v>1049512.1611777451</v>
      </c>
      <c r="O293" s="39">
        <f t="shared" si="70"/>
        <v>1049.5121611777452</v>
      </c>
    </row>
    <row r="294" spans="1:15" x14ac:dyDescent="0.25">
      <c r="A294" s="5"/>
      <c r="B294" s="1" t="s">
        <v>198</v>
      </c>
      <c r="C294" s="47">
        <v>4</v>
      </c>
      <c r="D294" s="69">
        <v>23.160100000000003</v>
      </c>
      <c r="E294" s="98">
        <v>2515</v>
      </c>
      <c r="F294" s="184">
        <v>643129.9</v>
      </c>
      <c r="G294" s="38">
        <v>100</v>
      </c>
      <c r="H294" s="64">
        <f t="shared" si="75"/>
        <v>643129.9</v>
      </c>
      <c r="I294" s="15">
        <f t="shared" si="74"/>
        <v>0</v>
      </c>
      <c r="J294" s="15">
        <f t="shared" si="71"/>
        <v>255.71765407554673</v>
      </c>
      <c r="K294" s="15">
        <f t="shared" si="76"/>
        <v>536.65750556040109</v>
      </c>
      <c r="L294" s="15">
        <f t="shared" si="77"/>
        <v>1039322.5662245395</v>
      </c>
      <c r="M294" s="15"/>
      <c r="N294" s="15">
        <f t="shared" si="64"/>
        <v>1039322.5662245395</v>
      </c>
      <c r="O294" s="39">
        <f t="shared" si="70"/>
        <v>1039.3225662245395</v>
      </c>
    </row>
    <row r="295" spans="1:15" x14ac:dyDescent="0.25">
      <c r="A295" s="5"/>
      <c r="B295" s="1" t="s">
        <v>199</v>
      </c>
      <c r="C295" s="47">
        <v>4</v>
      </c>
      <c r="D295" s="69">
        <v>15.7385</v>
      </c>
      <c r="E295" s="98">
        <v>1131</v>
      </c>
      <c r="F295" s="184">
        <v>202708.9</v>
      </c>
      <c r="G295" s="38">
        <v>100</v>
      </c>
      <c r="H295" s="64">
        <f t="shared" si="75"/>
        <v>202708.9</v>
      </c>
      <c r="I295" s="15">
        <f t="shared" si="74"/>
        <v>0</v>
      </c>
      <c r="J295" s="15">
        <f t="shared" si="71"/>
        <v>179.22979664014147</v>
      </c>
      <c r="K295" s="15">
        <f t="shared" si="76"/>
        <v>613.14536299580641</v>
      </c>
      <c r="L295" s="15">
        <f t="shared" si="77"/>
        <v>956446.51400235691</v>
      </c>
      <c r="M295" s="15"/>
      <c r="N295" s="15">
        <f t="shared" si="64"/>
        <v>956446.51400235691</v>
      </c>
      <c r="O295" s="39">
        <f t="shared" si="70"/>
        <v>956.44651400235693</v>
      </c>
    </row>
    <row r="296" spans="1:15" x14ac:dyDescent="0.25">
      <c r="A296" s="5"/>
      <c r="B296" s="1" t="s">
        <v>200</v>
      </c>
      <c r="C296" s="47">
        <v>4</v>
      </c>
      <c r="D296" s="69">
        <v>23.650700000000001</v>
      </c>
      <c r="E296" s="98">
        <v>3158</v>
      </c>
      <c r="F296" s="184">
        <v>1773191</v>
      </c>
      <c r="G296" s="38">
        <v>100</v>
      </c>
      <c r="H296" s="64">
        <f t="shared" si="75"/>
        <v>1773191</v>
      </c>
      <c r="I296" s="15">
        <f t="shared" si="74"/>
        <v>0</v>
      </c>
      <c r="J296" s="15">
        <f t="shared" si="71"/>
        <v>561.49176694110201</v>
      </c>
      <c r="K296" s="15">
        <f t="shared" si="76"/>
        <v>230.88339269484584</v>
      </c>
      <c r="L296" s="15">
        <f t="shared" si="77"/>
        <v>725220.94751730526</v>
      </c>
      <c r="M296" s="15"/>
      <c r="N296" s="15">
        <f t="shared" si="64"/>
        <v>725220.94751730526</v>
      </c>
      <c r="O296" s="39">
        <f t="shared" si="70"/>
        <v>725.22094751730526</v>
      </c>
    </row>
    <row r="297" spans="1:15" x14ac:dyDescent="0.25">
      <c r="A297" s="5"/>
      <c r="B297" s="1" t="s">
        <v>201</v>
      </c>
      <c r="C297" s="47">
        <v>4</v>
      </c>
      <c r="D297" s="69">
        <v>66.461000000000013</v>
      </c>
      <c r="E297" s="98">
        <v>5879</v>
      </c>
      <c r="F297" s="184">
        <v>2267871.4</v>
      </c>
      <c r="G297" s="38">
        <v>100</v>
      </c>
      <c r="H297" s="64">
        <f t="shared" si="75"/>
        <v>2267871.4</v>
      </c>
      <c r="I297" s="15">
        <f t="shared" si="74"/>
        <v>0</v>
      </c>
      <c r="J297" s="15">
        <f t="shared" si="71"/>
        <v>385.75802007144068</v>
      </c>
      <c r="K297" s="15">
        <f t="shared" si="76"/>
        <v>406.61713956450717</v>
      </c>
      <c r="L297" s="15">
        <f t="shared" si="77"/>
        <v>1390823.4584534992</v>
      </c>
      <c r="M297" s="15"/>
      <c r="N297" s="15">
        <f t="shared" si="64"/>
        <v>1390823.4584534992</v>
      </c>
      <c r="O297" s="39">
        <f t="shared" si="70"/>
        <v>1390.8234584534991</v>
      </c>
    </row>
    <row r="298" spans="1:15" x14ac:dyDescent="0.25">
      <c r="A298" s="5"/>
      <c r="B298" s="1" t="s">
        <v>202</v>
      </c>
      <c r="C298" s="47">
        <v>4</v>
      </c>
      <c r="D298" s="69">
        <v>49.479700000000008</v>
      </c>
      <c r="E298" s="98">
        <v>3926</v>
      </c>
      <c r="F298" s="184">
        <v>1024685.8</v>
      </c>
      <c r="G298" s="38">
        <v>100</v>
      </c>
      <c r="H298" s="64">
        <f t="shared" si="75"/>
        <v>1024685.8</v>
      </c>
      <c r="I298" s="15">
        <f t="shared" si="74"/>
        <v>0</v>
      </c>
      <c r="J298" s="15">
        <f t="shared" si="71"/>
        <v>260.99994905756495</v>
      </c>
      <c r="K298" s="15">
        <f t="shared" si="76"/>
        <v>531.37521057838285</v>
      </c>
      <c r="L298" s="15">
        <f t="shared" si="77"/>
        <v>1274878.7123560151</v>
      </c>
      <c r="M298" s="15"/>
      <c r="N298" s="15">
        <f t="shared" si="64"/>
        <v>1274878.7123560151</v>
      </c>
      <c r="O298" s="39">
        <f t="shared" si="70"/>
        <v>1274.8787123560151</v>
      </c>
    </row>
    <row r="299" spans="1:15" x14ac:dyDescent="0.25">
      <c r="A299" s="5"/>
      <c r="B299" s="1" t="s">
        <v>203</v>
      </c>
      <c r="C299" s="47">
        <v>4</v>
      </c>
      <c r="D299" s="69">
        <v>31.819799999999997</v>
      </c>
      <c r="E299" s="98">
        <v>2455</v>
      </c>
      <c r="F299" s="184">
        <v>994171.3</v>
      </c>
      <c r="G299" s="38">
        <v>100</v>
      </c>
      <c r="H299" s="64">
        <f t="shared" si="75"/>
        <v>994171.3</v>
      </c>
      <c r="I299" s="15">
        <f t="shared" si="74"/>
        <v>0</v>
      </c>
      <c r="J299" s="15">
        <f t="shared" si="71"/>
        <v>404.95775967413442</v>
      </c>
      <c r="K299" s="15">
        <f t="shared" si="76"/>
        <v>387.41739996181343</v>
      </c>
      <c r="L299" s="15">
        <f t="shared" si="77"/>
        <v>870013.08688776579</v>
      </c>
      <c r="M299" s="15"/>
      <c r="N299" s="15">
        <f t="shared" si="64"/>
        <v>870013.08688776579</v>
      </c>
      <c r="O299" s="39">
        <f t="shared" si="70"/>
        <v>870.01308688776578</v>
      </c>
    </row>
    <row r="300" spans="1:15" x14ac:dyDescent="0.25">
      <c r="A300" s="5"/>
      <c r="B300" s="1" t="s">
        <v>767</v>
      </c>
      <c r="C300" s="47">
        <v>4</v>
      </c>
      <c r="D300" s="69">
        <v>13.022600000000001</v>
      </c>
      <c r="E300" s="98">
        <v>1501</v>
      </c>
      <c r="F300" s="184">
        <v>479152.7</v>
      </c>
      <c r="G300" s="38">
        <v>100</v>
      </c>
      <c r="H300" s="64">
        <f t="shared" si="75"/>
        <v>479152.7</v>
      </c>
      <c r="I300" s="15">
        <f t="shared" si="74"/>
        <v>0</v>
      </c>
      <c r="J300" s="15">
        <f t="shared" si="71"/>
        <v>319.22231845436374</v>
      </c>
      <c r="K300" s="15">
        <f t="shared" si="76"/>
        <v>473.15284118158411</v>
      </c>
      <c r="L300" s="15">
        <f t="shared" si="77"/>
        <v>812005.8829742223</v>
      </c>
      <c r="M300" s="15"/>
      <c r="N300" s="15">
        <f t="shared" si="64"/>
        <v>812005.8829742223</v>
      </c>
      <c r="O300" s="39">
        <f t="shared" si="70"/>
        <v>812.00588297422235</v>
      </c>
    </row>
    <row r="301" spans="1:15" x14ac:dyDescent="0.25">
      <c r="A301" s="5"/>
      <c r="B301" s="1" t="s">
        <v>204</v>
      </c>
      <c r="C301" s="47">
        <v>4</v>
      </c>
      <c r="D301" s="69">
        <v>32.696100000000001</v>
      </c>
      <c r="E301" s="98">
        <v>2754</v>
      </c>
      <c r="F301" s="184">
        <v>390664.9</v>
      </c>
      <c r="G301" s="38">
        <v>100</v>
      </c>
      <c r="H301" s="64">
        <f t="shared" si="75"/>
        <v>390664.9</v>
      </c>
      <c r="I301" s="15">
        <f t="shared" si="74"/>
        <v>0</v>
      </c>
      <c r="J301" s="15">
        <f t="shared" si="71"/>
        <v>141.85363108206246</v>
      </c>
      <c r="K301" s="15">
        <f t="shared" si="76"/>
        <v>650.52152855388545</v>
      </c>
      <c r="L301" s="15">
        <f t="shared" si="77"/>
        <v>1240921.425559279</v>
      </c>
      <c r="M301" s="15"/>
      <c r="N301" s="15">
        <f t="shared" si="64"/>
        <v>1240921.425559279</v>
      </c>
      <c r="O301" s="39">
        <f t="shared" si="70"/>
        <v>1240.921425559279</v>
      </c>
    </row>
    <row r="302" spans="1:15" x14ac:dyDescent="0.25">
      <c r="A302" s="5"/>
      <c r="B302" s="1" t="s">
        <v>205</v>
      </c>
      <c r="C302" s="47">
        <v>4</v>
      </c>
      <c r="D302" s="69">
        <v>13.414200000000001</v>
      </c>
      <c r="E302" s="98">
        <v>1446</v>
      </c>
      <c r="F302" s="184">
        <v>362899.20000000001</v>
      </c>
      <c r="G302" s="38">
        <v>100</v>
      </c>
      <c r="H302" s="64">
        <f t="shared" si="75"/>
        <v>362899.20000000001</v>
      </c>
      <c r="I302" s="15">
        <f t="shared" si="74"/>
        <v>0</v>
      </c>
      <c r="J302" s="15">
        <f t="shared" si="71"/>
        <v>250.9676348547718</v>
      </c>
      <c r="K302" s="15">
        <f t="shared" si="76"/>
        <v>541.40752478117611</v>
      </c>
      <c r="L302" s="15">
        <f t="shared" si="77"/>
        <v>893719.64613742731</v>
      </c>
      <c r="M302" s="15"/>
      <c r="N302" s="15">
        <f t="shared" si="64"/>
        <v>893719.64613742731</v>
      </c>
      <c r="O302" s="39">
        <f t="shared" si="70"/>
        <v>893.71964613742728</v>
      </c>
    </row>
    <row r="303" spans="1:15" x14ac:dyDescent="0.25">
      <c r="A303" s="5"/>
      <c r="B303" s="1" t="s">
        <v>768</v>
      </c>
      <c r="C303" s="47">
        <v>4</v>
      </c>
      <c r="D303" s="69">
        <v>42.579099999999997</v>
      </c>
      <c r="E303" s="98">
        <v>4074</v>
      </c>
      <c r="F303" s="184">
        <v>530458.6</v>
      </c>
      <c r="G303" s="38">
        <v>100</v>
      </c>
      <c r="H303" s="64">
        <f t="shared" si="75"/>
        <v>530458.6</v>
      </c>
      <c r="I303" s="15">
        <f t="shared" si="74"/>
        <v>0</v>
      </c>
      <c r="J303" s="15">
        <f t="shared" si="71"/>
        <v>130.20584192439861</v>
      </c>
      <c r="K303" s="15">
        <f t="shared" si="76"/>
        <v>662.16931771154918</v>
      </c>
      <c r="L303" s="15">
        <f t="shared" si="77"/>
        <v>1436229.4883998178</v>
      </c>
      <c r="M303" s="15"/>
      <c r="N303" s="15">
        <f t="shared" si="64"/>
        <v>1436229.4883998178</v>
      </c>
      <c r="O303" s="39">
        <f t="shared" si="70"/>
        <v>1436.2294883998179</v>
      </c>
    </row>
    <row r="304" spans="1:15" x14ac:dyDescent="0.25">
      <c r="A304" s="5"/>
      <c r="B304" s="1" t="s">
        <v>206</v>
      </c>
      <c r="C304" s="47">
        <v>4</v>
      </c>
      <c r="D304" s="69">
        <v>14.5875</v>
      </c>
      <c r="E304" s="98">
        <v>5304</v>
      </c>
      <c r="F304" s="184">
        <v>5407446.5999999996</v>
      </c>
      <c r="G304" s="38">
        <v>100</v>
      </c>
      <c r="H304" s="64">
        <f t="shared" si="75"/>
        <v>5407446.5999999996</v>
      </c>
      <c r="I304" s="15">
        <f t="shared" si="74"/>
        <v>0</v>
      </c>
      <c r="J304" s="15">
        <f t="shared" si="71"/>
        <v>1019.5035067873303</v>
      </c>
      <c r="K304" s="15">
        <f t="shared" si="76"/>
        <v>-227.1283471513824</v>
      </c>
      <c r="L304" s="15">
        <f t="shared" si="77"/>
        <v>646679.15510792052</v>
      </c>
      <c r="M304" s="15"/>
      <c r="N304" s="15">
        <f t="shared" si="64"/>
        <v>646679.15510792052</v>
      </c>
      <c r="O304" s="39">
        <f t="shared" si="70"/>
        <v>646.67915510792056</v>
      </c>
    </row>
    <row r="305" spans="1:15" x14ac:dyDescent="0.25">
      <c r="A305" s="5"/>
      <c r="B305" s="1" t="s">
        <v>207</v>
      </c>
      <c r="C305" s="47">
        <v>4</v>
      </c>
      <c r="D305" s="69">
        <v>24.872399999999999</v>
      </c>
      <c r="E305" s="98">
        <v>2188</v>
      </c>
      <c r="F305" s="184">
        <v>463756.5</v>
      </c>
      <c r="G305" s="38">
        <v>100</v>
      </c>
      <c r="H305" s="64">
        <f t="shared" si="75"/>
        <v>463756.5</v>
      </c>
      <c r="I305" s="15">
        <f t="shared" si="74"/>
        <v>0</v>
      </c>
      <c r="J305" s="15">
        <f t="shared" si="71"/>
        <v>211.95452468007312</v>
      </c>
      <c r="K305" s="15">
        <f t="shared" si="76"/>
        <v>580.42063495587468</v>
      </c>
      <c r="L305" s="15">
        <f t="shared" si="77"/>
        <v>1063231.0874102975</v>
      </c>
      <c r="M305" s="15"/>
      <c r="N305" s="15">
        <f t="shared" si="64"/>
        <v>1063231.0874102975</v>
      </c>
      <c r="O305" s="39">
        <f t="shared" si="70"/>
        <v>1063.2310874102975</v>
      </c>
    </row>
    <row r="306" spans="1:15" x14ac:dyDescent="0.25">
      <c r="A306" s="5"/>
      <c r="B306" s="1" t="s">
        <v>208</v>
      </c>
      <c r="C306" s="47">
        <v>4</v>
      </c>
      <c r="D306" s="69">
        <v>24.0137</v>
      </c>
      <c r="E306" s="98">
        <v>2154</v>
      </c>
      <c r="F306" s="184">
        <v>558502.19999999995</v>
      </c>
      <c r="G306" s="38">
        <v>100</v>
      </c>
      <c r="H306" s="64">
        <f t="shared" si="75"/>
        <v>558502.19999999995</v>
      </c>
      <c r="I306" s="15">
        <f t="shared" si="74"/>
        <v>0</v>
      </c>
      <c r="J306" s="15">
        <f t="shared" si="71"/>
        <v>259.28607242339831</v>
      </c>
      <c r="K306" s="15">
        <f t="shared" si="76"/>
        <v>533.08908721254954</v>
      </c>
      <c r="L306" s="15">
        <f t="shared" si="77"/>
        <v>996553.99754441483</v>
      </c>
      <c r="M306" s="15"/>
      <c r="N306" s="15">
        <f t="shared" si="64"/>
        <v>996553.99754441483</v>
      </c>
      <c r="O306" s="39">
        <f t="shared" si="70"/>
        <v>996.55399754441487</v>
      </c>
    </row>
    <row r="307" spans="1:15" x14ac:dyDescent="0.25">
      <c r="A307" s="5"/>
      <c r="B307" s="1" t="s">
        <v>209</v>
      </c>
      <c r="C307" s="47">
        <v>4</v>
      </c>
      <c r="D307" s="69">
        <v>25.411999999999999</v>
      </c>
      <c r="E307" s="98">
        <v>2458</v>
      </c>
      <c r="F307" s="184">
        <v>8264305.5</v>
      </c>
      <c r="G307" s="38">
        <v>100</v>
      </c>
      <c r="H307" s="64">
        <f t="shared" si="75"/>
        <v>8264305.5</v>
      </c>
      <c r="I307" s="15">
        <f t="shared" si="74"/>
        <v>0</v>
      </c>
      <c r="J307" s="15">
        <f t="shared" si="71"/>
        <v>3362.2072823433687</v>
      </c>
      <c r="K307" s="15">
        <f t="shared" si="76"/>
        <v>-2569.8321227074207</v>
      </c>
      <c r="L307" s="15">
        <f t="shared" si="77"/>
        <v>358066.98249816417</v>
      </c>
      <c r="M307" s="15"/>
      <c r="N307" s="15">
        <f t="shared" si="64"/>
        <v>358066.98249816417</v>
      </c>
      <c r="O307" s="39">
        <f t="shared" si="70"/>
        <v>358.06698249816418</v>
      </c>
    </row>
    <row r="308" spans="1:15" x14ac:dyDescent="0.25">
      <c r="A308" s="5"/>
      <c r="B308" s="1" t="s">
        <v>210</v>
      </c>
      <c r="C308" s="47">
        <v>4</v>
      </c>
      <c r="D308" s="69">
        <v>15.786300000000002</v>
      </c>
      <c r="E308" s="98">
        <v>1624</v>
      </c>
      <c r="F308" s="184">
        <v>323831.2</v>
      </c>
      <c r="G308" s="38">
        <v>100</v>
      </c>
      <c r="H308" s="64">
        <f t="shared" si="75"/>
        <v>323831.2</v>
      </c>
      <c r="I308" s="15">
        <f t="shared" si="74"/>
        <v>0</v>
      </c>
      <c r="J308" s="15">
        <f t="shared" si="71"/>
        <v>199.40344827586208</v>
      </c>
      <c r="K308" s="15">
        <f t="shared" si="76"/>
        <v>592.97171136008581</v>
      </c>
      <c r="L308" s="15">
        <f t="shared" si="77"/>
        <v>986828.72817647783</v>
      </c>
      <c r="M308" s="15"/>
      <c r="N308" s="15">
        <f t="shared" si="64"/>
        <v>986828.72817647783</v>
      </c>
      <c r="O308" s="39">
        <f t="shared" si="70"/>
        <v>986.82872817647785</v>
      </c>
    </row>
    <row r="309" spans="1:15" x14ac:dyDescent="0.25">
      <c r="A309" s="5"/>
      <c r="B309" s="1" t="s">
        <v>211</v>
      </c>
      <c r="C309" s="47">
        <v>4</v>
      </c>
      <c r="D309" s="69">
        <v>10.5017</v>
      </c>
      <c r="E309" s="98">
        <v>1147</v>
      </c>
      <c r="F309" s="184">
        <v>226877.8</v>
      </c>
      <c r="G309" s="38">
        <v>100</v>
      </c>
      <c r="H309" s="64">
        <f t="shared" si="75"/>
        <v>226877.8</v>
      </c>
      <c r="I309" s="15">
        <f t="shared" si="74"/>
        <v>0</v>
      </c>
      <c r="J309" s="15">
        <f t="shared" si="71"/>
        <v>197.80104620749782</v>
      </c>
      <c r="K309" s="15">
        <f t="shared" si="76"/>
        <v>594.57411342845</v>
      </c>
      <c r="L309" s="15">
        <f t="shared" si="77"/>
        <v>918272.75079210766</v>
      </c>
      <c r="M309" s="15"/>
      <c r="N309" s="15">
        <f t="shared" si="64"/>
        <v>918272.75079210766</v>
      </c>
      <c r="O309" s="39">
        <f t="shared" si="70"/>
        <v>918.27275079210767</v>
      </c>
    </row>
    <row r="310" spans="1:15" x14ac:dyDescent="0.25">
      <c r="A310" s="5"/>
      <c r="B310" s="1" t="s">
        <v>212</v>
      </c>
      <c r="C310" s="47">
        <v>4</v>
      </c>
      <c r="D310" s="69">
        <v>24.389000000000003</v>
      </c>
      <c r="E310" s="98">
        <v>2863</v>
      </c>
      <c r="F310" s="184">
        <v>1104912.5</v>
      </c>
      <c r="G310" s="38">
        <v>100</v>
      </c>
      <c r="H310" s="64">
        <f t="shared" si="75"/>
        <v>1104912.5</v>
      </c>
      <c r="I310" s="15">
        <f t="shared" si="74"/>
        <v>0</v>
      </c>
      <c r="J310" s="15">
        <f t="shared" si="71"/>
        <v>385.92822214460358</v>
      </c>
      <c r="K310" s="15">
        <f t="shared" si="76"/>
        <v>406.44693749134427</v>
      </c>
      <c r="L310" s="15">
        <f t="shared" si="77"/>
        <v>917164.67351730098</v>
      </c>
      <c r="M310" s="15"/>
      <c r="N310" s="15">
        <f t="shared" si="64"/>
        <v>917164.67351730098</v>
      </c>
      <c r="O310" s="39">
        <f t="shared" si="70"/>
        <v>917.16467351730103</v>
      </c>
    </row>
    <row r="311" spans="1:15" x14ac:dyDescent="0.25">
      <c r="A311" s="5"/>
      <c r="B311" s="1" t="s">
        <v>769</v>
      </c>
      <c r="C311" s="47">
        <v>4</v>
      </c>
      <c r="D311" s="69">
        <v>23.262899999999998</v>
      </c>
      <c r="E311" s="98">
        <v>1803</v>
      </c>
      <c r="F311" s="184">
        <v>447965.6</v>
      </c>
      <c r="G311" s="38">
        <v>100</v>
      </c>
      <c r="H311" s="64">
        <f t="shared" si="75"/>
        <v>447965.6</v>
      </c>
      <c r="I311" s="15">
        <f t="shared" si="74"/>
        <v>0</v>
      </c>
      <c r="J311" s="15">
        <f t="shared" si="71"/>
        <v>248.45568496949528</v>
      </c>
      <c r="K311" s="15">
        <f t="shared" si="76"/>
        <v>543.91947466645252</v>
      </c>
      <c r="L311" s="15">
        <f t="shared" si="77"/>
        <v>968191.04294296913</v>
      </c>
      <c r="M311" s="15"/>
      <c r="N311" s="15">
        <f t="shared" si="64"/>
        <v>968191.04294296913</v>
      </c>
      <c r="O311" s="39">
        <f t="shared" si="70"/>
        <v>968.19104294296915</v>
      </c>
    </row>
    <row r="312" spans="1:15" x14ac:dyDescent="0.25">
      <c r="A312" s="5"/>
      <c r="B312" s="1"/>
      <c r="C312" s="47"/>
      <c r="D312" s="69">
        <v>0</v>
      </c>
      <c r="E312" s="100"/>
      <c r="F312" s="56"/>
      <c r="G312" s="38"/>
      <c r="H312" s="56"/>
      <c r="K312" s="15"/>
      <c r="L312" s="15"/>
      <c r="M312" s="15"/>
      <c r="N312" s="15"/>
      <c r="O312" s="39">
        <f t="shared" si="70"/>
        <v>0</v>
      </c>
    </row>
    <row r="313" spans="1:15" x14ac:dyDescent="0.25">
      <c r="A313" s="32" t="s">
        <v>213</v>
      </c>
      <c r="B313" s="2" t="s">
        <v>2</v>
      </c>
      <c r="C313" s="58"/>
      <c r="D313" s="7">
        <v>644.12480000000005</v>
      </c>
      <c r="E313" s="101">
        <f>E314</f>
        <v>39926</v>
      </c>
      <c r="F313" s="49">
        <f t="shared" ref="F313" si="78">F315</f>
        <v>0</v>
      </c>
      <c r="G313" s="49"/>
      <c r="H313" s="49">
        <f>H315</f>
        <v>3442616.85</v>
      </c>
      <c r="I313" s="12">
        <f>I315</f>
        <v>-3442616.85</v>
      </c>
      <c r="J313" s="12"/>
      <c r="K313" s="15"/>
      <c r="L313" s="15"/>
      <c r="M313" s="14">
        <f>M315</f>
        <v>21804708.328991733</v>
      </c>
      <c r="N313" s="12">
        <f t="shared" si="64"/>
        <v>21804708.328991733</v>
      </c>
      <c r="O313" s="39"/>
    </row>
    <row r="314" spans="1:15" x14ac:dyDescent="0.25">
      <c r="A314" s="32" t="s">
        <v>213</v>
      </c>
      <c r="B314" s="2" t="s">
        <v>3</v>
      </c>
      <c r="C314" s="58"/>
      <c r="D314" s="7">
        <v>644.12480000000005</v>
      </c>
      <c r="E314" s="101">
        <f>SUM(E316:E337)</f>
        <v>39926</v>
      </c>
      <c r="F314" s="49">
        <f t="shared" ref="F314" si="79">SUM(F316:F337)</f>
        <v>23553963.699999996</v>
      </c>
      <c r="G314" s="49"/>
      <c r="H314" s="49">
        <f>SUM(H316:H337)</f>
        <v>16668730.000000002</v>
      </c>
      <c r="I314" s="12">
        <f>SUM(I316:I337)</f>
        <v>6885233.7000000002</v>
      </c>
      <c r="J314" s="12"/>
      <c r="K314" s="15"/>
      <c r="L314" s="12">
        <f>SUM(L316:L337)</f>
        <v>19725631.770170458</v>
      </c>
      <c r="M314" s="15"/>
      <c r="N314" s="12">
        <f t="shared" si="64"/>
        <v>19725631.770170458</v>
      </c>
      <c r="O314" s="39"/>
    </row>
    <row r="315" spans="1:15" x14ac:dyDescent="0.25">
      <c r="A315" s="5"/>
      <c r="B315" s="1" t="s">
        <v>26</v>
      </c>
      <c r="C315" s="47">
        <v>2</v>
      </c>
      <c r="D315" s="69">
        <v>0</v>
      </c>
      <c r="E315" s="102"/>
      <c r="F315" s="64"/>
      <c r="G315" s="38">
        <v>25</v>
      </c>
      <c r="H315" s="64">
        <f>F328*G315/100</f>
        <v>3442616.85</v>
      </c>
      <c r="I315" s="15">
        <f t="shared" ref="I315:I337" si="80">F315-H315</f>
        <v>-3442616.85</v>
      </c>
      <c r="J315" s="15"/>
      <c r="K315" s="15"/>
      <c r="L315" s="15"/>
      <c r="M315" s="15">
        <f>($L$7*$L$8*E313/$L$10)+($L$7*$L$9*D313/$L$11)</f>
        <v>21804708.328991733</v>
      </c>
      <c r="N315" s="15">
        <f t="shared" si="64"/>
        <v>21804708.328991733</v>
      </c>
      <c r="O315" s="39">
        <f t="shared" si="70"/>
        <v>21804.708328991732</v>
      </c>
    </row>
    <row r="316" spans="1:15" x14ac:dyDescent="0.25">
      <c r="A316" s="5"/>
      <c r="B316" s="1" t="s">
        <v>214</v>
      </c>
      <c r="C316" s="47">
        <v>4</v>
      </c>
      <c r="D316" s="69">
        <v>39.805700000000002</v>
      </c>
      <c r="E316" s="98">
        <v>1326</v>
      </c>
      <c r="F316" s="185">
        <v>244978.9</v>
      </c>
      <c r="G316" s="38">
        <v>100</v>
      </c>
      <c r="H316" s="64">
        <f t="shared" ref="H316:H337" si="81">F316*G316/100</f>
        <v>244978.9</v>
      </c>
      <c r="I316" s="15">
        <f t="shared" si="80"/>
        <v>0</v>
      </c>
      <c r="J316" s="15">
        <f t="shared" si="71"/>
        <v>184.75030165912517</v>
      </c>
      <c r="K316" s="15">
        <f t="shared" ref="K316:K337" si="82">$J$11*$J$19-J316</f>
        <v>607.62485797682268</v>
      </c>
      <c r="L316" s="15">
        <f t="shared" ref="L316:L337" si="83">IF(K316&gt;0,$J$7*$J$8*(K316/$K$19),0)+$J$7*$J$9*(E316/$E$19)+$J$7*$J$10*(D316/$D$19)</f>
        <v>1046859.5388212682</v>
      </c>
      <c r="M316" s="15"/>
      <c r="N316" s="15">
        <f t="shared" si="64"/>
        <v>1046859.5388212682</v>
      </c>
      <c r="O316" s="39">
        <f t="shared" si="70"/>
        <v>1046.8595388212682</v>
      </c>
    </row>
    <row r="317" spans="1:15" x14ac:dyDescent="0.25">
      <c r="A317" s="5"/>
      <c r="B317" s="1" t="s">
        <v>215</v>
      </c>
      <c r="C317" s="47">
        <v>4</v>
      </c>
      <c r="D317" s="69">
        <v>50.628500000000003</v>
      </c>
      <c r="E317" s="98">
        <v>3056</v>
      </c>
      <c r="F317" s="185">
        <v>691643.2</v>
      </c>
      <c r="G317" s="38">
        <v>100</v>
      </c>
      <c r="H317" s="64">
        <f t="shared" si="81"/>
        <v>691643.2</v>
      </c>
      <c r="I317" s="15">
        <f t="shared" si="80"/>
        <v>0</v>
      </c>
      <c r="J317" s="15">
        <f t="shared" si="71"/>
        <v>226.32303664921466</v>
      </c>
      <c r="K317" s="15">
        <f t="shared" si="82"/>
        <v>566.05212298673314</v>
      </c>
      <c r="L317" s="15">
        <f t="shared" si="83"/>
        <v>1223949.2950145679</v>
      </c>
      <c r="M317" s="15"/>
      <c r="N317" s="15">
        <f t="shared" si="64"/>
        <v>1223949.2950145679</v>
      </c>
      <c r="O317" s="39">
        <f t="shared" si="70"/>
        <v>1223.949295014568</v>
      </c>
    </row>
    <row r="318" spans="1:15" x14ac:dyDescent="0.25">
      <c r="A318" s="5"/>
      <c r="B318" s="1" t="s">
        <v>54</v>
      </c>
      <c r="C318" s="47">
        <v>4</v>
      </c>
      <c r="D318" s="69">
        <v>17.781400000000001</v>
      </c>
      <c r="E318" s="98">
        <v>691</v>
      </c>
      <c r="F318" s="185">
        <v>137425</v>
      </c>
      <c r="G318" s="38">
        <v>100</v>
      </c>
      <c r="H318" s="64">
        <f t="shared" si="81"/>
        <v>137425</v>
      </c>
      <c r="I318" s="15">
        <f t="shared" si="80"/>
        <v>0</v>
      </c>
      <c r="J318" s="15">
        <f t="shared" si="71"/>
        <v>198.87843704775688</v>
      </c>
      <c r="K318" s="15">
        <f t="shared" si="82"/>
        <v>593.49672258819101</v>
      </c>
      <c r="L318" s="15">
        <f t="shared" si="83"/>
        <v>888018.05426234449</v>
      </c>
      <c r="M318" s="15"/>
      <c r="N318" s="15">
        <f t="shared" si="64"/>
        <v>888018.05426234449</v>
      </c>
      <c r="O318" s="39">
        <f t="shared" si="70"/>
        <v>888.01805426234455</v>
      </c>
    </row>
    <row r="319" spans="1:15" x14ac:dyDescent="0.25">
      <c r="A319" s="5"/>
      <c r="B319" s="1" t="s">
        <v>216</v>
      </c>
      <c r="C319" s="47">
        <v>4</v>
      </c>
      <c r="D319" s="69">
        <v>43.372099999999996</v>
      </c>
      <c r="E319" s="98">
        <v>1636</v>
      </c>
      <c r="F319" s="185">
        <v>380269.2</v>
      </c>
      <c r="G319" s="38">
        <v>100</v>
      </c>
      <c r="H319" s="64">
        <f t="shared" si="81"/>
        <v>380269.2</v>
      </c>
      <c r="I319" s="15">
        <f t="shared" si="80"/>
        <v>0</v>
      </c>
      <c r="J319" s="15">
        <f t="shared" si="71"/>
        <v>232.43838630806846</v>
      </c>
      <c r="K319" s="15">
        <f t="shared" si="82"/>
        <v>559.93677332787934</v>
      </c>
      <c r="L319" s="15">
        <f t="shared" si="83"/>
        <v>1032560.2727904192</v>
      </c>
      <c r="M319" s="15"/>
      <c r="N319" s="15">
        <f t="shared" si="64"/>
        <v>1032560.2727904192</v>
      </c>
      <c r="O319" s="39">
        <f t="shared" si="70"/>
        <v>1032.5602727904193</v>
      </c>
    </row>
    <row r="320" spans="1:15" x14ac:dyDescent="0.25">
      <c r="A320" s="5"/>
      <c r="B320" s="1" t="s">
        <v>217</v>
      </c>
      <c r="C320" s="47">
        <v>4</v>
      </c>
      <c r="D320" s="69">
        <v>24.393000000000001</v>
      </c>
      <c r="E320" s="98">
        <v>1016</v>
      </c>
      <c r="F320" s="185">
        <v>1194014.3999999999</v>
      </c>
      <c r="G320" s="38">
        <v>100</v>
      </c>
      <c r="H320" s="64">
        <f t="shared" si="81"/>
        <v>1194014.3999999999</v>
      </c>
      <c r="I320" s="15">
        <f t="shared" si="80"/>
        <v>0</v>
      </c>
      <c r="J320" s="15">
        <f t="shared" si="71"/>
        <v>1175.2110236220472</v>
      </c>
      <c r="K320" s="15">
        <f t="shared" si="82"/>
        <v>-382.8358639860993</v>
      </c>
      <c r="L320" s="15">
        <f t="shared" si="83"/>
        <v>191478.00438068481</v>
      </c>
      <c r="M320" s="15"/>
      <c r="N320" s="15">
        <f t="shared" si="64"/>
        <v>191478.00438068481</v>
      </c>
      <c r="O320" s="39">
        <f t="shared" si="70"/>
        <v>191.47800438068481</v>
      </c>
    </row>
    <row r="321" spans="1:15" x14ac:dyDescent="0.25">
      <c r="A321" s="5"/>
      <c r="B321" s="1" t="s">
        <v>218</v>
      </c>
      <c r="C321" s="47">
        <v>4</v>
      </c>
      <c r="D321" s="69">
        <v>23.819200000000002</v>
      </c>
      <c r="E321" s="98">
        <v>1321</v>
      </c>
      <c r="F321" s="185">
        <v>363820.3</v>
      </c>
      <c r="G321" s="38">
        <v>100</v>
      </c>
      <c r="H321" s="64">
        <f t="shared" si="81"/>
        <v>363820.3</v>
      </c>
      <c r="I321" s="15">
        <f t="shared" si="80"/>
        <v>0</v>
      </c>
      <c r="J321" s="15">
        <f t="shared" si="71"/>
        <v>275.41279333838003</v>
      </c>
      <c r="K321" s="15">
        <f t="shared" si="82"/>
        <v>516.96236629756777</v>
      </c>
      <c r="L321" s="15">
        <f t="shared" si="83"/>
        <v>881064.5874965298</v>
      </c>
      <c r="M321" s="15"/>
      <c r="N321" s="15">
        <f t="shared" ref="N321:N384" si="84">L321+M321</f>
        <v>881064.5874965298</v>
      </c>
      <c r="O321" s="39">
        <f t="shared" si="70"/>
        <v>881.06458749652984</v>
      </c>
    </row>
    <row r="322" spans="1:15" x14ac:dyDescent="0.25">
      <c r="A322" s="5"/>
      <c r="B322" s="1" t="s">
        <v>219</v>
      </c>
      <c r="C322" s="47">
        <v>4</v>
      </c>
      <c r="D322" s="69">
        <v>26.022399999999998</v>
      </c>
      <c r="E322" s="98">
        <v>1066</v>
      </c>
      <c r="F322" s="185">
        <v>773566</v>
      </c>
      <c r="G322" s="38">
        <v>100</v>
      </c>
      <c r="H322" s="64">
        <f t="shared" si="81"/>
        <v>773566</v>
      </c>
      <c r="I322" s="15">
        <f t="shared" si="80"/>
        <v>0</v>
      </c>
      <c r="J322" s="15">
        <f t="shared" si="71"/>
        <v>725.67166979362105</v>
      </c>
      <c r="K322" s="15">
        <f t="shared" si="82"/>
        <v>66.703489842326803</v>
      </c>
      <c r="L322" s="15">
        <f t="shared" si="83"/>
        <v>286993.26817913924</v>
      </c>
      <c r="M322" s="15"/>
      <c r="N322" s="15">
        <f t="shared" si="84"/>
        <v>286993.26817913924</v>
      </c>
      <c r="O322" s="39">
        <f t="shared" si="70"/>
        <v>286.99326817913925</v>
      </c>
    </row>
    <row r="323" spans="1:15" x14ac:dyDescent="0.25">
      <c r="A323" s="5"/>
      <c r="B323" s="1" t="s">
        <v>213</v>
      </c>
      <c r="C323" s="47">
        <v>4</v>
      </c>
      <c r="D323" s="69">
        <v>27.476400000000002</v>
      </c>
      <c r="E323" s="98">
        <v>1501</v>
      </c>
      <c r="F323" s="185">
        <v>342093.2</v>
      </c>
      <c r="G323" s="38">
        <v>100</v>
      </c>
      <c r="H323" s="64">
        <f t="shared" si="81"/>
        <v>342093.2</v>
      </c>
      <c r="I323" s="15">
        <f t="shared" si="80"/>
        <v>0</v>
      </c>
      <c r="J323" s="15">
        <f t="shared" si="71"/>
        <v>227.91019320453032</v>
      </c>
      <c r="K323" s="15">
        <f t="shared" si="82"/>
        <v>564.46496643141757</v>
      </c>
      <c r="L323" s="15">
        <f t="shared" si="83"/>
        <v>973262.27188109467</v>
      </c>
      <c r="M323" s="15"/>
      <c r="N323" s="15">
        <f t="shared" si="84"/>
        <v>973262.27188109467</v>
      </c>
      <c r="O323" s="39">
        <f t="shared" si="70"/>
        <v>973.26227188109465</v>
      </c>
    </row>
    <row r="324" spans="1:15" x14ac:dyDescent="0.25">
      <c r="A324" s="5"/>
      <c r="B324" s="1" t="s">
        <v>220</v>
      </c>
      <c r="C324" s="47">
        <v>4</v>
      </c>
      <c r="D324" s="69">
        <v>15</v>
      </c>
      <c r="E324" s="98">
        <v>514</v>
      </c>
      <c r="F324" s="185">
        <v>121034.6</v>
      </c>
      <c r="G324" s="38">
        <v>100</v>
      </c>
      <c r="H324" s="64">
        <f t="shared" si="81"/>
        <v>121034.6</v>
      </c>
      <c r="I324" s="15">
        <f t="shared" si="80"/>
        <v>0</v>
      </c>
      <c r="J324" s="15">
        <f t="shared" si="71"/>
        <v>235.47587548638134</v>
      </c>
      <c r="K324" s="15">
        <f t="shared" si="82"/>
        <v>556.89928414956648</v>
      </c>
      <c r="L324" s="15">
        <f t="shared" si="83"/>
        <v>812757.03203542135</v>
      </c>
      <c r="M324" s="15"/>
      <c r="N324" s="15">
        <f t="shared" si="84"/>
        <v>812757.03203542135</v>
      </c>
      <c r="O324" s="39">
        <f t="shared" si="70"/>
        <v>812.75703203542139</v>
      </c>
    </row>
    <row r="325" spans="1:15" x14ac:dyDescent="0.25">
      <c r="A325" s="5"/>
      <c r="B325" s="1" t="s">
        <v>221</v>
      </c>
      <c r="C325" s="47">
        <v>4</v>
      </c>
      <c r="D325" s="68">
        <v>39.362300000000005</v>
      </c>
      <c r="E325" s="98">
        <v>1692</v>
      </c>
      <c r="F325" s="185">
        <v>250023.2</v>
      </c>
      <c r="G325" s="38">
        <v>100</v>
      </c>
      <c r="H325" s="64">
        <f t="shared" si="81"/>
        <v>250023.2</v>
      </c>
      <c r="I325" s="15">
        <f t="shared" si="80"/>
        <v>0</v>
      </c>
      <c r="J325" s="15">
        <f t="shared" si="71"/>
        <v>147.76784869976359</v>
      </c>
      <c r="K325" s="15">
        <f t="shared" si="82"/>
        <v>644.60731093618426</v>
      </c>
      <c r="L325" s="15">
        <f t="shared" si="83"/>
        <v>1133932.4996773526</v>
      </c>
      <c r="M325" s="15"/>
      <c r="N325" s="15">
        <f t="shared" si="84"/>
        <v>1133932.4996773526</v>
      </c>
      <c r="O325" s="39">
        <f t="shared" si="70"/>
        <v>1133.9324996773526</v>
      </c>
    </row>
    <row r="326" spans="1:15" x14ac:dyDescent="0.25">
      <c r="A326" s="5"/>
      <c r="B326" s="1" t="s">
        <v>132</v>
      </c>
      <c r="C326" s="47">
        <v>4</v>
      </c>
      <c r="D326" s="69">
        <v>32.915100000000002</v>
      </c>
      <c r="E326" s="98">
        <v>796</v>
      </c>
      <c r="F326" s="185">
        <v>242054.6</v>
      </c>
      <c r="G326" s="38">
        <v>100</v>
      </c>
      <c r="H326" s="64">
        <f t="shared" si="81"/>
        <v>242054.6</v>
      </c>
      <c r="I326" s="15">
        <f t="shared" si="80"/>
        <v>0</v>
      </c>
      <c r="J326" s="15">
        <f t="shared" si="71"/>
        <v>304.08869346733667</v>
      </c>
      <c r="K326" s="15">
        <f t="shared" si="82"/>
        <v>488.28646616861118</v>
      </c>
      <c r="L326" s="15">
        <f t="shared" si="83"/>
        <v>813610.900527969</v>
      </c>
      <c r="M326" s="15"/>
      <c r="N326" s="15">
        <f t="shared" si="84"/>
        <v>813610.900527969</v>
      </c>
      <c r="O326" s="39">
        <f t="shared" si="70"/>
        <v>813.61090052796897</v>
      </c>
    </row>
    <row r="327" spans="1:15" x14ac:dyDescent="0.25">
      <c r="A327" s="5"/>
      <c r="B327" s="1" t="s">
        <v>770</v>
      </c>
      <c r="C327" s="47">
        <v>4</v>
      </c>
      <c r="D327" s="69">
        <v>27.975200000000001</v>
      </c>
      <c r="E327" s="98">
        <v>1624</v>
      </c>
      <c r="F327" s="185">
        <v>296548</v>
      </c>
      <c r="G327" s="38">
        <v>100</v>
      </c>
      <c r="H327" s="64">
        <f t="shared" si="81"/>
        <v>296548</v>
      </c>
      <c r="I327" s="15">
        <f t="shared" si="80"/>
        <v>0</v>
      </c>
      <c r="J327" s="15">
        <f t="shared" si="71"/>
        <v>182.60344827586206</v>
      </c>
      <c r="K327" s="15">
        <f t="shared" si="82"/>
        <v>609.77171136008576</v>
      </c>
      <c r="L327" s="15">
        <f t="shared" si="83"/>
        <v>1046325.2641990759</v>
      </c>
      <c r="M327" s="15"/>
      <c r="N327" s="15">
        <f t="shared" si="84"/>
        <v>1046325.2641990759</v>
      </c>
      <c r="O327" s="39">
        <f t="shared" si="70"/>
        <v>1046.3252641990759</v>
      </c>
    </row>
    <row r="328" spans="1:15" x14ac:dyDescent="0.25">
      <c r="A328" s="5"/>
      <c r="B328" s="1" t="s">
        <v>222</v>
      </c>
      <c r="C328" s="47">
        <v>3</v>
      </c>
      <c r="D328" s="69">
        <v>6.8707000000000011</v>
      </c>
      <c r="E328" s="98">
        <v>9046</v>
      </c>
      <c r="F328" s="185">
        <v>13770467.4</v>
      </c>
      <c r="G328" s="38">
        <v>50</v>
      </c>
      <c r="H328" s="64">
        <f t="shared" si="81"/>
        <v>6885233.7000000002</v>
      </c>
      <c r="I328" s="15">
        <f t="shared" si="80"/>
        <v>6885233.7000000002</v>
      </c>
      <c r="J328" s="15">
        <f t="shared" si="71"/>
        <v>1522.2714348883485</v>
      </c>
      <c r="K328" s="15">
        <f t="shared" si="82"/>
        <v>-729.89627525240064</v>
      </c>
      <c r="L328" s="15">
        <f t="shared" si="83"/>
        <v>1046548.2602010613</v>
      </c>
      <c r="M328" s="15"/>
      <c r="N328" s="15">
        <f t="shared" si="84"/>
        <v>1046548.2602010613</v>
      </c>
      <c r="O328" s="39">
        <f t="shared" si="70"/>
        <v>1046.5482602010613</v>
      </c>
    </row>
    <row r="329" spans="1:15" x14ac:dyDescent="0.25">
      <c r="A329" s="5"/>
      <c r="B329" s="1" t="s">
        <v>223</v>
      </c>
      <c r="C329" s="47">
        <v>4</v>
      </c>
      <c r="D329" s="69">
        <v>14.065399999999999</v>
      </c>
      <c r="E329" s="98">
        <v>581</v>
      </c>
      <c r="F329" s="185">
        <v>126488.4</v>
      </c>
      <c r="G329" s="38">
        <v>100</v>
      </c>
      <c r="H329" s="64">
        <f t="shared" si="81"/>
        <v>126488.4</v>
      </c>
      <c r="I329" s="15">
        <f t="shared" si="80"/>
        <v>0</v>
      </c>
      <c r="J329" s="15">
        <f t="shared" si="71"/>
        <v>217.70808950086058</v>
      </c>
      <c r="K329" s="15">
        <f t="shared" si="82"/>
        <v>574.66707013508722</v>
      </c>
      <c r="L329" s="15">
        <f t="shared" si="83"/>
        <v>839998.4828185892</v>
      </c>
      <c r="M329" s="15"/>
      <c r="N329" s="15">
        <f t="shared" si="84"/>
        <v>839998.4828185892</v>
      </c>
      <c r="O329" s="39">
        <f t="shared" si="70"/>
        <v>839.9984828185892</v>
      </c>
    </row>
    <row r="330" spans="1:15" x14ac:dyDescent="0.25">
      <c r="A330" s="5"/>
      <c r="B330" s="1" t="s">
        <v>224</v>
      </c>
      <c r="C330" s="47">
        <v>4</v>
      </c>
      <c r="D330" s="69">
        <v>39.993099999999998</v>
      </c>
      <c r="E330" s="98">
        <v>1316</v>
      </c>
      <c r="F330" s="185">
        <v>254453.5</v>
      </c>
      <c r="G330" s="38">
        <v>100</v>
      </c>
      <c r="H330" s="64">
        <f t="shared" si="81"/>
        <v>254453.5</v>
      </c>
      <c r="I330" s="15">
        <f t="shared" si="80"/>
        <v>0</v>
      </c>
      <c r="J330" s="15">
        <f t="shared" si="71"/>
        <v>193.35372340425531</v>
      </c>
      <c r="K330" s="15">
        <f t="shared" si="82"/>
        <v>599.02143623169252</v>
      </c>
      <c r="L330" s="15">
        <f t="shared" si="83"/>
        <v>1035381.9624717621</v>
      </c>
      <c r="M330" s="15"/>
      <c r="N330" s="15">
        <f t="shared" si="84"/>
        <v>1035381.9624717621</v>
      </c>
      <c r="O330" s="39">
        <f t="shared" si="70"/>
        <v>1035.3819624717621</v>
      </c>
    </row>
    <row r="331" spans="1:15" x14ac:dyDescent="0.25">
      <c r="A331" s="5"/>
      <c r="B331" s="1" t="s">
        <v>225</v>
      </c>
      <c r="C331" s="47">
        <v>4</v>
      </c>
      <c r="D331" s="69">
        <v>8.6809999999999992</v>
      </c>
      <c r="E331" s="98">
        <v>1048</v>
      </c>
      <c r="F331" s="185">
        <v>424381.5</v>
      </c>
      <c r="G331" s="38">
        <v>100</v>
      </c>
      <c r="H331" s="64">
        <f t="shared" si="81"/>
        <v>424381.5</v>
      </c>
      <c r="I331" s="15">
        <f t="shared" si="80"/>
        <v>0</v>
      </c>
      <c r="J331" s="15">
        <f t="shared" si="71"/>
        <v>404.94417938931298</v>
      </c>
      <c r="K331" s="15">
        <f t="shared" si="82"/>
        <v>387.43098024663487</v>
      </c>
      <c r="L331" s="15">
        <f t="shared" si="83"/>
        <v>638172.03830909287</v>
      </c>
      <c r="M331" s="15"/>
      <c r="N331" s="15">
        <f t="shared" si="84"/>
        <v>638172.03830909287</v>
      </c>
      <c r="O331" s="39">
        <f t="shared" si="70"/>
        <v>638.17203830909284</v>
      </c>
    </row>
    <row r="332" spans="1:15" x14ac:dyDescent="0.25">
      <c r="A332" s="5"/>
      <c r="B332" s="1" t="s">
        <v>226</v>
      </c>
      <c r="C332" s="47">
        <v>4</v>
      </c>
      <c r="D332" s="69">
        <v>23.636699999999998</v>
      </c>
      <c r="E332" s="98">
        <v>923</v>
      </c>
      <c r="F332" s="185">
        <v>197825.4</v>
      </c>
      <c r="G332" s="38">
        <v>100</v>
      </c>
      <c r="H332" s="64">
        <f t="shared" si="81"/>
        <v>197825.4</v>
      </c>
      <c r="I332" s="15">
        <f t="shared" si="80"/>
        <v>0</v>
      </c>
      <c r="J332" s="15">
        <f t="shared" si="71"/>
        <v>214.32871072589381</v>
      </c>
      <c r="K332" s="15">
        <f t="shared" si="82"/>
        <v>578.0464489100541</v>
      </c>
      <c r="L332" s="15">
        <f t="shared" si="83"/>
        <v>913003.99942656816</v>
      </c>
      <c r="M332" s="15"/>
      <c r="N332" s="15">
        <f t="shared" si="84"/>
        <v>913003.99942656816</v>
      </c>
      <c r="O332" s="39">
        <f t="shared" si="70"/>
        <v>913.00399942656816</v>
      </c>
    </row>
    <row r="333" spans="1:15" x14ac:dyDescent="0.25">
      <c r="A333" s="5"/>
      <c r="B333" s="1" t="s">
        <v>227</v>
      </c>
      <c r="C333" s="47">
        <v>4</v>
      </c>
      <c r="D333" s="69">
        <v>35.176200000000001</v>
      </c>
      <c r="E333" s="98">
        <v>1622</v>
      </c>
      <c r="F333" s="185">
        <v>334797.2</v>
      </c>
      <c r="G333" s="38">
        <v>100</v>
      </c>
      <c r="H333" s="64">
        <f t="shared" si="81"/>
        <v>334797.2</v>
      </c>
      <c r="I333" s="15">
        <f t="shared" si="80"/>
        <v>0</v>
      </c>
      <c r="J333" s="15">
        <f t="shared" si="71"/>
        <v>206.41011097410606</v>
      </c>
      <c r="K333" s="15">
        <f t="shared" si="82"/>
        <v>585.96504866184182</v>
      </c>
      <c r="L333" s="15">
        <f t="shared" si="83"/>
        <v>1038390.5505531121</v>
      </c>
      <c r="M333" s="15"/>
      <c r="N333" s="15">
        <f t="shared" si="84"/>
        <v>1038390.5505531121</v>
      </c>
      <c r="O333" s="39">
        <f t="shared" si="70"/>
        <v>1038.390550553112</v>
      </c>
    </row>
    <row r="334" spans="1:15" x14ac:dyDescent="0.25">
      <c r="A334" s="5"/>
      <c r="B334" s="1" t="s">
        <v>228</v>
      </c>
      <c r="C334" s="47">
        <v>4</v>
      </c>
      <c r="D334" s="69">
        <v>33.835300000000004</v>
      </c>
      <c r="E334" s="98">
        <v>1733</v>
      </c>
      <c r="F334" s="185">
        <v>470365.3</v>
      </c>
      <c r="G334" s="38">
        <v>100</v>
      </c>
      <c r="H334" s="64">
        <f t="shared" si="81"/>
        <v>470365.3</v>
      </c>
      <c r="I334" s="15">
        <f t="shared" si="80"/>
        <v>0</v>
      </c>
      <c r="J334" s="15">
        <f t="shared" si="71"/>
        <v>271.41679169070977</v>
      </c>
      <c r="K334" s="15">
        <f t="shared" si="82"/>
        <v>520.95836794523802</v>
      </c>
      <c r="L334" s="15">
        <f t="shared" si="83"/>
        <v>964177.79384291149</v>
      </c>
      <c r="M334" s="15"/>
      <c r="N334" s="15">
        <f t="shared" si="84"/>
        <v>964177.79384291149</v>
      </c>
      <c r="O334" s="39">
        <f t="shared" si="70"/>
        <v>964.17779384291146</v>
      </c>
    </row>
    <row r="335" spans="1:15" x14ac:dyDescent="0.25">
      <c r="A335" s="5"/>
      <c r="B335" s="1" t="s">
        <v>771</v>
      </c>
      <c r="C335" s="47">
        <v>4</v>
      </c>
      <c r="D335" s="69">
        <v>47.278100000000009</v>
      </c>
      <c r="E335" s="98">
        <v>3034</v>
      </c>
      <c r="F335" s="185">
        <v>964577.9</v>
      </c>
      <c r="G335" s="38">
        <v>100</v>
      </c>
      <c r="H335" s="64">
        <f t="shared" si="81"/>
        <v>964577.9</v>
      </c>
      <c r="I335" s="15">
        <f t="shared" si="80"/>
        <v>0</v>
      </c>
      <c r="J335" s="15">
        <f t="shared" si="71"/>
        <v>317.92284113381675</v>
      </c>
      <c r="K335" s="15">
        <f t="shared" si="82"/>
        <v>474.45231850213111</v>
      </c>
      <c r="L335" s="15">
        <f t="shared" si="83"/>
        <v>1094588.3008543381</v>
      </c>
      <c r="M335" s="15"/>
      <c r="N335" s="15">
        <f t="shared" si="84"/>
        <v>1094588.3008543381</v>
      </c>
      <c r="O335" s="39">
        <f t="shared" si="70"/>
        <v>1094.5883008543381</v>
      </c>
    </row>
    <row r="336" spans="1:15" x14ac:dyDescent="0.25">
      <c r="A336" s="5"/>
      <c r="B336" s="1" t="s">
        <v>229</v>
      </c>
      <c r="C336" s="47">
        <v>4</v>
      </c>
      <c r="D336" s="69">
        <v>17.511099999999999</v>
      </c>
      <c r="E336" s="98">
        <v>607</v>
      </c>
      <c r="F336" s="185">
        <v>130158.3</v>
      </c>
      <c r="G336" s="38">
        <v>100</v>
      </c>
      <c r="H336" s="64">
        <f t="shared" si="81"/>
        <v>130158.3</v>
      </c>
      <c r="I336" s="15">
        <f t="shared" si="80"/>
        <v>0</v>
      </c>
      <c r="J336" s="15">
        <f t="shared" si="71"/>
        <v>214.42883031301483</v>
      </c>
      <c r="K336" s="15">
        <f t="shared" si="82"/>
        <v>577.94632932293302</v>
      </c>
      <c r="L336" s="15">
        <f t="shared" si="83"/>
        <v>857896.18813682417</v>
      </c>
      <c r="M336" s="15"/>
      <c r="N336" s="15">
        <f t="shared" si="84"/>
        <v>857896.18813682417</v>
      </c>
      <c r="O336" s="39">
        <f t="shared" si="70"/>
        <v>857.89618813682421</v>
      </c>
    </row>
    <row r="337" spans="1:15" x14ac:dyDescent="0.25">
      <c r="A337" s="5"/>
      <c r="B337" s="1" t="s">
        <v>230</v>
      </c>
      <c r="C337" s="47">
        <v>4</v>
      </c>
      <c r="D337" s="69">
        <v>48.5259</v>
      </c>
      <c r="E337" s="98">
        <v>3777</v>
      </c>
      <c r="F337" s="186">
        <v>1842978.2</v>
      </c>
      <c r="G337" s="38">
        <v>100</v>
      </c>
      <c r="H337" s="64">
        <f t="shared" si="81"/>
        <v>1842978.2</v>
      </c>
      <c r="I337" s="15">
        <f t="shared" si="80"/>
        <v>0</v>
      </c>
      <c r="J337" s="15">
        <f t="shared" si="71"/>
        <v>487.94763039449299</v>
      </c>
      <c r="K337" s="15">
        <f t="shared" si="82"/>
        <v>304.42752924145486</v>
      </c>
      <c r="L337" s="15">
        <f t="shared" si="83"/>
        <v>966663.2042903339</v>
      </c>
      <c r="M337" s="15"/>
      <c r="N337" s="15">
        <f t="shared" si="84"/>
        <v>966663.2042903339</v>
      </c>
      <c r="O337" s="39">
        <f t="shared" si="70"/>
        <v>966.66320429033385</v>
      </c>
    </row>
    <row r="338" spans="1:15" x14ac:dyDescent="0.25">
      <c r="A338" s="5"/>
      <c r="B338" s="1"/>
      <c r="C338" s="47"/>
      <c r="D338" s="69">
        <v>0</v>
      </c>
      <c r="E338" s="100"/>
      <c r="F338" s="56"/>
      <c r="G338" s="38"/>
      <c r="H338" s="56"/>
      <c r="K338" s="15"/>
      <c r="L338" s="15"/>
      <c r="M338" s="15"/>
      <c r="N338" s="15"/>
      <c r="O338" s="39">
        <f t="shared" si="70"/>
        <v>0</v>
      </c>
    </row>
    <row r="339" spans="1:15" x14ac:dyDescent="0.25">
      <c r="A339" s="32" t="s">
        <v>231</v>
      </c>
      <c r="B339" s="2" t="s">
        <v>2</v>
      </c>
      <c r="C339" s="58"/>
      <c r="D339" s="7">
        <v>999.91469999999981</v>
      </c>
      <c r="E339" s="101">
        <f>E340</f>
        <v>78745</v>
      </c>
      <c r="F339" s="49">
        <f t="shared" ref="F339" si="85">F341</f>
        <v>0</v>
      </c>
      <c r="G339" s="49"/>
      <c r="H339" s="49">
        <f>H341</f>
        <v>6410792.7000000002</v>
      </c>
      <c r="I339" s="12">
        <f>I341</f>
        <v>-6410792.7000000002</v>
      </c>
      <c r="J339" s="12"/>
      <c r="K339" s="15"/>
      <c r="L339" s="15"/>
      <c r="M339" s="14">
        <f>M341</f>
        <v>38793818.406809308</v>
      </c>
      <c r="N339" s="12">
        <f t="shared" si="84"/>
        <v>38793818.406809308</v>
      </c>
      <c r="O339" s="39"/>
    </row>
    <row r="340" spans="1:15" x14ac:dyDescent="0.25">
      <c r="A340" s="32" t="s">
        <v>231</v>
      </c>
      <c r="B340" s="2" t="s">
        <v>3</v>
      </c>
      <c r="C340" s="58"/>
      <c r="D340" s="7">
        <v>999.91469999999981</v>
      </c>
      <c r="E340" s="101">
        <f>SUM(E342:E369)</f>
        <v>78745</v>
      </c>
      <c r="F340" s="49">
        <f t="shared" ref="F340" si="86">SUM(F342:F369)</f>
        <v>45486022.199999996</v>
      </c>
      <c r="G340" s="49"/>
      <c r="H340" s="49">
        <f>SUM(H342:H369)</f>
        <v>32664436.800000001</v>
      </c>
      <c r="I340" s="12">
        <f>SUM(I342:I369)</f>
        <v>12821585.4</v>
      </c>
      <c r="J340" s="12"/>
      <c r="K340" s="15"/>
      <c r="L340" s="12">
        <f>SUM(L342:L369)</f>
        <v>29724802.453932256</v>
      </c>
      <c r="M340" s="15"/>
      <c r="N340" s="12">
        <f t="shared" si="84"/>
        <v>29724802.453932256</v>
      </c>
      <c r="O340" s="39"/>
    </row>
    <row r="341" spans="1:15" x14ac:dyDescent="0.25">
      <c r="A341" s="5"/>
      <c r="B341" s="1" t="s">
        <v>26</v>
      </c>
      <c r="C341" s="47">
        <v>2</v>
      </c>
      <c r="D341" s="69">
        <v>0</v>
      </c>
      <c r="E341" s="102"/>
      <c r="F341" s="64"/>
      <c r="G341" s="38">
        <v>25</v>
      </c>
      <c r="H341" s="64">
        <f>F358*G341/100</f>
        <v>6410792.7000000002</v>
      </c>
      <c r="I341" s="15">
        <f t="shared" ref="I341:I369" si="87">F341-H341</f>
        <v>-6410792.7000000002</v>
      </c>
      <c r="J341" s="15"/>
      <c r="K341" s="15"/>
      <c r="L341" s="15"/>
      <c r="M341" s="15">
        <f>($L$7*$L$8*E339/$L$10)+($L$7*$L$9*D339/$L$11)</f>
        <v>38793818.406809308</v>
      </c>
      <c r="N341" s="15">
        <f t="shared" si="84"/>
        <v>38793818.406809308</v>
      </c>
      <c r="O341" s="39">
        <f t="shared" si="70"/>
        <v>38793.818406809311</v>
      </c>
    </row>
    <row r="342" spans="1:15" x14ac:dyDescent="0.25">
      <c r="A342" s="5"/>
      <c r="B342" s="1" t="s">
        <v>232</v>
      </c>
      <c r="C342" s="47">
        <v>4</v>
      </c>
      <c r="D342" s="69">
        <v>11.5388</v>
      </c>
      <c r="E342" s="98">
        <v>468</v>
      </c>
      <c r="F342" s="187">
        <v>184578.5</v>
      </c>
      <c r="G342" s="38">
        <v>100</v>
      </c>
      <c r="H342" s="64">
        <f t="shared" ref="H342:H369" si="88">F342*G342/100</f>
        <v>184578.5</v>
      </c>
      <c r="I342" s="15">
        <f t="shared" si="87"/>
        <v>0</v>
      </c>
      <c r="J342" s="15">
        <f t="shared" ref="J342:J405" si="89">F342/E342</f>
        <v>394.39850427350427</v>
      </c>
      <c r="K342" s="15">
        <f t="shared" ref="K342:K369" si="90">$J$11*$J$19-J342</f>
        <v>397.97665536244358</v>
      </c>
      <c r="L342" s="15">
        <f t="shared" ref="L342:L369" si="91">IF(K342&gt;0,$J$7*$J$8*(K342/$K$19),0)+$J$7*$J$9*(E342/$E$19)+$J$7*$J$10*(D342/$D$19)</f>
        <v>594793.3037630266</v>
      </c>
      <c r="M342" s="15"/>
      <c r="N342" s="15">
        <f t="shared" si="84"/>
        <v>594793.3037630266</v>
      </c>
      <c r="O342" s="39">
        <f t="shared" si="70"/>
        <v>594.79330376302664</v>
      </c>
    </row>
    <row r="343" spans="1:15" x14ac:dyDescent="0.25">
      <c r="A343" s="5"/>
      <c r="B343" s="1" t="s">
        <v>233</v>
      </c>
      <c r="C343" s="47">
        <v>4</v>
      </c>
      <c r="D343" s="69">
        <v>28.083100000000002</v>
      </c>
      <c r="E343" s="98">
        <v>1468</v>
      </c>
      <c r="F343" s="187">
        <v>372022.9</v>
      </c>
      <c r="G343" s="38">
        <v>100</v>
      </c>
      <c r="H343" s="64">
        <f t="shared" si="88"/>
        <v>372022.9</v>
      </c>
      <c r="I343" s="15">
        <f t="shared" si="87"/>
        <v>0</v>
      </c>
      <c r="J343" s="15">
        <f t="shared" si="89"/>
        <v>253.42159400544961</v>
      </c>
      <c r="K343" s="15">
        <f t="shared" si="90"/>
        <v>538.95356563049825</v>
      </c>
      <c r="L343" s="15">
        <f t="shared" si="91"/>
        <v>939008.60448217241</v>
      </c>
      <c r="M343" s="15"/>
      <c r="N343" s="15">
        <f t="shared" si="84"/>
        <v>939008.60448217241</v>
      </c>
      <c r="O343" s="39">
        <f t="shared" ref="O343:O406" si="92">N343/1000</f>
        <v>939.00860448217236</v>
      </c>
    </row>
    <row r="344" spans="1:15" x14ac:dyDescent="0.25">
      <c r="A344" s="5"/>
      <c r="B344" s="1" t="s">
        <v>30</v>
      </c>
      <c r="C344" s="47">
        <v>4</v>
      </c>
      <c r="D344" s="69">
        <v>59.606300000000005</v>
      </c>
      <c r="E344" s="98">
        <v>4749</v>
      </c>
      <c r="F344" s="187">
        <v>1239486.3999999999</v>
      </c>
      <c r="G344" s="38">
        <v>100</v>
      </c>
      <c r="H344" s="64">
        <f t="shared" si="88"/>
        <v>1239486.3999999999</v>
      </c>
      <c r="I344" s="15">
        <f t="shared" si="87"/>
        <v>0</v>
      </c>
      <c r="J344" s="15">
        <f t="shared" si="89"/>
        <v>260.9994525163192</v>
      </c>
      <c r="K344" s="15">
        <f t="shared" si="90"/>
        <v>531.37570711962871</v>
      </c>
      <c r="L344" s="15">
        <f t="shared" si="91"/>
        <v>1399833.5886425469</v>
      </c>
      <c r="M344" s="15"/>
      <c r="N344" s="15">
        <f t="shared" si="84"/>
        <v>1399833.5886425469</v>
      </c>
      <c r="O344" s="39">
        <f t="shared" si="92"/>
        <v>1399.8335886425468</v>
      </c>
    </row>
    <row r="345" spans="1:15" x14ac:dyDescent="0.25">
      <c r="A345" s="5"/>
      <c r="B345" s="1" t="s">
        <v>234</v>
      </c>
      <c r="C345" s="47">
        <v>4</v>
      </c>
      <c r="D345" s="69">
        <v>51.997199999999999</v>
      </c>
      <c r="E345" s="98">
        <v>2985</v>
      </c>
      <c r="F345" s="187">
        <v>443374.5</v>
      </c>
      <c r="G345" s="38">
        <v>100</v>
      </c>
      <c r="H345" s="64">
        <f t="shared" si="88"/>
        <v>443374.5</v>
      </c>
      <c r="I345" s="15">
        <f t="shared" si="87"/>
        <v>0</v>
      </c>
      <c r="J345" s="15">
        <f t="shared" si="89"/>
        <v>148.53417085427137</v>
      </c>
      <c r="K345" s="15">
        <f t="shared" si="90"/>
        <v>643.84098878167651</v>
      </c>
      <c r="L345" s="15">
        <f t="shared" si="91"/>
        <v>1319021.9306065112</v>
      </c>
      <c r="M345" s="15"/>
      <c r="N345" s="15">
        <f t="shared" si="84"/>
        <v>1319021.9306065112</v>
      </c>
      <c r="O345" s="39">
        <f t="shared" si="92"/>
        <v>1319.0219306065112</v>
      </c>
    </row>
    <row r="346" spans="1:15" x14ac:dyDescent="0.25">
      <c r="A346" s="5"/>
      <c r="B346" s="1" t="s">
        <v>235</v>
      </c>
      <c r="C346" s="47">
        <v>4</v>
      </c>
      <c r="D346" s="69">
        <v>25.761199999999999</v>
      </c>
      <c r="E346" s="98">
        <v>1173</v>
      </c>
      <c r="F346" s="187">
        <v>300875.90000000002</v>
      </c>
      <c r="G346" s="38">
        <v>100</v>
      </c>
      <c r="H346" s="64">
        <f t="shared" si="88"/>
        <v>300875.90000000002</v>
      </c>
      <c r="I346" s="15">
        <f t="shared" si="87"/>
        <v>0</v>
      </c>
      <c r="J346" s="15">
        <f t="shared" si="89"/>
        <v>256.50119352088666</v>
      </c>
      <c r="K346" s="15">
        <f t="shared" si="90"/>
        <v>535.87396611506119</v>
      </c>
      <c r="L346" s="15">
        <f t="shared" si="91"/>
        <v>894400.48980110395</v>
      </c>
      <c r="M346" s="15"/>
      <c r="N346" s="15">
        <f t="shared" si="84"/>
        <v>894400.48980110395</v>
      </c>
      <c r="O346" s="39">
        <f t="shared" si="92"/>
        <v>894.40048980110396</v>
      </c>
    </row>
    <row r="347" spans="1:15" x14ac:dyDescent="0.25">
      <c r="A347" s="5"/>
      <c r="B347" s="1" t="s">
        <v>231</v>
      </c>
      <c r="C347" s="47">
        <v>4</v>
      </c>
      <c r="D347" s="69">
        <v>32.075200000000002</v>
      </c>
      <c r="E347" s="98">
        <v>2601</v>
      </c>
      <c r="F347" s="187">
        <v>467411.8</v>
      </c>
      <c r="G347" s="38">
        <v>100</v>
      </c>
      <c r="H347" s="64">
        <f t="shared" si="88"/>
        <v>467411.8</v>
      </c>
      <c r="I347" s="15">
        <f t="shared" si="87"/>
        <v>0</v>
      </c>
      <c r="J347" s="15">
        <f t="shared" si="89"/>
        <v>179.70465205690118</v>
      </c>
      <c r="K347" s="15">
        <f t="shared" si="90"/>
        <v>612.67050757904667</v>
      </c>
      <c r="L347" s="15">
        <f t="shared" si="91"/>
        <v>1173549.6235051826</v>
      </c>
      <c r="M347" s="15"/>
      <c r="N347" s="15">
        <f t="shared" si="84"/>
        <v>1173549.6235051826</v>
      </c>
      <c r="O347" s="39">
        <f t="shared" si="92"/>
        <v>1173.5496235051826</v>
      </c>
    </row>
    <row r="348" spans="1:15" x14ac:dyDescent="0.25">
      <c r="A348" s="5"/>
      <c r="B348" s="1" t="s">
        <v>236</v>
      </c>
      <c r="C348" s="47">
        <v>4</v>
      </c>
      <c r="D348" s="69">
        <v>30.424000000000003</v>
      </c>
      <c r="E348" s="98">
        <v>1152</v>
      </c>
      <c r="F348" s="187">
        <v>284412.40000000002</v>
      </c>
      <c r="G348" s="38">
        <v>100</v>
      </c>
      <c r="H348" s="64">
        <f t="shared" si="88"/>
        <v>284412.40000000002</v>
      </c>
      <c r="I348" s="15">
        <f t="shared" si="87"/>
        <v>0</v>
      </c>
      <c r="J348" s="15">
        <f t="shared" si="89"/>
        <v>246.8857638888889</v>
      </c>
      <c r="K348" s="15">
        <f t="shared" si="90"/>
        <v>545.48939574705901</v>
      </c>
      <c r="L348" s="15">
        <f t="shared" si="91"/>
        <v>918832.31858113979</v>
      </c>
      <c r="M348" s="15"/>
      <c r="N348" s="15">
        <f t="shared" si="84"/>
        <v>918832.31858113979</v>
      </c>
      <c r="O348" s="39">
        <f t="shared" si="92"/>
        <v>918.83231858113982</v>
      </c>
    </row>
    <row r="349" spans="1:15" x14ac:dyDescent="0.25">
      <c r="A349" s="5"/>
      <c r="B349" s="1" t="s">
        <v>237</v>
      </c>
      <c r="C349" s="47">
        <v>4</v>
      </c>
      <c r="D349" s="69">
        <v>44.851599999999998</v>
      </c>
      <c r="E349" s="98">
        <v>2010</v>
      </c>
      <c r="F349" s="187">
        <v>645644.80000000005</v>
      </c>
      <c r="G349" s="38">
        <v>100</v>
      </c>
      <c r="H349" s="64">
        <f t="shared" si="88"/>
        <v>645644.80000000005</v>
      </c>
      <c r="I349" s="15">
        <f t="shared" si="87"/>
        <v>0</v>
      </c>
      <c r="J349" s="15">
        <f t="shared" si="89"/>
        <v>321.21631840796022</v>
      </c>
      <c r="K349" s="15">
        <f t="shared" si="90"/>
        <v>471.15884122798764</v>
      </c>
      <c r="L349" s="15">
        <f t="shared" si="91"/>
        <v>966774.78438836569</v>
      </c>
      <c r="M349" s="15"/>
      <c r="N349" s="15">
        <f t="shared" si="84"/>
        <v>966774.78438836569</v>
      </c>
      <c r="O349" s="39">
        <f t="shared" si="92"/>
        <v>966.77478438836567</v>
      </c>
    </row>
    <row r="350" spans="1:15" x14ac:dyDescent="0.25">
      <c r="A350" s="5"/>
      <c r="B350" s="1" t="s">
        <v>772</v>
      </c>
      <c r="C350" s="47">
        <v>4</v>
      </c>
      <c r="D350" s="69">
        <v>31.656999999999996</v>
      </c>
      <c r="E350" s="98">
        <v>1528</v>
      </c>
      <c r="F350" s="187">
        <v>417875.1</v>
      </c>
      <c r="G350" s="38">
        <v>100</v>
      </c>
      <c r="H350" s="64">
        <f t="shared" si="88"/>
        <v>417875.1</v>
      </c>
      <c r="I350" s="15">
        <f t="shared" si="87"/>
        <v>0</v>
      </c>
      <c r="J350" s="15">
        <f t="shared" si="89"/>
        <v>273.47846858638741</v>
      </c>
      <c r="K350" s="15">
        <f t="shared" si="90"/>
        <v>518.89669104956045</v>
      </c>
      <c r="L350" s="15">
        <f t="shared" si="91"/>
        <v>931510.76540230575</v>
      </c>
      <c r="M350" s="15"/>
      <c r="N350" s="15">
        <f t="shared" si="84"/>
        <v>931510.76540230575</v>
      </c>
      <c r="O350" s="39">
        <f t="shared" si="92"/>
        <v>931.51076540230576</v>
      </c>
    </row>
    <row r="351" spans="1:15" x14ac:dyDescent="0.25">
      <c r="A351" s="5"/>
      <c r="B351" s="1" t="s">
        <v>773</v>
      </c>
      <c r="C351" s="47">
        <v>4</v>
      </c>
      <c r="D351" s="69">
        <v>21.204299999999996</v>
      </c>
      <c r="E351" s="98">
        <v>1589</v>
      </c>
      <c r="F351" s="187">
        <v>384567.9</v>
      </c>
      <c r="G351" s="38">
        <v>100</v>
      </c>
      <c r="H351" s="64">
        <f t="shared" si="88"/>
        <v>384567.9</v>
      </c>
      <c r="I351" s="15">
        <f t="shared" si="87"/>
        <v>0</v>
      </c>
      <c r="J351" s="15">
        <f t="shared" si="89"/>
        <v>242.01881686595345</v>
      </c>
      <c r="K351" s="15">
        <f t="shared" si="90"/>
        <v>550.3563427699944</v>
      </c>
      <c r="L351" s="15">
        <f t="shared" si="91"/>
        <v>945676.59338665195</v>
      </c>
      <c r="M351" s="15"/>
      <c r="N351" s="15">
        <f t="shared" si="84"/>
        <v>945676.59338665195</v>
      </c>
      <c r="O351" s="39">
        <f t="shared" si="92"/>
        <v>945.67659338665192</v>
      </c>
    </row>
    <row r="352" spans="1:15" x14ac:dyDescent="0.25">
      <c r="A352" s="5"/>
      <c r="B352" s="1" t="s">
        <v>238</v>
      </c>
      <c r="C352" s="47">
        <v>4</v>
      </c>
      <c r="D352" s="69">
        <v>60.041400000000003</v>
      </c>
      <c r="E352" s="98">
        <v>2113</v>
      </c>
      <c r="F352" s="187">
        <v>455744.1</v>
      </c>
      <c r="G352" s="38">
        <v>100</v>
      </c>
      <c r="H352" s="64">
        <f t="shared" si="88"/>
        <v>455744.1</v>
      </c>
      <c r="I352" s="15">
        <f t="shared" si="87"/>
        <v>0</v>
      </c>
      <c r="J352" s="15">
        <f t="shared" si="89"/>
        <v>215.68580217699952</v>
      </c>
      <c r="K352" s="15">
        <f t="shared" si="90"/>
        <v>576.68935745894828</v>
      </c>
      <c r="L352" s="15">
        <f t="shared" si="91"/>
        <v>1160071.3002637723</v>
      </c>
      <c r="M352" s="15"/>
      <c r="N352" s="15">
        <f t="shared" si="84"/>
        <v>1160071.3002637723</v>
      </c>
      <c r="O352" s="39">
        <f t="shared" si="92"/>
        <v>1160.0713002637722</v>
      </c>
    </row>
    <row r="353" spans="1:15" x14ac:dyDescent="0.25">
      <c r="A353" s="5"/>
      <c r="B353" s="1" t="s">
        <v>239</v>
      </c>
      <c r="C353" s="47">
        <v>4</v>
      </c>
      <c r="D353" s="69">
        <v>21.527699999999999</v>
      </c>
      <c r="E353" s="98">
        <v>1502</v>
      </c>
      <c r="F353" s="187">
        <v>376482.3</v>
      </c>
      <c r="G353" s="38">
        <v>100</v>
      </c>
      <c r="H353" s="64">
        <f t="shared" si="88"/>
        <v>376482.3</v>
      </c>
      <c r="I353" s="15">
        <f t="shared" si="87"/>
        <v>0</v>
      </c>
      <c r="J353" s="15">
        <f t="shared" si="89"/>
        <v>250.6539946737683</v>
      </c>
      <c r="K353" s="15">
        <f t="shared" si="90"/>
        <v>541.7211649621795</v>
      </c>
      <c r="L353" s="15">
        <f t="shared" si="91"/>
        <v>925859.13629818987</v>
      </c>
      <c r="M353" s="15"/>
      <c r="N353" s="15">
        <f t="shared" si="84"/>
        <v>925859.13629818987</v>
      </c>
      <c r="O353" s="39">
        <f t="shared" si="92"/>
        <v>925.85913629818992</v>
      </c>
    </row>
    <row r="354" spans="1:15" x14ac:dyDescent="0.25">
      <c r="A354" s="5"/>
      <c r="B354" s="1" t="s">
        <v>774</v>
      </c>
      <c r="C354" s="47">
        <v>4</v>
      </c>
      <c r="D354" s="69">
        <v>46.965600000000009</v>
      </c>
      <c r="E354" s="98">
        <v>2933</v>
      </c>
      <c r="F354" s="187">
        <v>586238.69999999995</v>
      </c>
      <c r="G354" s="38">
        <v>100</v>
      </c>
      <c r="H354" s="64">
        <f t="shared" si="88"/>
        <v>586238.69999999995</v>
      </c>
      <c r="I354" s="15">
        <f t="shared" si="87"/>
        <v>0</v>
      </c>
      <c r="J354" s="15">
        <f t="shared" si="89"/>
        <v>199.87681554722127</v>
      </c>
      <c r="K354" s="15">
        <f t="shared" si="90"/>
        <v>592.49834408872653</v>
      </c>
      <c r="L354" s="15">
        <f t="shared" si="91"/>
        <v>1232147.673983414</v>
      </c>
      <c r="M354" s="15"/>
      <c r="N354" s="15">
        <f t="shared" si="84"/>
        <v>1232147.673983414</v>
      </c>
      <c r="O354" s="39">
        <f t="shared" si="92"/>
        <v>1232.1476739834141</v>
      </c>
    </row>
    <row r="355" spans="1:15" x14ac:dyDescent="0.25">
      <c r="A355" s="5"/>
      <c r="B355" s="1" t="s">
        <v>240</v>
      </c>
      <c r="C355" s="47">
        <v>4</v>
      </c>
      <c r="D355" s="69">
        <v>29.545500000000004</v>
      </c>
      <c r="E355" s="98">
        <v>1312</v>
      </c>
      <c r="F355" s="187">
        <v>219757.2</v>
      </c>
      <c r="G355" s="38">
        <v>100</v>
      </c>
      <c r="H355" s="64">
        <f t="shared" si="88"/>
        <v>219757.2</v>
      </c>
      <c r="I355" s="15">
        <f t="shared" si="87"/>
        <v>0</v>
      </c>
      <c r="J355" s="15">
        <f t="shared" si="89"/>
        <v>167.49786585365854</v>
      </c>
      <c r="K355" s="15">
        <f t="shared" si="90"/>
        <v>624.87729378228937</v>
      </c>
      <c r="L355" s="15">
        <f t="shared" si="91"/>
        <v>1035078.4638957442</v>
      </c>
      <c r="M355" s="15"/>
      <c r="N355" s="15">
        <f t="shared" si="84"/>
        <v>1035078.4638957442</v>
      </c>
      <c r="O355" s="39">
        <f t="shared" si="92"/>
        <v>1035.0784638957441</v>
      </c>
    </row>
    <row r="356" spans="1:15" x14ac:dyDescent="0.25">
      <c r="A356" s="5"/>
      <c r="B356" s="1" t="s">
        <v>241</v>
      </c>
      <c r="C356" s="47">
        <v>4</v>
      </c>
      <c r="D356" s="69">
        <v>52.421900000000001</v>
      </c>
      <c r="E356" s="98">
        <v>3001</v>
      </c>
      <c r="F356" s="187">
        <v>435215.9</v>
      </c>
      <c r="G356" s="38">
        <v>100</v>
      </c>
      <c r="H356" s="64">
        <f t="shared" si="88"/>
        <v>435215.9</v>
      </c>
      <c r="I356" s="15">
        <f t="shared" si="87"/>
        <v>0</v>
      </c>
      <c r="J356" s="15">
        <f t="shared" si="89"/>
        <v>145.02362545818062</v>
      </c>
      <c r="K356" s="15">
        <f t="shared" si="90"/>
        <v>647.35153417776723</v>
      </c>
      <c r="L356" s="15">
        <f t="shared" si="91"/>
        <v>1326624.5706874582</v>
      </c>
      <c r="M356" s="15"/>
      <c r="N356" s="15">
        <f t="shared" si="84"/>
        <v>1326624.5706874582</v>
      </c>
      <c r="O356" s="39">
        <f t="shared" si="92"/>
        <v>1326.6245706874581</v>
      </c>
    </row>
    <row r="357" spans="1:15" x14ac:dyDescent="0.25">
      <c r="A357" s="5"/>
      <c r="B357" s="1" t="s">
        <v>242</v>
      </c>
      <c r="C357" s="47">
        <v>4</v>
      </c>
      <c r="D357" s="69">
        <v>38.638800000000003</v>
      </c>
      <c r="E357" s="98">
        <v>2698</v>
      </c>
      <c r="F357" s="187">
        <v>752950</v>
      </c>
      <c r="G357" s="38">
        <v>100</v>
      </c>
      <c r="H357" s="64">
        <f t="shared" si="88"/>
        <v>752950</v>
      </c>
      <c r="I357" s="15">
        <f t="shared" si="87"/>
        <v>0</v>
      </c>
      <c r="J357" s="15">
        <f t="shared" si="89"/>
        <v>279.07709414381026</v>
      </c>
      <c r="K357" s="15">
        <f t="shared" si="90"/>
        <v>513.29806549213754</v>
      </c>
      <c r="L357" s="15">
        <f t="shared" si="91"/>
        <v>1078828.5822649512</v>
      </c>
      <c r="M357" s="15"/>
      <c r="N357" s="15">
        <f t="shared" si="84"/>
        <v>1078828.5822649512</v>
      </c>
      <c r="O357" s="39">
        <f t="shared" si="92"/>
        <v>1078.8285822649511</v>
      </c>
    </row>
    <row r="358" spans="1:15" x14ac:dyDescent="0.25">
      <c r="A358" s="5"/>
      <c r="B358" s="1" t="s">
        <v>243</v>
      </c>
      <c r="C358" s="47">
        <v>3</v>
      </c>
      <c r="D358" s="69">
        <v>11.920599999999999</v>
      </c>
      <c r="E358" s="98">
        <v>16966</v>
      </c>
      <c r="F358" s="187">
        <v>25643170.800000001</v>
      </c>
      <c r="G358" s="38">
        <v>50</v>
      </c>
      <c r="H358" s="64">
        <f t="shared" si="88"/>
        <v>12821585.4</v>
      </c>
      <c r="I358" s="15">
        <f t="shared" si="87"/>
        <v>12821585.4</v>
      </c>
      <c r="J358" s="15">
        <f t="shared" si="89"/>
        <v>1511.44470116704</v>
      </c>
      <c r="K358" s="15">
        <f t="shared" si="90"/>
        <v>-719.06954153109211</v>
      </c>
      <c r="L358" s="15">
        <f t="shared" si="91"/>
        <v>1959805.2735076493</v>
      </c>
      <c r="M358" s="15"/>
      <c r="N358" s="15">
        <f t="shared" si="84"/>
        <v>1959805.2735076493</v>
      </c>
      <c r="O358" s="39">
        <f t="shared" si="92"/>
        <v>1959.8052735076494</v>
      </c>
    </row>
    <row r="359" spans="1:15" x14ac:dyDescent="0.25">
      <c r="A359" s="5"/>
      <c r="B359" s="1" t="s">
        <v>244</v>
      </c>
      <c r="C359" s="47">
        <v>4</v>
      </c>
      <c r="D359" s="69">
        <v>15.653800000000002</v>
      </c>
      <c r="E359" s="98">
        <v>701</v>
      </c>
      <c r="F359" s="187">
        <v>101559.1</v>
      </c>
      <c r="G359" s="38">
        <v>100</v>
      </c>
      <c r="H359" s="64">
        <f t="shared" si="88"/>
        <v>101559.1</v>
      </c>
      <c r="I359" s="15">
        <f t="shared" si="87"/>
        <v>0</v>
      </c>
      <c r="J359" s="15">
        <f t="shared" si="89"/>
        <v>144.8774607703281</v>
      </c>
      <c r="K359" s="15">
        <f t="shared" si="90"/>
        <v>647.49769886561978</v>
      </c>
      <c r="L359" s="15">
        <f t="shared" si="91"/>
        <v>951102.20874132542</v>
      </c>
      <c r="M359" s="15"/>
      <c r="N359" s="15">
        <f t="shared" si="84"/>
        <v>951102.20874132542</v>
      </c>
      <c r="O359" s="39">
        <f t="shared" si="92"/>
        <v>951.1022087413254</v>
      </c>
    </row>
    <row r="360" spans="1:15" x14ac:dyDescent="0.25">
      <c r="A360" s="5"/>
      <c r="B360" s="1" t="s">
        <v>245</v>
      </c>
      <c r="C360" s="47">
        <v>4</v>
      </c>
      <c r="D360" s="69">
        <v>83.219699999999989</v>
      </c>
      <c r="E360" s="98">
        <v>7367</v>
      </c>
      <c r="F360" s="187">
        <v>1868506.9</v>
      </c>
      <c r="G360" s="38">
        <v>100</v>
      </c>
      <c r="H360" s="64">
        <f t="shared" si="88"/>
        <v>1868506.9</v>
      </c>
      <c r="I360" s="15">
        <f t="shared" si="87"/>
        <v>0</v>
      </c>
      <c r="J360" s="15">
        <f t="shared" si="89"/>
        <v>253.63199402741955</v>
      </c>
      <c r="K360" s="15">
        <f t="shared" si="90"/>
        <v>538.74316560852833</v>
      </c>
      <c r="L360" s="15">
        <f t="shared" si="91"/>
        <v>1779761.8971392014</v>
      </c>
      <c r="M360" s="15"/>
      <c r="N360" s="15">
        <f t="shared" si="84"/>
        <v>1779761.8971392014</v>
      </c>
      <c r="O360" s="39">
        <f t="shared" si="92"/>
        <v>1779.7618971392014</v>
      </c>
    </row>
    <row r="361" spans="1:15" x14ac:dyDescent="0.25">
      <c r="A361" s="5"/>
      <c r="B361" s="1" t="s">
        <v>246</v>
      </c>
      <c r="C361" s="47">
        <v>4</v>
      </c>
      <c r="D361" s="69">
        <v>17.054500000000001</v>
      </c>
      <c r="E361" s="98">
        <v>836</v>
      </c>
      <c r="F361" s="187">
        <v>160599.70000000001</v>
      </c>
      <c r="G361" s="38">
        <v>100</v>
      </c>
      <c r="H361" s="64">
        <f t="shared" si="88"/>
        <v>160599.70000000001</v>
      </c>
      <c r="I361" s="15">
        <f t="shared" si="87"/>
        <v>0</v>
      </c>
      <c r="J361" s="15">
        <f t="shared" si="89"/>
        <v>192.10490430622011</v>
      </c>
      <c r="K361" s="15">
        <f t="shared" si="90"/>
        <v>600.27025532972777</v>
      </c>
      <c r="L361" s="15">
        <f t="shared" si="91"/>
        <v>910779.4945120879</v>
      </c>
      <c r="M361" s="15"/>
      <c r="N361" s="15">
        <f t="shared" si="84"/>
        <v>910779.4945120879</v>
      </c>
      <c r="O361" s="39">
        <f t="shared" si="92"/>
        <v>910.77949451208792</v>
      </c>
    </row>
    <row r="362" spans="1:15" x14ac:dyDescent="0.25">
      <c r="A362" s="5"/>
      <c r="B362" s="1" t="s">
        <v>247</v>
      </c>
      <c r="C362" s="47">
        <v>4</v>
      </c>
      <c r="D362" s="69">
        <v>28.305500000000002</v>
      </c>
      <c r="E362" s="98">
        <v>979</v>
      </c>
      <c r="F362" s="187">
        <v>569979.80000000005</v>
      </c>
      <c r="G362" s="38">
        <v>100</v>
      </c>
      <c r="H362" s="64">
        <f t="shared" si="88"/>
        <v>569979.80000000005</v>
      </c>
      <c r="I362" s="15">
        <f t="shared" si="87"/>
        <v>0</v>
      </c>
      <c r="J362" s="15">
        <f t="shared" si="89"/>
        <v>582.20612870275795</v>
      </c>
      <c r="K362" s="15">
        <f t="shared" si="90"/>
        <v>210.1690309331899</v>
      </c>
      <c r="L362" s="15">
        <f t="shared" si="91"/>
        <v>466559.84024251619</v>
      </c>
      <c r="M362" s="15"/>
      <c r="N362" s="15">
        <f t="shared" si="84"/>
        <v>466559.84024251619</v>
      </c>
      <c r="O362" s="39">
        <f t="shared" si="92"/>
        <v>466.5598402425162</v>
      </c>
    </row>
    <row r="363" spans="1:15" x14ac:dyDescent="0.25">
      <c r="A363" s="5"/>
      <c r="B363" s="1" t="s">
        <v>248</v>
      </c>
      <c r="C363" s="47">
        <v>4</v>
      </c>
      <c r="D363" s="69">
        <v>24.119200000000003</v>
      </c>
      <c r="E363" s="98">
        <v>1714</v>
      </c>
      <c r="F363" s="187">
        <v>316710.7</v>
      </c>
      <c r="G363" s="38">
        <v>100</v>
      </c>
      <c r="H363" s="64">
        <f t="shared" si="88"/>
        <v>316710.7</v>
      </c>
      <c r="I363" s="15">
        <f t="shared" si="87"/>
        <v>0</v>
      </c>
      <c r="J363" s="15">
        <f t="shared" si="89"/>
        <v>184.7787047841307</v>
      </c>
      <c r="K363" s="15">
        <f t="shared" si="90"/>
        <v>607.59645485181716</v>
      </c>
      <c r="L363" s="15">
        <f t="shared" si="91"/>
        <v>1041690.4740570565</v>
      </c>
      <c r="M363" s="15"/>
      <c r="N363" s="15">
        <f t="shared" si="84"/>
        <v>1041690.4740570565</v>
      </c>
      <c r="O363" s="39">
        <f t="shared" si="92"/>
        <v>1041.6904740570565</v>
      </c>
    </row>
    <row r="364" spans="1:15" x14ac:dyDescent="0.25">
      <c r="A364" s="5"/>
      <c r="B364" s="1" t="s">
        <v>249</v>
      </c>
      <c r="C364" s="47">
        <v>4</v>
      </c>
      <c r="D364" s="69">
        <v>35.9437</v>
      </c>
      <c r="E364" s="98">
        <v>1455</v>
      </c>
      <c r="F364" s="187">
        <v>392244</v>
      </c>
      <c r="G364" s="38">
        <v>100</v>
      </c>
      <c r="H364" s="64">
        <f t="shared" si="88"/>
        <v>392244</v>
      </c>
      <c r="I364" s="15">
        <f t="shared" si="87"/>
        <v>0</v>
      </c>
      <c r="J364" s="15">
        <f t="shared" si="89"/>
        <v>269.58350515463917</v>
      </c>
      <c r="K364" s="15">
        <f t="shared" si="90"/>
        <v>522.79165448130868</v>
      </c>
      <c r="L364" s="15">
        <f t="shared" si="91"/>
        <v>941604.95724871487</v>
      </c>
      <c r="M364" s="15"/>
      <c r="N364" s="15">
        <f t="shared" si="84"/>
        <v>941604.95724871487</v>
      </c>
      <c r="O364" s="39">
        <f t="shared" si="92"/>
        <v>941.60495724871487</v>
      </c>
    </row>
    <row r="365" spans="1:15" x14ac:dyDescent="0.25">
      <c r="A365" s="5"/>
      <c r="B365" s="1" t="s">
        <v>775</v>
      </c>
      <c r="C365" s="47">
        <v>4</v>
      </c>
      <c r="D365" s="69">
        <v>23.410100000000003</v>
      </c>
      <c r="E365" s="98">
        <v>771</v>
      </c>
      <c r="F365" s="187">
        <v>132526.9</v>
      </c>
      <c r="G365" s="38">
        <v>100</v>
      </c>
      <c r="H365" s="64">
        <f t="shared" si="88"/>
        <v>132526.9</v>
      </c>
      <c r="I365" s="15">
        <f t="shared" si="87"/>
        <v>0</v>
      </c>
      <c r="J365" s="15">
        <f t="shared" si="89"/>
        <v>171.88962386511025</v>
      </c>
      <c r="K365" s="15">
        <f t="shared" si="90"/>
        <v>620.4855357708376</v>
      </c>
      <c r="L365" s="15">
        <f t="shared" si="91"/>
        <v>948991.51786082413</v>
      </c>
      <c r="M365" s="15"/>
      <c r="N365" s="15">
        <f t="shared" si="84"/>
        <v>948991.51786082413</v>
      </c>
      <c r="O365" s="39">
        <f t="shared" si="92"/>
        <v>948.99151786082416</v>
      </c>
    </row>
    <row r="366" spans="1:15" x14ac:dyDescent="0.25">
      <c r="A366" s="5"/>
      <c r="B366" s="1" t="s">
        <v>250</v>
      </c>
      <c r="C366" s="47">
        <v>4</v>
      </c>
      <c r="D366" s="69">
        <v>56.730699999999999</v>
      </c>
      <c r="E366" s="98">
        <v>4224</v>
      </c>
      <c r="F366" s="187">
        <v>1847817.8</v>
      </c>
      <c r="G366" s="38">
        <v>100</v>
      </c>
      <c r="H366" s="64">
        <f t="shared" si="88"/>
        <v>1847817.8</v>
      </c>
      <c r="I366" s="15">
        <f t="shared" si="87"/>
        <v>0</v>
      </c>
      <c r="J366" s="15">
        <f t="shared" si="89"/>
        <v>437.45686553030305</v>
      </c>
      <c r="K366" s="15">
        <f t="shared" si="90"/>
        <v>354.9182941056448</v>
      </c>
      <c r="L366" s="15">
        <f t="shared" si="91"/>
        <v>1107146.5030940268</v>
      </c>
      <c r="M366" s="15"/>
      <c r="N366" s="15">
        <f t="shared" si="84"/>
        <v>1107146.5030940268</v>
      </c>
      <c r="O366" s="39">
        <f t="shared" si="92"/>
        <v>1107.1465030940269</v>
      </c>
    </row>
    <row r="367" spans="1:15" x14ac:dyDescent="0.25">
      <c r="A367" s="5"/>
      <c r="B367" s="1" t="s">
        <v>776</v>
      </c>
      <c r="C367" s="47">
        <v>4</v>
      </c>
      <c r="D367" s="69">
        <v>43.787799999999997</v>
      </c>
      <c r="E367" s="98">
        <v>4105</v>
      </c>
      <c r="F367" s="187">
        <v>1529893.5</v>
      </c>
      <c r="G367" s="38">
        <v>100</v>
      </c>
      <c r="H367" s="64">
        <f t="shared" si="88"/>
        <v>1529893.5</v>
      </c>
      <c r="I367" s="15">
        <f t="shared" si="87"/>
        <v>0</v>
      </c>
      <c r="J367" s="15">
        <f t="shared" si="89"/>
        <v>372.6902557856273</v>
      </c>
      <c r="K367" s="15">
        <f t="shared" si="90"/>
        <v>419.68490385032055</v>
      </c>
      <c r="L367" s="15">
        <f t="shared" si="91"/>
        <v>1135439.1989114084</v>
      </c>
      <c r="M367" s="15"/>
      <c r="N367" s="15">
        <f t="shared" si="84"/>
        <v>1135439.1989114084</v>
      </c>
      <c r="O367" s="39">
        <f t="shared" si="92"/>
        <v>1135.4391989114085</v>
      </c>
    </row>
    <row r="368" spans="1:15" x14ac:dyDescent="0.25">
      <c r="A368" s="5"/>
      <c r="B368" s="1" t="s">
        <v>251</v>
      </c>
      <c r="C368" s="47">
        <v>4</v>
      </c>
      <c r="D368" s="69">
        <v>40.653300000000002</v>
      </c>
      <c r="E368" s="98">
        <v>4076</v>
      </c>
      <c r="F368" s="187">
        <v>4792667.3</v>
      </c>
      <c r="G368" s="38">
        <v>100</v>
      </c>
      <c r="H368" s="64">
        <f t="shared" si="88"/>
        <v>4792667.3</v>
      </c>
      <c r="I368" s="15">
        <f t="shared" si="87"/>
        <v>0</v>
      </c>
      <c r="J368" s="15">
        <f t="shared" si="89"/>
        <v>1175.8261285574092</v>
      </c>
      <c r="K368" s="15">
        <f t="shared" si="90"/>
        <v>-383.45096892146137</v>
      </c>
      <c r="L368" s="15">
        <f t="shared" si="91"/>
        <v>589115.33957692189</v>
      </c>
      <c r="M368" s="15"/>
      <c r="N368" s="15">
        <f t="shared" si="84"/>
        <v>589115.33957692189</v>
      </c>
      <c r="O368" s="39">
        <f t="shared" si="92"/>
        <v>589.11533957692188</v>
      </c>
    </row>
    <row r="369" spans="1:15" x14ac:dyDescent="0.25">
      <c r="A369" s="5"/>
      <c r="B369" s="1" t="s">
        <v>252</v>
      </c>
      <c r="C369" s="47">
        <v>4</v>
      </c>
      <c r="D369" s="69">
        <v>32.776199999999996</v>
      </c>
      <c r="E369" s="98">
        <v>2269</v>
      </c>
      <c r="F369" s="187">
        <v>563707.30000000005</v>
      </c>
      <c r="G369" s="38">
        <v>100</v>
      </c>
      <c r="H369" s="64">
        <f t="shared" si="88"/>
        <v>563707.30000000005</v>
      </c>
      <c r="I369" s="15">
        <f t="shared" si="87"/>
        <v>0</v>
      </c>
      <c r="J369" s="15">
        <f t="shared" si="89"/>
        <v>248.43865138827678</v>
      </c>
      <c r="K369" s="15">
        <f t="shared" si="90"/>
        <v>543.9365082476711</v>
      </c>
      <c r="L369" s="15">
        <f t="shared" si="91"/>
        <v>1050794.0190879907</v>
      </c>
      <c r="M369" s="15"/>
      <c r="N369" s="15">
        <f t="shared" si="84"/>
        <v>1050794.0190879907</v>
      </c>
      <c r="O369" s="39">
        <f t="shared" si="92"/>
        <v>1050.7940190879908</v>
      </c>
    </row>
    <row r="370" spans="1:15" x14ac:dyDescent="0.25">
      <c r="A370" s="5"/>
      <c r="B370" s="1"/>
      <c r="C370" s="47"/>
      <c r="D370" s="69">
        <v>0</v>
      </c>
      <c r="E370" s="100"/>
      <c r="F370" s="56"/>
      <c r="G370" s="38"/>
      <c r="H370" s="56"/>
      <c r="K370" s="15"/>
      <c r="L370" s="15"/>
      <c r="M370" s="15"/>
      <c r="N370" s="15"/>
      <c r="O370" s="39">
        <f t="shared" si="92"/>
        <v>0</v>
      </c>
    </row>
    <row r="371" spans="1:15" x14ac:dyDescent="0.25">
      <c r="A371" s="32" t="s">
        <v>253</v>
      </c>
      <c r="B371" s="2" t="s">
        <v>2</v>
      </c>
      <c r="C371" s="58"/>
      <c r="D371" s="7">
        <v>327.73879300000004</v>
      </c>
      <c r="E371" s="101">
        <f>E372</f>
        <v>34140</v>
      </c>
      <c r="F371" s="49">
        <f t="shared" ref="F371" si="93">F373</f>
        <v>0</v>
      </c>
      <c r="G371" s="49"/>
      <c r="H371" s="49">
        <f>H373</f>
        <v>0</v>
      </c>
      <c r="I371" s="12">
        <f>I373</f>
        <v>0</v>
      </c>
      <c r="J371" s="12"/>
      <c r="K371" s="15"/>
      <c r="L371" s="15"/>
      <c r="M371" s="14">
        <f>M373</f>
        <v>15172292.79510263</v>
      </c>
      <c r="N371" s="12">
        <f t="shared" si="84"/>
        <v>15172292.79510263</v>
      </c>
      <c r="O371" s="39"/>
    </row>
    <row r="372" spans="1:15" x14ac:dyDescent="0.25">
      <c r="A372" s="32" t="s">
        <v>253</v>
      </c>
      <c r="B372" s="2" t="s">
        <v>3</v>
      </c>
      <c r="C372" s="58"/>
      <c r="D372" s="7">
        <v>327.73879300000004</v>
      </c>
      <c r="E372" s="101">
        <f>SUM(E374:E384)</f>
        <v>34140</v>
      </c>
      <c r="F372" s="49">
        <f t="shared" ref="F372" si="94">SUM(F374:F384)</f>
        <v>18299133.400000002</v>
      </c>
      <c r="G372" s="49"/>
      <c r="H372" s="49">
        <f>SUM(H374:H384)</f>
        <v>18299133.400000002</v>
      </c>
      <c r="I372" s="12">
        <f>SUM(I374:I384)</f>
        <v>0</v>
      </c>
      <c r="J372" s="12"/>
      <c r="K372" s="15"/>
      <c r="L372" s="12">
        <f>SUM(L374:L384)</f>
        <v>9232882.1299358997</v>
      </c>
      <c r="M372" s="15"/>
      <c r="N372" s="12">
        <f t="shared" si="84"/>
        <v>9232882.1299358997</v>
      </c>
      <c r="O372" s="39"/>
    </row>
    <row r="373" spans="1:15" x14ac:dyDescent="0.25">
      <c r="A373" s="5"/>
      <c r="B373" s="1" t="s">
        <v>26</v>
      </c>
      <c r="C373" s="47">
        <v>2</v>
      </c>
      <c r="D373" s="69">
        <v>0</v>
      </c>
      <c r="E373" s="102"/>
      <c r="F373" s="64"/>
      <c r="G373" s="38">
        <v>25</v>
      </c>
      <c r="H373" s="64"/>
      <c r="I373" s="15">
        <f t="shared" ref="I373:I384" si="95">F373-H373</f>
        <v>0</v>
      </c>
      <c r="J373" s="15"/>
      <c r="K373" s="15"/>
      <c r="L373" s="15"/>
      <c r="M373" s="15">
        <f>($L$7*$L$8*E371/$L$10)+($L$7*$L$9*D371/$L$11)</f>
        <v>15172292.79510263</v>
      </c>
      <c r="N373" s="15">
        <f t="shared" si="84"/>
        <v>15172292.79510263</v>
      </c>
      <c r="O373" s="39">
        <f t="shared" si="92"/>
        <v>15172.29279510263</v>
      </c>
    </row>
    <row r="374" spans="1:15" x14ac:dyDescent="0.25">
      <c r="A374" s="5"/>
      <c r="B374" s="1" t="s">
        <v>254</v>
      </c>
      <c r="C374" s="47">
        <v>4</v>
      </c>
      <c r="D374" s="69">
        <v>30.5382</v>
      </c>
      <c r="E374" s="98">
        <v>3922</v>
      </c>
      <c r="F374" s="188">
        <v>3165509.6</v>
      </c>
      <c r="G374" s="38">
        <v>100</v>
      </c>
      <c r="H374" s="64">
        <f t="shared" ref="H374:H384" si="96">F374*G374/100</f>
        <v>3165509.6</v>
      </c>
      <c r="I374" s="15">
        <f t="shared" si="95"/>
        <v>0</v>
      </c>
      <c r="J374" s="15">
        <f t="shared" si="89"/>
        <v>807.11616522182567</v>
      </c>
      <c r="K374" s="15">
        <f t="shared" ref="K374:K384" si="97">$J$11*$J$19-J374</f>
        <v>-14.741005585877815</v>
      </c>
      <c r="L374" s="15">
        <f t="shared" ref="L374:L384" si="98">IF(K374&gt;0,$J$7*$J$8*(K374/$K$19),0)+$J$7*$J$9*(E374/$E$19)+$J$7*$J$10*(D374/$D$19)</f>
        <v>540004.4817948339</v>
      </c>
      <c r="M374" s="15"/>
      <c r="N374" s="15">
        <f t="shared" si="84"/>
        <v>540004.4817948339</v>
      </c>
      <c r="O374" s="39">
        <f t="shared" si="92"/>
        <v>540.00448179483385</v>
      </c>
    </row>
    <row r="375" spans="1:15" x14ac:dyDescent="0.25">
      <c r="A375" s="5"/>
      <c r="B375" s="1" t="s">
        <v>196</v>
      </c>
      <c r="C375" s="47">
        <v>4</v>
      </c>
      <c r="D375" s="69">
        <v>18.514592999999998</v>
      </c>
      <c r="E375" s="98">
        <v>3744</v>
      </c>
      <c r="F375" s="188">
        <v>961726.7</v>
      </c>
      <c r="G375" s="38">
        <v>100</v>
      </c>
      <c r="H375" s="64">
        <f t="shared" si="96"/>
        <v>961726.7</v>
      </c>
      <c r="I375" s="15">
        <f t="shared" si="95"/>
        <v>0</v>
      </c>
      <c r="J375" s="15">
        <f t="shared" si="89"/>
        <v>256.87144764957264</v>
      </c>
      <c r="K375" s="15">
        <f t="shared" si="97"/>
        <v>535.50371198637527</v>
      </c>
      <c r="L375" s="15">
        <f t="shared" si="98"/>
        <v>1162579.6182967941</v>
      </c>
      <c r="M375" s="15"/>
      <c r="N375" s="15">
        <f t="shared" si="84"/>
        <v>1162579.6182967941</v>
      </c>
      <c r="O375" s="39">
        <f t="shared" si="92"/>
        <v>1162.579618296794</v>
      </c>
    </row>
    <row r="376" spans="1:15" x14ac:dyDescent="0.25">
      <c r="A376" s="5"/>
      <c r="B376" s="1" t="s">
        <v>255</v>
      </c>
      <c r="C376" s="47">
        <v>4</v>
      </c>
      <c r="D376" s="69">
        <v>44.072099999999999</v>
      </c>
      <c r="E376" s="98">
        <v>5743</v>
      </c>
      <c r="F376" s="188">
        <v>3951829</v>
      </c>
      <c r="G376" s="38">
        <v>100</v>
      </c>
      <c r="H376" s="64">
        <f t="shared" si="96"/>
        <v>3951829</v>
      </c>
      <c r="I376" s="15">
        <f t="shared" si="95"/>
        <v>0</v>
      </c>
      <c r="J376" s="15">
        <f t="shared" si="89"/>
        <v>688.11231063903881</v>
      </c>
      <c r="K376" s="15">
        <f t="shared" si="97"/>
        <v>104.26284899690904</v>
      </c>
      <c r="L376" s="15">
        <f t="shared" si="98"/>
        <v>921181.67152063397</v>
      </c>
      <c r="M376" s="15"/>
      <c r="N376" s="15">
        <f t="shared" si="84"/>
        <v>921181.67152063397</v>
      </c>
      <c r="O376" s="39">
        <f t="shared" si="92"/>
        <v>921.18167152063393</v>
      </c>
    </row>
    <row r="377" spans="1:15" x14ac:dyDescent="0.25">
      <c r="A377" s="5"/>
      <c r="B377" s="1" t="s">
        <v>777</v>
      </c>
      <c r="C377" s="47">
        <v>4</v>
      </c>
      <c r="D377" s="69">
        <v>50.002099999999999</v>
      </c>
      <c r="E377" s="98">
        <v>3190</v>
      </c>
      <c r="F377" s="188">
        <v>1513605.5</v>
      </c>
      <c r="G377" s="38">
        <v>100</v>
      </c>
      <c r="H377" s="64">
        <f t="shared" si="96"/>
        <v>1513605.5</v>
      </c>
      <c r="I377" s="15">
        <f t="shared" si="95"/>
        <v>0</v>
      </c>
      <c r="J377" s="15">
        <f t="shared" si="89"/>
        <v>474.48448275862069</v>
      </c>
      <c r="K377" s="15">
        <f t="shared" si="97"/>
        <v>317.89067687732717</v>
      </c>
      <c r="L377" s="15">
        <f t="shared" si="98"/>
        <v>921873.60522166989</v>
      </c>
      <c r="M377" s="15"/>
      <c r="N377" s="15">
        <f t="shared" si="84"/>
        <v>921873.60522166989</v>
      </c>
      <c r="O377" s="39">
        <f t="shared" si="92"/>
        <v>921.87360522166989</v>
      </c>
    </row>
    <row r="378" spans="1:15" x14ac:dyDescent="0.25">
      <c r="A378" s="5"/>
      <c r="B378" s="1" t="s">
        <v>256</v>
      </c>
      <c r="C378" s="47">
        <v>4</v>
      </c>
      <c r="D378" s="69">
        <v>19.601399999999998</v>
      </c>
      <c r="E378" s="98">
        <v>2305</v>
      </c>
      <c r="F378" s="188">
        <v>678951.9</v>
      </c>
      <c r="G378" s="38">
        <v>100</v>
      </c>
      <c r="H378" s="64">
        <f t="shared" si="96"/>
        <v>678951.9</v>
      </c>
      <c r="I378" s="15">
        <f t="shared" si="95"/>
        <v>0</v>
      </c>
      <c r="J378" s="15">
        <f t="shared" si="89"/>
        <v>294.55613882863344</v>
      </c>
      <c r="K378" s="15">
        <f t="shared" si="97"/>
        <v>497.81902080731442</v>
      </c>
      <c r="L378" s="15">
        <f t="shared" si="98"/>
        <v>955041.8640237361</v>
      </c>
      <c r="M378" s="15"/>
      <c r="N378" s="15">
        <f t="shared" si="84"/>
        <v>955041.8640237361</v>
      </c>
      <c r="O378" s="39">
        <f t="shared" si="92"/>
        <v>955.04186402373614</v>
      </c>
    </row>
    <row r="379" spans="1:15" x14ac:dyDescent="0.25">
      <c r="A379" s="5"/>
      <c r="B379" s="1" t="s">
        <v>778</v>
      </c>
      <c r="C379" s="47">
        <v>4</v>
      </c>
      <c r="D379" s="69">
        <v>9.5202999999999989</v>
      </c>
      <c r="E379" s="98">
        <v>694</v>
      </c>
      <c r="F379" s="188">
        <v>183248</v>
      </c>
      <c r="G379" s="38">
        <v>100</v>
      </c>
      <c r="H379" s="64">
        <f t="shared" si="96"/>
        <v>183248</v>
      </c>
      <c r="I379" s="15">
        <f t="shared" si="95"/>
        <v>0</v>
      </c>
      <c r="J379" s="15">
        <f t="shared" si="89"/>
        <v>264.04610951008647</v>
      </c>
      <c r="K379" s="15">
        <f t="shared" si="97"/>
        <v>528.32905012586139</v>
      </c>
      <c r="L379" s="15">
        <f t="shared" si="98"/>
        <v>779702.44835459441</v>
      </c>
      <c r="M379" s="15"/>
      <c r="N379" s="15">
        <f t="shared" si="84"/>
        <v>779702.44835459441</v>
      </c>
      <c r="O379" s="39">
        <f t="shared" si="92"/>
        <v>779.70244835459437</v>
      </c>
    </row>
    <row r="380" spans="1:15" x14ac:dyDescent="0.25">
      <c r="A380" s="5"/>
      <c r="B380" s="1" t="s">
        <v>257</v>
      </c>
      <c r="C380" s="47">
        <v>4</v>
      </c>
      <c r="D380" s="69">
        <v>34.553199999999997</v>
      </c>
      <c r="E380" s="98">
        <v>2572</v>
      </c>
      <c r="F380" s="188">
        <v>923930.8</v>
      </c>
      <c r="G380" s="38">
        <v>100</v>
      </c>
      <c r="H380" s="64">
        <f t="shared" si="96"/>
        <v>923930.8</v>
      </c>
      <c r="I380" s="15">
        <f t="shared" si="95"/>
        <v>0</v>
      </c>
      <c r="J380" s="15">
        <f t="shared" si="89"/>
        <v>359.22659409020218</v>
      </c>
      <c r="K380" s="15">
        <f t="shared" si="97"/>
        <v>433.14856554574567</v>
      </c>
      <c r="L380" s="15">
        <f t="shared" si="98"/>
        <v>949929.77009606326</v>
      </c>
      <c r="M380" s="15"/>
      <c r="N380" s="15">
        <f t="shared" si="84"/>
        <v>949929.77009606326</v>
      </c>
      <c r="O380" s="39">
        <f t="shared" si="92"/>
        <v>949.92977009606329</v>
      </c>
    </row>
    <row r="381" spans="1:15" x14ac:dyDescent="0.25">
      <c r="A381" s="5"/>
      <c r="B381" s="65" t="s">
        <v>258</v>
      </c>
      <c r="C381" s="47">
        <v>4</v>
      </c>
      <c r="D381" s="69">
        <v>30.720999999999997</v>
      </c>
      <c r="E381" s="98">
        <v>2571</v>
      </c>
      <c r="F381" s="188">
        <v>1196324.5</v>
      </c>
      <c r="G381" s="38">
        <v>100</v>
      </c>
      <c r="H381" s="64">
        <f t="shared" si="96"/>
        <v>1196324.5</v>
      </c>
      <c r="I381" s="15">
        <f t="shared" si="95"/>
        <v>0</v>
      </c>
      <c r="J381" s="15">
        <f t="shared" si="89"/>
        <v>465.31485803189423</v>
      </c>
      <c r="K381" s="15">
        <f t="shared" si="97"/>
        <v>327.06030160405362</v>
      </c>
      <c r="L381" s="15">
        <f t="shared" si="98"/>
        <v>803032.16262658255</v>
      </c>
      <c r="M381" s="15"/>
      <c r="N381" s="15">
        <f t="shared" si="84"/>
        <v>803032.16262658255</v>
      </c>
      <c r="O381" s="39">
        <f t="shared" si="92"/>
        <v>803.03216262658259</v>
      </c>
    </row>
    <row r="382" spans="1:15" x14ac:dyDescent="0.25">
      <c r="A382" s="5"/>
      <c r="B382" s="1" t="s">
        <v>259</v>
      </c>
      <c r="C382" s="47">
        <v>4</v>
      </c>
      <c r="D382" s="69">
        <v>18.347899999999999</v>
      </c>
      <c r="E382" s="98">
        <v>2553</v>
      </c>
      <c r="F382" s="188">
        <v>1265146.7</v>
      </c>
      <c r="G382" s="38">
        <v>100</v>
      </c>
      <c r="H382" s="64">
        <f t="shared" si="96"/>
        <v>1265146.7</v>
      </c>
      <c r="I382" s="15">
        <f t="shared" si="95"/>
        <v>0</v>
      </c>
      <c r="J382" s="15">
        <f t="shared" si="89"/>
        <v>495.5529573051312</v>
      </c>
      <c r="K382" s="15">
        <f t="shared" si="97"/>
        <v>296.82220233081665</v>
      </c>
      <c r="L382" s="15">
        <f t="shared" si="98"/>
        <v>723845.76632187515</v>
      </c>
      <c r="M382" s="15"/>
      <c r="N382" s="15">
        <f t="shared" si="84"/>
        <v>723845.76632187515</v>
      </c>
      <c r="O382" s="39">
        <f t="shared" si="92"/>
        <v>723.8457663218752</v>
      </c>
    </row>
    <row r="383" spans="1:15" x14ac:dyDescent="0.25">
      <c r="A383" s="5"/>
      <c r="B383" s="1" t="s">
        <v>779</v>
      </c>
      <c r="C383" s="47">
        <v>4</v>
      </c>
      <c r="D383" s="69">
        <v>41.204600000000006</v>
      </c>
      <c r="E383" s="98">
        <v>3435</v>
      </c>
      <c r="F383" s="188">
        <v>1437633.5</v>
      </c>
      <c r="G383" s="38">
        <v>100</v>
      </c>
      <c r="H383" s="64">
        <f t="shared" si="96"/>
        <v>1437633.5</v>
      </c>
      <c r="I383" s="15">
        <f t="shared" si="95"/>
        <v>0</v>
      </c>
      <c r="J383" s="15">
        <f t="shared" si="89"/>
        <v>418.52503639010189</v>
      </c>
      <c r="K383" s="15">
        <f t="shared" si="97"/>
        <v>373.85012324584596</v>
      </c>
      <c r="L383" s="15">
        <f t="shared" si="98"/>
        <v>993198.08520440361</v>
      </c>
      <c r="M383" s="15"/>
      <c r="N383" s="15">
        <f t="shared" si="84"/>
        <v>993198.08520440361</v>
      </c>
      <c r="O383" s="39">
        <f t="shared" si="92"/>
        <v>993.19808520440358</v>
      </c>
    </row>
    <row r="384" spans="1:15" x14ac:dyDescent="0.25">
      <c r="A384" s="5"/>
      <c r="B384" s="1" t="s">
        <v>260</v>
      </c>
      <c r="C384" s="47">
        <v>4</v>
      </c>
      <c r="D384" s="69">
        <v>30.663400000000003</v>
      </c>
      <c r="E384" s="98">
        <v>3411</v>
      </c>
      <c r="F384" s="188">
        <v>3021227.2</v>
      </c>
      <c r="G384" s="38">
        <v>100</v>
      </c>
      <c r="H384" s="64">
        <f t="shared" si="96"/>
        <v>3021227.2</v>
      </c>
      <c r="I384" s="15">
        <f t="shared" si="95"/>
        <v>0</v>
      </c>
      <c r="J384" s="15">
        <f t="shared" si="89"/>
        <v>885.73063617707419</v>
      </c>
      <c r="K384" s="15">
        <f t="shared" si="97"/>
        <v>-93.355476541126336</v>
      </c>
      <c r="L384" s="15">
        <f t="shared" si="98"/>
        <v>482492.65647471312</v>
      </c>
      <c r="M384" s="15"/>
      <c r="N384" s="15">
        <f t="shared" si="84"/>
        <v>482492.65647471312</v>
      </c>
      <c r="O384" s="39">
        <f t="shared" si="92"/>
        <v>482.4926564747131</v>
      </c>
    </row>
    <row r="385" spans="1:15" x14ac:dyDescent="0.25">
      <c r="A385" s="5"/>
      <c r="B385" s="1"/>
      <c r="C385" s="47"/>
      <c r="D385" s="69">
        <v>0</v>
      </c>
      <c r="E385" s="100"/>
      <c r="F385" s="56"/>
      <c r="G385" s="38"/>
      <c r="H385" s="56"/>
      <c r="K385" s="15"/>
      <c r="L385" s="15"/>
      <c r="M385" s="15"/>
      <c r="N385" s="15"/>
      <c r="O385" s="39">
        <f t="shared" si="92"/>
        <v>0</v>
      </c>
    </row>
    <row r="386" spans="1:15" x14ac:dyDescent="0.25">
      <c r="A386" s="32" t="s">
        <v>261</v>
      </c>
      <c r="B386" s="2" t="s">
        <v>2</v>
      </c>
      <c r="C386" s="58"/>
      <c r="D386" s="7">
        <v>932.91639999999973</v>
      </c>
      <c r="E386" s="101">
        <f>E387</f>
        <v>76486</v>
      </c>
      <c r="F386" s="49">
        <f t="shared" ref="F386" si="99">F388</f>
        <v>0</v>
      </c>
      <c r="G386" s="49"/>
      <c r="H386" s="49">
        <f>H388</f>
        <v>7558768.9749999996</v>
      </c>
      <c r="I386" s="12">
        <f>I388</f>
        <v>-7558768.9749999996</v>
      </c>
      <c r="J386" s="12"/>
      <c r="K386" s="15"/>
      <c r="L386" s="15"/>
      <c r="M386" s="14">
        <f>M388</f>
        <v>37084421.219435513</v>
      </c>
      <c r="N386" s="12">
        <f t="shared" ref="N386:N449" si="100">L386+M386</f>
        <v>37084421.219435513</v>
      </c>
      <c r="O386" s="39"/>
    </row>
    <row r="387" spans="1:15" x14ac:dyDescent="0.25">
      <c r="A387" s="32" t="s">
        <v>261</v>
      </c>
      <c r="B387" s="2" t="s">
        <v>3</v>
      </c>
      <c r="C387" s="58"/>
      <c r="D387" s="7">
        <v>932.91639999999973</v>
      </c>
      <c r="E387" s="101">
        <f>SUM(E389:E420)</f>
        <v>76486</v>
      </c>
      <c r="F387" s="49">
        <f t="shared" ref="F387" si="101">SUM(F389:F420)</f>
        <v>53057385.20000001</v>
      </c>
      <c r="G387" s="49"/>
      <c r="H387" s="49">
        <f>SUM(H389:H420)</f>
        <v>37939847.250000007</v>
      </c>
      <c r="I387" s="12">
        <f>SUM(I389:I420)</f>
        <v>15117537.949999999</v>
      </c>
      <c r="J387" s="12"/>
      <c r="K387" s="15"/>
      <c r="L387" s="12">
        <f>SUM(L389:L420)</f>
        <v>31226732.155481607</v>
      </c>
      <c r="M387" s="15"/>
      <c r="N387" s="12">
        <f t="shared" si="100"/>
        <v>31226732.155481607</v>
      </c>
      <c r="O387" s="39"/>
    </row>
    <row r="388" spans="1:15" x14ac:dyDescent="0.25">
      <c r="A388" s="5"/>
      <c r="B388" s="1" t="s">
        <v>26</v>
      </c>
      <c r="C388" s="47">
        <v>2</v>
      </c>
      <c r="D388" s="69">
        <v>0</v>
      </c>
      <c r="E388" s="102"/>
      <c r="F388" s="64"/>
      <c r="G388" s="38">
        <v>25</v>
      </c>
      <c r="H388" s="64">
        <f>F402*G388/100</f>
        <v>7558768.9749999996</v>
      </c>
      <c r="I388" s="15">
        <f t="shared" ref="I388:I420" si="102">F388-H388</f>
        <v>-7558768.9749999996</v>
      </c>
      <c r="J388" s="15"/>
      <c r="K388" s="15"/>
      <c r="L388" s="15"/>
      <c r="M388" s="15">
        <f>($L$7*$L$8*E386/$L$10)+($L$7*$L$9*D386/$L$11)</f>
        <v>37084421.219435513</v>
      </c>
      <c r="N388" s="15">
        <f t="shared" si="100"/>
        <v>37084421.219435513</v>
      </c>
      <c r="O388" s="39">
        <f t="shared" si="92"/>
        <v>37084.421219435513</v>
      </c>
    </row>
    <row r="389" spans="1:15" x14ac:dyDescent="0.25">
      <c r="A389" s="5"/>
      <c r="B389" s="1" t="s">
        <v>262</v>
      </c>
      <c r="C389" s="47">
        <v>4</v>
      </c>
      <c r="D389" s="69">
        <v>17.2576</v>
      </c>
      <c r="E389" s="98">
        <v>617</v>
      </c>
      <c r="F389" s="189">
        <v>79042.399999999994</v>
      </c>
      <c r="G389" s="38">
        <v>100</v>
      </c>
      <c r="H389" s="64">
        <f t="shared" ref="H389:H420" si="103">F389*G389/100</f>
        <v>79042.399999999994</v>
      </c>
      <c r="I389" s="15">
        <f t="shared" si="102"/>
        <v>0</v>
      </c>
      <c r="J389" s="15">
        <f t="shared" si="89"/>
        <v>128.10761750405186</v>
      </c>
      <c r="K389" s="15">
        <f t="shared" ref="K389:K420" si="104">$J$11*$J$19-J389</f>
        <v>664.26754213189599</v>
      </c>
      <c r="L389" s="15">
        <f t="shared" ref="L389:L420" si="105">IF(K389&gt;0,$J$7*$J$8*(K389/$K$19),0)+$J$7*$J$9*(E389/$E$19)+$J$7*$J$10*(D389/$D$19)</f>
        <v>967910.47818121908</v>
      </c>
      <c r="M389" s="15"/>
      <c r="N389" s="15">
        <f t="shared" si="100"/>
        <v>967910.47818121908</v>
      </c>
      <c r="O389" s="39">
        <f t="shared" si="92"/>
        <v>967.9104781812191</v>
      </c>
    </row>
    <row r="390" spans="1:15" x14ac:dyDescent="0.25">
      <c r="A390" s="5"/>
      <c r="B390" s="1" t="s">
        <v>263</v>
      </c>
      <c r="C390" s="47">
        <v>4</v>
      </c>
      <c r="D390" s="69">
        <v>17.919</v>
      </c>
      <c r="E390" s="98">
        <v>1065</v>
      </c>
      <c r="F390" s="189">
        <v>262290.40000000002</v>
      </c>
      <c r="G390" s="38">
        <v>100</v>
      </c>
      <c r="H390" s="64">
        <f t="shared" si="103"/>
        <v>262290.40000000002</v>
      </c>
      <c r="I390" s="15">
        <f t="shared" si="102"/>
        <v>0</v>
      </c>
      <c r="J390" s="15">
        <f t="shared" si="89"/>
        <v>246.28206572769955</v>
      </c>
      <c r="K390" s="15">
        <f t="shared" si="104"/>
        <v>546.09309390824831</v>
      </c>
      <c r="L390" s="15">
        <f t="shared" si="105"/>
        <v>870600.12884474092</v>
      </c>
      <c r="M390" s="15"/>
      <c r="N390" s="15">
        <f t="shared" si="100"/>
        <v>870600.12884474092</v>
      </c>
      <c r="O390" s="39">
        <f t="shared" si="92"/>
        <v>870.60012884474088</v>
      </c>
    </row>
    <row r="391" spans="1:15" x14ac:dyDescent="0.25">
      <c r="A391" s="5"/>
      <c r="B391" s="1" t="s">
        <v>264</v>
      </c>
      <c r="C391" s="47">
        <v>4</v>
      </c>
      <c r="D391" s="69">
        <v>14.108099999999999</v>
      </c>
      <c r="E391" s="98">
        <v>649</v>
      </c>
      <c r="F391" s="189">
        <v>355690.9</v>
      </c>
      <c r="G391" s="38">
        <v>100</v>
      </c>
      <c r="H391" s="64">
        <f t="shared" si="103"/>
        <v>355690.9</v>
      </c>
      <c r="I391" s="15">
        <f t="shared" si="102"/>
        <v>0</v>
      </c>
      <c r="J391" s="15">
        <f t="shared" si="89"/>
        <v>548.05993836671803</v>
      </c>
      <c r="K391" s="15">
        <f t="shared" si="104"/>
        <v>244.31522126922982</v>
      </c>
      <c r="L391" s="15">
        <f t="shared" si="105"/>
        <v>428112.08820194378</v>
      </c>
      <c r="M391" s="15"/>
      <c r="N391" s="15">
        <f t="shared" si="100"/>
        <v>428112.08820194378</v>
      </c>
      <c r="O391" s="39">
        <f t="shared" si="92"/>
        <v>428.11208820194378</v>
      </c>
    </row>
    <row r="392" spans="1:15" x14ac:dyDescent="0.25">
      <c r="A392" s="5"/>
      <c r="B392" s="1" t="s">
        <v>265</v>
      </c>
      <c r="C392" s="47">
        <v>4</v>
      </c>
      <c r="D392" s="69">
        <v>33.1967</v>
      </c>
      <c r="E392" s="98">
        <v>1509</v>
      </c>
      <c r="F392" s="189">
        <v>588841.19999999995</v>
      </c>
      <c r="G392" s="38">
        <v>100</v>
      </c>
      <c r="H392" s="64">
        <f t="shared" si="103"/>
        <v>588841.19999999995</v>
      </c>
      <c r="I392" s="15">
        <f t="shared" si="102"/>
        <v>0</v>
      </c>
      <c r="J392" s="15">
        <f t="shared" si="89"/>
        <v>390.21948310139163</v>
      </c>
      <c r="K392" s="15">
        <f t="shared" si="104"/>
        <v>402.15567653455622</v>
      </c>
      <c r="L392" s="15">
        <f t="shared" si="105"/>
        <v>785852.87910253124</v>
      </c>
      <c r="M392" s="15"/>
      <c r="N392" s="15">
        <f t="shared" si="100"/>
        <v>785852.87910253124</v>
      </c>
      <c r="O392" s="39">
        <f t="shared" si="92"/>
        <v>785.85287910253123</v>
      </c>
    </row>
    <row r="393" spans="1:15" x14ac:dyDescent="0.25">
      <c r="A393" s="5"/>
      <c r="B393" s="1" t="s">
        <v>266</v>
      </c>
      <c r="C393" s="47">
        <v>4</v>
      </c>
      <c r="D393" s="69">
        <v>56.851199999999992</v>
      </c>
      <c r="E393" s="98">
        <v>4774</v>
      </c>
      <c r="F393" s="189">
        <v>1691999.2</v>
      </c>
      <c r="G393" s="38">
        <v>100</v>
      </c>
      <c r="H393" s="64">
        <f t="shared" si="103"/>
        <v>1691999.2</v>
      </c>
      <c r="I393" s="15">
        <f t="shared" si="102"/>
        <v>0</v>
      </c>
      <c r="J393" s="15">
        <f t="shared" si="89"/>
        <v>354.41960620025134</v>
      </c>
      <c r="K393" s="15">
        <f t="shared" si="104"/>
        <v>437.95555343569652</v>
      </c>
      <c r="L393" s="15">
        <f t="shared" si="105"/>
        <v>1275348.8465091235</v>
      </c>
      <c r="M393" s="15"/>
      <c r="N393" s="15">
        <f t="shared" si="100"/>
        <v>1275348.8465091235</v>
      </c>
      <c r="O393" s="39">
        <f t="shared" si="92"/>
        <v>1275.3488465091234</v>
      </c>
    </row>
    <row r="394" spans="1:15" x14ac:dyDescent="0.25">
      <c r="A394" s="5"/>
      <c r="B394" s="1" t="s">
        <v>267</v>
      </c>
      <c r="C394" s="47">
        <v>4</v>
      </c>
      <c r="D394" s="69">
        <v>25.022300000000001</v>
      </c>
      <c r="E394" s="98">
        <v>1501</v>
      </c>
      <c r="F394" s="189">
        <v>1250993.3999999999</v>
      </c>
      <c r="G394" s="38">
        <v>100</v>
      </c>
      <c r="H394" s="64">
        <f t="shared" si="103"/>
        <v>1250993.3999999999</v>
      </c>
      <c r="I394" s="15">
        <f t="shared" si="102"/>
        <v>0</v>
      </c>
      <c r="J394" s="15">
        <f t="shared" si="89"/>
        <v>833.43997335109918</v>
      </c>
      <c r="K394" s="15">
        <f t="shared" si="104"/>
        <v>-41.064813715151331</v>
      </c>
      <c r="L394" s="15">
        <f t="shared" si="105"/>
        <v>248405.25021985912</v>
      </c>
      <c r="M394" s="15"/>
      <c r="N394" s="15">
        <f t="shared" si="100"/>
        <v>248405.25021985912</v>
      </c>
      <c r="O394" s="39">
        <f t="shared" si="92"/>
        <v>248.40525021985911</v>
      </c>
    </row>
    <row r="395" spans="1:15" x14ac:dyDescent="0.25">
      <c r="A395" s="5"/>
      <c r="B395" s="1" t="s">
        <v>268</v>
      </c>
      <c r="C395" s="47">
        <v>4</v>
      </c>
      <c r="D395" s="69">
        <v>28.352600000000002</v>
      </c>
      <c r="E395" s="98">
        <v>1606</v>
      </c>
      <c r="F395" s="189">
        <v>305437.7</v>
      </c>
      <c r="G395" s="38">
        <v>100</v>
      </c>
      <c r="H395" s="64">
        <f t="shared" si="103"/>
        <v>305437.7</v>
      </c>
      <c r="I395" s="15">
        <f t="shared" si="102"/>
        <v>0</v>
      </c>
      <c r="J395" s="15">
        <f t="shared" si="89"/>
        <v>190.18536737235368</v>
      </c>
      <c r="K395" s="15">
        <f t="shared" si="104"/>
        <v>602.1897922635942</v>
      </c>
      <c r="L395" s="15">
        <f t="shared" si="105"/>
        <v>1035833.7355929629</v>
      </c>
      <c r="M395" s="15"/>
      <c r="N395" s="15">
        <f t="shared" si="100"/>
        <v>1035833.7355929629</v>
      </c>
      <c r="O395" s="39">
        <f t="shared" si="92"/>
        <v>1035.833735592963</v>
      </c>
    </row>
    <row r="396" spans="1:15" x14ac:dyDescent="0.25">
      <c r="A396" s="5"/>
      <c r="B396" s="1" t="s">
        <v>269</v>
      </c>
      <c r="C396" s="47">
        <v>4</v>
      </c>
      <c r="D396" s="69">
        <v>36.885599999999997</v>
      </c>
      <c r="E396" s="98">
        <v>1200</v>
      </c>
      <c r="F396" s="189">
        <v>317617.2</v>
      </c>
      <c r="G396" s="38">
        <v>100</v>
      </c>
      <c r="H396" s="64">
        <f t="shared" si="103"/>
        <v>317617.2</v>
      </c>
      <c r="I396" s="15">
        <f t="shared" si="102"/>
        <v>0</v>
      </c>
      <c r="J396" s="15">
        <f t="shared" si="89"/>
        <v>264.68099999999998</v>
      </c>
      <c r="K396" s="15">
        <f t="shared" si="104"/>
        <v>527.69415963594793</v>
      </c>
      <c r="L396" s="15">
        <f t="shared" si="105"/>
        <v>921886.75682722474</v>
      </c>
      <c r="M396" s="15"/>
      <c r="N396" s="15">
        <f t="shared" si="100"/>
        <v>921886.75682722474</v>
      </c>
      <c r="O396" s="39">
        <f t="shared" si="92"/>
        <v>921.88675682722476</v>
      </c>
    </row>
    <row r="397" spans="1:15" x14ac:dyDescent="0.25">
      <c r="A397" s="5"/>
      <c r="B397" s="1" t="s">
        <v>270</v>
      </c>
      <c r="C397" s="47">
        <v>4</v>
      </c>
      <c r="D397" s="69">
        <v>19.1204</v>
      </c>
      <c r="E397" s="98">
        <v>1044</v>
      </c>
      <c r="F397" s="189">
        <v>295933.90000000002</v>
      </c>
      <c r="G397" s="38">
        <v>100</v>
      </c>
      <c r="H397" s="64">
        <f t="shared" si="103"/>
        <v>295933.90000000002</v>
      </c>
      <c r="I397" s="15">
        <f t="shared" si="102"/>
        <v>0</v>
      </c>
      <c r="J397" s="15">
        <f t="shared" si="89"/>
        <v>283.46159003831417</v>
      </c>
      <c r="K397" s="15">
        <f t="shared" si="104"/>
        <v>508.91356959763368</v>
      </c>
      <c r="L397" s="15">
        <f t="shared" si="105"/>
        <v>824742.83144601388</v>
      </c>
      <c r="M397" s="15"/>
      <c r="N397" s="15">
        <f t="shared" si="100"/>
        <v>824742.83144601388</v>
      </c>
      <c r="O397" s="39">
        <f t="shared" si="92"/>
        <v>824.74283144601384</v>
      </c>
    </row>
    <row r="398" spans="1:15" x14ac:dyDescent="0.25">
      <c r="A398" s="5"/>
      <c r="B398" s="1" t="s">
        <v>271</v>
      </c>
      <c r="C398" s="47">
        <v>4</v>
      </c>
      <c r="D398" s="69">
        <v>7.6936999999999998</v>
      </c>
      <c r="E398" s="98">
        <v>528</v>
      </c>
      <c r="F398" s="189">
        <v>115800.2</v>
      </c>
      <c r="G398" s="38">
        <v>100</v>
      </c>
      <c r="H398" s="64">
        <f t="shared" si="103"/>
        <v>115800.2</v>
      </c>
      <c r="I398" s="15">
        <f t="shared" si="102"/>
        <v>0</v>
      </c>
      <c r="J398" s="15">
        <f t="shared" si="89"/>
        <v>219.3185606060606</v>
      </c>
      <c r="K398" s="15">
        <f t="shared" si="104"/>
        <v>573.05659902988725</v>
      </c>
      <c r="L398" s="15">
        <f t="shared" si="105"/>
        <v>812003.12197787396</v>
      </c>
      <c r="M398" s="15"/>
      <c r="N398" s="15">
        <f t="shared" si="100"/>
        <v>812003.12197787396</v>
      </c>
      <c r="O398" s="39">
        <f t="shared" si="92"/>
        <v>812.003121977874</v>
      </c>
    </row>
    <row r="399" spans="1:15" x14ac:dyDescent="0.25">
      <c r="A399" s="5"/>
      <c r="B399" s="1" t="s">
        <v>272</v>
      </c>
      <c r="C399" s="47">
        <v>4</v>
      </c>
      <c r="D399" s="69">
        <v>27.951700000000002</v>
      </c>
      <c r="E399" s="98">
        <v>1127</v>
      </c>
      <c r="F399" s="189">
        <v>249570</v>
      </c>
      <c r="G399" s="38">
        <v>100</v>
      </c>
      <c r="H399" s="64">
        <f t="shared" si="103"/>
        <v>249570</v>
      </c>
      <c r="I399" s="15">
        <f t="shared" si="102"/>
        <v>0</v>
      </c>
      <c r="J399" s="15">
        <f t="shared" si="89"/>
        <v>221.44631765749779</v>
      </c>
      <c r="K399" s="15">
        <f t="shared" si="104"/>
        <v>570.92884197845001</v>
      </c>
      <c r="L399" s="15">
        <f t="shared" si="105"/>
        <v>940582.96629699902</v>
      </c>
      <c r="M399" s="15"/>
      <c r="N399" s="15">
        <f t="shared" si="100"/>
        <v>940582.96629699902</v>
      </c>
      <c r="O399" s="39">
        <f t="shared" si="92"/>
        <v>940.58296629699896</v>
      </c>
    </row>
    <row r="400" spans="1:15" x14ac:dyDescent="0.25">
      <c r="A400" s="5"/>
      <c r="B400" s="1" t="s">
        <v>273</v>
      </c>
      <c r="C400" s="47">
        <v>4</v>
      </c>
      <c r="D400" s="69">
        <v>31.550799999999999</v>
      </c>
      <c r="E400" s="98">
        <v>1861</v>
      </c>
      <c r="F400" s="189">
        <v>337107.3</v>
      </c>
      <c r="G400" s="38">
        <v>100</v>
      </c>
      <c r="H400" s="64">
        <f t="shared" si="103"/>
        <v>337107.3</v>
      </c>
      <c r="I400" s="15">
        <f t="shared" si="102"/>
        <v>0</v>
      </c>
      <c r="J400" s="15">
        <f t="shared" si="89"/>
        <v>181.14309511015583</v>
      </c>
      <c r="K400" s="15">
        <f t="shared" si="104"/>
        <v>611.232064525792</v>
      </c>
      <c r="L400" s="15">
        <f t="shared" si="105"/>
        <v>1086227.9216551019</v>
      </c>
      <c r="M400" s="15"/>
      <c r="N400" s="15">
        <f t="shared" si="100"/>
        <v>1086227.9216551019</v>
      </c>
      <c r="O400" s="39">
        <f t="shared" si="92"/>
        <v>1086.2279216551019</v>
      </c>
    </row>
    <row r="401" spans="1:15" x14ac:dyDescent="0.25">
      <c r="A401" s="5"/>
      <c r="B401" s="1" t="s">
        <v>274</v>
      </c>
      <c r="C401" s="47">
        <v>4</v>
      </c>
      <c r="D401" s="69">
        <v>44.9495</v>
      </c>
      <c r="E401" s="98">
        <v>8625</v>
      </c>
      <c r="F401" s="189">
        <v>9527756.0999999996</v>
      </c>
      <c r="G401" s="38">
        <v>100</v>
      </c>
      <c r="H401" s="64">
        <f t="shared" si="103"/>
        <v>9527756.0999999996</v>
      </c>
      <c r="I401" s="15">
        <f t="shared" si="102"/>
        <v>0</v>
      </c>
      <c r="J401" s="15">
        <f t="shared" si="89"/>
        <v>1104.6673739130435</v>
      </c>
      <c r="K401" s="15">
        <f t="shared" si="104"/>
        <v>-312.2922142770957</v>
      </c>
      <c r="L401" s="15">
        <f t="shared" si="105"/>
        <v>1118030.120790696</v>
      </c>
      <c r="M401" s="15"/>
      <c r="N401" s="15">
        <f t="shared" si="100"/>
        <v>1118030.120790696</v>
      </c>
      <c r="O401" s="39">
        <f t="shared" si="92"/>
        <v>1118.0301207906959</v>
      </c>
    </row>
    <row r="402" spans="1:15" x14ac:dyDescent="0.25">
      <c r="A402" s="5"/>
      <c r="B402" s="1" t="s">
        <v>881</v>
      </c>
      <c r="C402" s="47">
        <v>3</v>
      </c>
      <c r="D402" s="69">
        <v>63.640900000000002</v>
      </c>
      <c r="E402" s="98">
        <v>19262</v>
      </c>
      <c r="F402" s="189">
        <v>30235075.899999999</v>
      </c>
      <c r="G402" s="38">
        <v>50</v>
      </c>
      <c r="H402" s="64">
        <f t="shared" si="103"/>
        <v>15117537.949999999</v>
      </c>
      <c r="I402" s="15">
        <f t="shared" si="102"/>
        <v>15117537.949999999</v>
      </c>
      <c r="J402" s="15">
        <f t="shared" si="89"/>
        <v>1569.6747949330286</v>
      </c>
      <c r="K402" s="15">
        <f t="shared" si="104"/>
        <v>-777.29963529708073</v>
      </c>
      <c r="L402" s="15">
        <f t="shared" si="105"/>
        <v>2381860.713559004</v>
      </c>
      <c r="M402" s="15"/>
      <c r="N402" s="15">
        <f t="shared" si="100"/>
        <v>2381860.713559004</v>
      </c>
      <c r="O402" s="39">
        <f t="shared" si="92"/>
        <v>2381.8607135590041</v>
      </c>
    </row>
    <row r="403" spans="1:15" x14ac:dyDescent="0.25">
      <c r="A403" s="5"/>
      <c r="B403" s="1" t="s">
        <v>275</v>
      </c>
      <c r="C403" s="47">
        <v>4</v>
      </c>
      <c r="D403" s="69">
        <v>31.273899999999998</v>
      </c>
      <c r="E403" s="98">
        <v>2575</v>
      </c>
      <c r="F403" s="189">
        <v>571953.69999999995</v>
      </c>
      <c r="G403" s="38">
        <v>100</v>
      </c>
      <c r="H403" s="64">
        <f t="shared" si="103"/>
        <v>571953.69999999995</v>
      </c>
      <c r="I403" s="15">
        <f t="shared" si="102"/>
        <v>0</v>
      </c>
      <c r="J403" s="15">
        <f t="shared" si="89"/>
        <v>222.11794174757279</v>
      </c>
      <c r="K403" s="15">
        <f t="shared" si="104"/>
        <v>570.25721788837507</v>
      </c>
      <c r="L403" s="15">
        <f t="shared" si="105"/>
        <v>1114207.5589375342</v>
      </c>
      <c r="M403" s="15"/>
      <c r="N403" s="15">
        <f t="shared" si="100"/>
        <v>1114207.5589375342</v>
      </c>
      <c r="O403" s="39">
        <f t="shared" si="92"/>
        <v>1114.2075589375343</v>
      </c>
    </row>
    <row r="404" spans="1:15" x14ac:dyDescent="0.25">
      <c r="A404" s="5"/>
      <c r="B404" s="1" t="s">
        <v>780</v>
      </c>
      <c r="C404" s="47">
        <v>4</v>
      </c>
      <c r="D404" s="69">
        <v>21.880900000000004</v>
      </c>
      <c r="E404" s="98">
        <v>1251</v>
      </c>
      <c r="F404" s="189">
        <v>267407.90000000002</v>
      </c>
      <c r="G404" s="38">
        <v>100</v>
      </c>
      <c r="H404" s="64">
        <f t="shared" si="103"/>
        <v>267407.90000000002</v>
      </c>
      <c r="I404" s="15">
        <f t="shared" si="102"/>
        <v>0</v>
      </c>
      <c r="J404" s="15">
        <f t="shared" si="89"/>
        <v>213.75531574740211</v>
      </c>
      <c r="K404" s="15">
        <f t="shared" si="104"/>
        <v>578.6198438885458</v>
      </c>
      <c r="L404" s="15">
        <f t="shared" si="105"/>
        <v>945403.99066344032</v>
      </c>
      <c r="M404" s="15"/>
      <c r="N404" s="15">
        <f t="shared" si="100"/>
        <v>945403.99066344032</v>
      </c>
      <c r="O404" s="39">
        <f t="shared" si="92"/>
        <v>945.40399066344037</v>
      </c>
    </row>
    <row r="405" spans="1:15" x14ac:dyDescent="0.25">
      <c r="A405" s="5"/>
      <c r="B405" s="1" t="s">
        <v>276</v>
      </c>
      <c r="C405" s="47">
        <v>4</v>
      </c>
      <c r="D405" s="69">
        <v>30.774899999999995</v>
      </c>
      <c r="E405" s="98">
        <v>958</v>
      </c>
      <c r="F405" s="189">
        <v>651946.5</v>
      </c>
      <c r="G405" s="38">
        <v>100</v>
      </c>
      <c r="H405" s="64">
        <f t="shared" si="103"/>
        <v>651946.5</v>
      </c>
      <c r="I405" s="15">
        <f t="shared" si="102"/>
        <v>0</v>
      </c>
      <c r="J405" s="15">
        <f t="shared" si="89"/>
        <v>680.52870563674321</v>
      </c>
      <c r="K405" s="15">
        <f t="shared" si="104"/>
        <v>111.84645399920464</v>
      </c>
      <c r="L405" s="15">
        <f t="shared" si="105"/>
        <v>346986.67347574257</v>
      </c>
      <c r="M405" s="15"/>
      <c r="N405" s="15">
        <f t="shared" si="100"/>
        <v>346986.67347574257</v>
      </c>
      <c r="O405" s="39">
        <f t="shared" si="92"/>
        <v>346.98667347574258</v>
      </c>
    </row>
    <row r="406" spans="1:15" x14ac:dyDescent="0.25">
      <c r="A406" s="5"/>
      <c r="B406" s="1" t="s">
        <v>277</v>
      </c>
      <c r="C406" s="47">
        <v>4</v>
      </c>
      <c r="D406" s="69">
        <v>29.421599999999998</v>
      </c>
      <c r="E406" s="98">
        <v>3049</v>
      </c>
      <c r="F406" s="189">
        <v>543427.69999999995</v>
      </c>
      <c r="G406" s="38">
        <v>100</v>
      </c>
      <c r="H406" s="64">
        <f t="shared" si="103"/>
        <v>543427.69999999995</v>
      </c>
      <c r="I406" s="15">
        <f t="shared" si="102"/>
        <v>0</v>
      </c>
      <c r="J406" s="15">
        <f t="shared" ref="J406:J469" si="106">F406/E406</f>
        <v>178.23145293538863</v>
      </c>
      <c r="K406" s="15">
        <f t="shared" si="104"/>
        <v>614.14370670055928</v>
      </c>
      <c r="L406" s="15">
        <f t="shared" si="105"/>
        <v>1217880.4624553712</v>
      </c>
      <c r="M406" s="15"/>
      <c r="N406" s="15">
        <f t="shared" si="100"/>
        <v>1217880.4624553712</v>
      </c>
      <c r="O406" s="39">
        <f t="shared" si="92"/>
        <v>1217.8804624553711</v>
      </c>
    </row>
    <row r="407" spans="1:15" x14ac:dyDescent="0.25">
      <c r="A407" s="5"/>
      <c r="B407" s="1" t="s">
        <v>781</v>
      </c>
      <c r="C407" s="47">
        <v>4</v>
      </c>
      <c r="D407" s="69">
        <v>13.160600000000001</v>
      </c>
      <c r="E407" s="98">
        <v>990</v>
      </c>
      <c r="F407" s="189">
        <v>177326.4</v>
      </c>
      <c r="G407" s="38">
        <v>100</v>
      </c>
      <c r="H407" s="64">
        <f t="shared" si="103"/>
        <v>177326.4</v>
      </c>
      <c r="I407" s="15">
        <f t="shared" si="102"/>
        <v>0</v>
      </c>
      <c r="J407" s="15">
        <f t="shared" si="106"/>
        <v>179.11757575757576</v>
      </c>
      <c r="K407" s="15">
        <f t="shared" si="104"/>
        <v>613.25758387837209</v>
      </c>
      <c r="L407" s="15">
        <f t="shared" si="105"/>
        <v>932542.88368246448</v>
      </c>
      <c r="M407" s="15"/>
      <c r="N407" s="15">
        <f t="shared" si="100"/>
        <v>932542.88368246448</v>
      </c>
      <c r="O407" s="39">
        <f t="shared" ref="O407:O470" si="107">N407/1000</f>
        <v>932.54288368246443</v>
      </c>
    </row>
    <row r="408" spans="1:15" x14ac:dyDescent="0.25">
      <c r="A408" s="5"/>
      <c r="B408" s="1" t="s">
        <v>782</v>
      </c>
      <c r="C408" s="47">
        <v>4</v>
      </c>
      <c r="D408" s="69">
        <v>31.3569</v>
      </c>
      <c r="E408" s="98">
        <v>1461</v>
      </c>
      <c r="F408" s="189">
        <v>324416.09999999998</v>
      </c>
      <c r="G408" s="38">
        <v>100</v>
      </c>
      <c r="H408" s="64">
        <f t="shared" si="103"/>
        <v>324416.09999999998</v>
      </c>
      <c r="I408" s="15">
        <f t="shared" si="102"/>
        <v>0</v>
      </c>
      <c r="J408" s="15">
        <f t="shared" si="106"/>
        <v>222.05071868583161</v>
      </c>
      <c r="K408" s="15">
        <f t="shared" si="104"/>
        <v>570.32444095011624</v>
      </c>
      <c r="L408" s="15">
        <f t="shared" si="105"/>
        <v>988320.42032545095</v>
      </c>
      <c r="M408" s="15"/>
      <c r="N408" s="15">
        <f t="shared" si="100"/>
        <v>988320.42032545095</v>
      </c>
      <c r="O408" s="39">
        <f t="shared" si="107"/>
        <v>988.32042032545098</v>
      </c>
    </row>
    <row r="409" spans="1:15" x14ac:dyDescent="0.25">
      <c r="A409" s="5"/>
      <c r="B409" s="1" t="s">
        <v>278</v>
      </c>
      <c r="C409" s="47">
        <v>4</v>
      </c>
      <c r="D409" s="69">
        <v>29.774799999999999</v>
      </c>
      <c r="E409" s="98">
        <v>1703</v>
      </c>
      <c r="F409" s="189">
        <v>356305</v>
      </c>
      <c r="G409" s="38">
        <v>100</v>
      </c>
      <c r="H409" s="64">
        <f t="shared" si="103"/>
        <v>356305</v>
      </c>
      <c r="I409" s="15">
        <f t="shared" si="102"/>
        <v>0</v>
      </c>
      <c r="J409" s="15">
        <f t="shared" si="106"/>
        <v>209.221961244862</v>
      </c>
      <c r="K409" s="15">
        <f t="shared" si="104"/>
        <v>583.15319839108588</v>
      </c>
      <c r="L409" s="15">
        <f t="shared" si="105"/>
        <v>1027089.9848070719</v>
      </c>
      <c r="M409" s="15"/>
      <c r="N409" s="15">
        <f t="shared" si="100"/>
        <v>1027089.9848070719</v>
      </c>
      <c r="O409" s="39">
        <f t="shared" si="107"/>
        <v>1027.0899848070719</v>
      </c>
    </row>
    <row r="410" spans="1:15" x14ac:dyDescent="0.25">
      <c r="A410" s="5"/>
      <c r="B410" s="1" t="s">
        <v>279</v>
      </c>
      <c r="C410" s="47">
        <v>4</v>
      </c>
      <c r="D410" s="69">
        <v>17.8398</v>
      </c>
      <c r="E410" s="98">
        <v>1239</v>
      </c>
      <c r="F410" s="189">
        <v>250110.9</v>
      </c>
      <c r="G410" s="38">
        <v>100</v>
      </c>
      <c r="H410" s="64">
        <f t="shared" si="103"/>
        <v>250110.9</v>
      </c>
      <c r="I410" s="15">
        <f t="shared" si="102"/>
        <v>0</v>
      </c>
      <c r="J410" s="15">
        <f t="shared" si="106"/>
        <v>201.86513317191282</v>
      </c>
      <c r="K410" s="15">
        <f t="shared" si="104"/>
        <v>590.51002646403504</v>
      </c>
      <c r="L410" s="15">
        <f t="shared" si="105"/>
        <v>946502.46796464431</v>
      </c>
      <c r="M410" s="15"/>
      <c r="N410" s="15">
        <f t="shared" si="100"/>
        <v>946502.46796464431</v>
      </c>
      <c r="O410" s="39">
        <f t="shared" si="107"/>
        <v>946.50246796464432</v>
      </c>
    </row>
    <row r="411" spans="1:15" x14ac:dyDescent="0.25">
      <c r="A411" s="5"/>
      <c r="B411" s="1" t="s">
        <v>280</v>
      </c>
      <c r="C411" s="47">
        <v>4</v>
      </c>
      <c r="D411" s="69">
        <v>43.423200000000001</v>
      </c>
      <c r="E411" s="98">
        <v>2145</v>
      </c>
      <c r="F411" s="189">
        <v>1199672.8</v>
      </c>
      <c r="G411" s="38">
        <v>100</v>
      </c>
      <c r="H411" s="64">
        <f t="shared" si="103"/>
        <v>1199672.8</v>
      </c>
      <c r="I411" s="15">
        <f t="shared" si="102"/>
        <v>0</v>
      </c>
      <c r="J411" s="15">
        <f t="shared" si="106"/>
        <v>559.28801864801869</v>
      </c>
      <c r="K411" s="15">
        <f t="shared" si="104"/>
        <v>233.08714098792916</v>
      </c>
      <c r="L411" s="15">
        <f t="shared" si="105"/>
        <v>675121.5677337565</v>
      </c>
      <c r="M411" s="15"/>
      <c r="N411" s="15">
        <f t="shared" si="100"/>
        <v>675121.5677337565</v>
      </c>
      <c r="O411" s="39">
        <f t="shared" si="107"/>
        <v>675.12156773375648</v>
      </c>
    </row>
    <row r="412" spans="1:15" x14ac:dyDescent="0.25">
      <c r="A412" s="5"/>
      <c r="B412" s="1" t="s">
        <v>281</v>
      </c>
      <c r="C412" s="47">
        <v>4</v>
      </c>
      <c r="D412" s="69">
        <v>23.677600000000002</v>
      </c>
      <c r="E412" s="98">
        <v>1186</v>
      </c>
      <c r="F412" s="189">
        <v>216482.1</v>
      </c>
      <c r="G412" s="38">
        <v>100</v>
      </c>
      <c r="H412" s="64">
        <f t="shared" si="103"/>
        <v>216482.1</v>
      </c>
      <c r="I412" s="15">
        <f t="shared" si="102"/>
        <v>0</v>
      </c>
      <c r="J412" s="15">
        <f t="shared" si="106"/>
        <v>182.53128161888702</v>
      </c>
      <c r="K412" s="15">
        <f t="shared" si="104"/>
        <v>609.84387801706089</v>
      </c>
      <c r="L412" s="15">
        <f t="shared" si="105"/>
        <v>983333.65161658463</v>
      </c>
      <c r="M412" s="15"/>
      <c r="N412" s="15">
        <f t="shared" si="100"/>
        <v>983333.65161658463</v>
      </c>
      <c r="O412" s="39">
        <f t="shared" si="107"/>
        <v>983.33365161658458</v>
      </c>
    </row>
    <row r="413" spans="1:15" x14ac:dyDescent="0.25">
      <c r="A413" s="5"/>
      <c r="B413" s="1" t="s">
        <v>783</v>
      </c>
      <c r="C413" s="47">
        <v>4</v>
      </c>
      <c r="D413" s="69">
        <v>35.131500000000003</v>
      </c>
      <c r="E413" s="98">
        <v>2036</v>
      </c>
      <c r="F413" s="189">
        <v>364463.7</v>
      </c>
      <c r="G413" s="38">
        <v>100</v>
      </c>
      <c r="H413" s="64">
        <f t="shared" si="103"/>
        <v>364463.7</v>
      </c>
      <c r="I413" s="15">
        <f t="shared" si="102"/>
        <v>0</v>
      </c>
      <c r="J413" s="15">
        <f t="shared" si="106"/>
        <v>179.00967583497052</v>
      </c>
      <c r="K413" s="15">
        <f t="shared" si="104"/>
        <v>613.36548380097736</v>
      </c>
      <c r="L413" s="15">
        <f t="shared" si="105"/>
        <v>1119976.2017491951</v>
      </c>
      <c r="M413" s="15"/>
      <c r="N413" s="15">
        <f t="shared" si="100"/>
        <v>1119976.2017491951</v>
      </c>
      <c r="O413" s="39">
        <f t="shared" si="107"/>
        <v>1119.9762017491951</v>
      </c>
    </row>
    <row r="414" spans="1:15" x14ac:dyDescent="0.25">
      <c r="A414" s="5"/>
      <c r="B414" s="1" t="s">
        <v>282</v>
      </c>
      <c r="C414" s="47">
        <v>4</v>
      </c>
      <c r="D414" s="69">
        <v>21.135199999999998</v>
      </c>
      <c r="E414" s="98">
        <v>1216</v>
      </c>
      <c r="F414" s="189">
        <v>312850.7</v>
      </c>
      <c r="G414" s="38">
        <v>100</v>
      </c>
      <c r="H414" s="64">
        <f t="shared" si="103"/>
        <v>312850.7</v>
      </c>
      <c r="I414" s="15">
        <f t="shared" si="102"/>
        <v>0</v>
      </c>
      <c r="J414" s="15">
        <f t="shared" si="106"/>
        <v>257.27853618421051</v>
      </c>
      <c r="K414" s="15">
        <f t="shared" si="104"/>
        <v>535.09662345173729</v>
      </c>
      <c r="L414" s="15">
        <f t="shared" si="105"/>
        <v>883805.91254356271</v>
      </c>
      <c r="M414" s="15"/>
      <c r="N414" s="15">
        <f t="shared" si="100"/>
        <v>883805.91254356271</v>
      </c>
      <c r="O414" s="39">
        <f t="shared" si="107"/>
        <v>883.80591254356273</v>
      </c>
    </row>
    <row r="415" spans="1:15" x14ac:dyDescent="0.25">
      <c r="A415" s="5"/>
      <c r="B415" s="1" t="s">
        <v>784</v>
      </c>
      <c r="C415" s="47">
        <v>4</v>
      </c>
      <c r="D415" s="69">
        <v>33.507600000000004</v>
      </c>
      <c r="E415" s="98">
        <v>1839</v>
      </c>
      <c r="F415" s="189">
        <v>409994.2</v>
      </c>
      <c r="G415" s="38">
        <v>100</v>
      </c>
      <c r="H415" s="64">
        <f t="shared" si="103"/>
        <v>409994.2</v>
      </c>
      <c r="I415" s="15">
        <f t="shared" si="102"/>
        <v>0</v>
      </c>
      <c r="J415" s="15">
        <f t="shared" si="106"/>
        <v>222.94410005437737</v>
      </c>
      <c r="K415" s="15">
        <f t="shared" si="104"/>
        <v>569.43105958157048</v>
      </c>
      <c r="L415" s="15">
        <f t="shared" si="105"/>
        <v>1036749.9452786579</v>
      </c>
      <c r="M415" s="15"/>
      <c r="N415" s="15">
        <f t="shared" si="100"/>
        <v>1036749.9452786579</v>
      </c>
      <c r="O415" s="39">
        <f t="shared" si="107"/>
        <v>1036.7499452786581</v>
      </c>
    </row>
    <row r="416" spans="1:15" x14ac:dyDescent="0.25">
      <c r="A416" s="5"/>
      <c r="B416" s="1" t="s">
        <v>283</v>
      </c>
      <c r="C416" s="47">
        <v>4</v>
      </c>
      <c r="D416" s="69">
        <v>26.096699999999998</v>
      </c>
      <c r="E416" s="98">
        <v>1288</v>
      </c>
      <c r="F416" s="189">
        <v>318333.7</v>
      </c>
      <c r="G416" s="38">
        <v>100</v>
      </c>
      <c r="H416" s="64">
        <f t="shared" si="103"/>
        <v>318333.7</v>
      </c>
      <c r="I416" s="15">
        <f t="shared" si="102"/>
        <v>0</v>
      </c>
      <c r="J416" s="15">
        <f t="shared" si="106"/>
        <v>247.15349378881987</v>
      </c>
      <c r="K416" s="15">
        <f t="shared" si="104"/>
        <v>545.22166584712795</v>
      </c>
      <c r="L416" s="15">
        <f t="shared" si="105"/>
        <v>920358.4082345193</v>
      </c>
      <c r="M416" s="15"/>
      <c r="N416" s="15">
        <f t="shared" si="100"/>
        <v>920358.4082345193</v>
      </c>
      <c r="O416" s="39">
        <f t="shared" si="107"/>
        <v>920.35840823451929</v>
      </c>
    </row>
    <row r="417" spans="1:15" x14ac:dyDescent="0.25">
      <c r="A417" s="5"/>
      <c r="B417" s="1" t="s">
        <v>230</v>
      </c>
      <c r="C417" s="47">
        <v>4</v>
      </c>
      <c r="D417" s="68">
        <v>24.5121</v>
      </c>
      <c r="E417" s="98">
        <v>1954</v>
      </c>
      <c r="F417" s="189">
        <v>276356.09999999998</v>
      </c>
      <c r="G417" s="38">
        <v>100</v>
      </c>
      <c r="H417" s="64">
        <f t="shared" si="103"/>
        <v>276356.09999999998</v>
      </c>
      <c r="I417" s="15">
        <f t="shared" si="102"/>
        <v>0</v>
      </c>
      <c r="J417" s="15">
        <f t="shared" si="106"/>
        <v>141.4309621289662</v>
      </c>
      <c r="K417" s="15">
        <f t="shared" si="104"/>
        <v>650.94419750698171</v>
      </c>
      <c r="L417" s="15">
        <f t="shared" si="105"/>
        <v>1125190.8008570713</v>
      </c>
      <c r="M417" s="15"/>
      <c r="N417" s="15">
        <f t="shared" si="100"/>
        <v>1125190.8008570713</v>
      </c>
      <c r="O417" s="39">
        <f t="shared" si="107"/>
        <v>1125.1908008570713</v>
      </c>
    </row>
    <row r="418" spans="1:15" x14ac:dyDescent="0.25">
      <c r="A418" s="5"/>
      <c r="B418" s="1" t="s">
        <v>284</v>
      </c>
      <c r="C418" s="47">
        <v>4</v>
      </c>
      <c r="D418" s="69">
        <v>32.277900000000002</v>
      </c>
      <c r="E418" s="98">
        <v>2816</v>
      </c>
      <c r="F418" s="189">
        <v>440976.6</v>
      </c>
      <c r="G418" s="38">
        <v>100</v>
      </c>
      <c r="H418" s="64">
        <f t="shared" si="103"/>
        <v>440976.6</v>
      </c>
      <c r="I418" s="15">
        <f t="shared" si="102"/>
        <v>0</v>
      </c>
      <c r="J418" s="15">
        <f t="shared" si="106"/>
        <v>156.59680397727271</v>
      </c>
      <c r="K418" s="15">
        <f t="shared" si="104"/>
        <v>635.77835565867508</v>
      </c>
      <c r="L418" s="15">
        <f t="shared" si="105"/>
        <v>1227906.151524303</v>
      </c>
      <c r="M418" s="15"/>
      <c r="N418" s="15">
        <f t="shared" si="100"/>
        <v>1227906.151524303</v>
      </c>
      <c r="O418" s="39">
        <f t="shared" si="107"/>
        <v>1227.9061515243029</v>
      </c>
    </row>
    <row r="419" spans="1:15" x14ac:dyDescent="0.25">
      <c r="A419" s="5"/>
      <c r="B419" s="1" t="s">
        <v>285</v>
      </c>
      <c r="C419" s="47">
        <v>4</v>
      </c>
      <c r="D419" s="69">
        <v>17.488699999999998</v>
      </c>
      <c r="E419" s="98">
        <v>1311</v>
      </c>
      <c r="F419" s="189">
        <v>271560.3</v>
      </c>
      <c r="G419" s="38">
        <v>100</v>
      </c>
      <c r="H419" s="64">
        <f t="shared" si="103"/>
        <v>271560.3</v>
      </c>
      <c r="I419" s="15">
        <f t="shared" si="102"/>
        <v>0</v>
      </c>
      <c r="J419" s="15">
        <f t="shared" si="106"/>
        <v>207.13981693363843</v>
      </c>
      <c r="K419" s="15">
        <f t="shared" si="104"/>
        <v>585.23534270230948</v>
      </c>
      <c r="L419" s="15">
        <f t="shared" si="105"/>
        <v>946860.46262246545</v>
      </c>
      <c r="M419" s="15"/>
      <c r="N419" s="15">
        <f t="shared" si="100"/>
        <v>946860.46262246545</v>
      </c>
      <c r="O419" s="39">
        <f t="shared" si="107"/>
        <v>946.86046262246543</v>
      </c>
    </row>
    <row r="420" spans="1:15" x14ac:dyDescent="0.25">
      <c r="A420" s="5"/>
      <c r="B420" s="1" t="s">
        <v>286</v>
      </c>
      <c r="C420" s="47">
        <v>4</v>
      </c>
      <c r="D420" s="69">
        <v>45.682399999999994</v>
      </c>
      <c r="E420" s="98">
        <v>2101</v>
      </c>
      <c r="F420" s="189">
        <v>490645</v>
      </c>
      <c r="G420" s="38">
        <v>100</v>
      </c>
      <c r="H420" s="64">
        <f t="shared" si="103"/>
        <v>490645</v>
      </c>
      <c r="I420" s="15">
        <f t="shared" si="102"/>
        <v>0</v>
      </c>
      <c r="J420" s="15">
        <f t="shared" si="106"/>
        <v>233.52927177534508</v>
      </c>
      <c r="K420" s="15">
        <f t="shared" si="104"/>
        <v>558.84588786060272</v>
      </c>
      <c r="L420" s="15">
        <f t="shared" si="105"/>
        <v>1091096.7718044829</v>
      </c>
      <c r="M420" s="15"/>
      <c r="N420" s="15">
        <f t="shared" si="100"/>
        <v>1091096.7718044829</v>
      </c>
      <c r="O420" s="39">
        <f t="shared" si="107"/>
        <v>1091.0967718044828</v>
      </c>
    </row>
    <row r="421" spans="1:15" x14ac:dyDescent="0.25">
      <c r="A421" s="5"/>
      <c r="B421" s="1"/>
      <c r="C421" s="47"/>
      <c r="D421" s="69">
        <v>0</v>
      </c>
      <c r="E421" s="100"/>
      <c r="F421" s="56"/>
      <c r="G421" s="38"/>
      <c r="H421" s="56"/>
      <c r="K421" s="15"/>
      <c r="L421" s="15"/>
      <c r="M421" s="15"/>
      <c r="N421" s="15"/>
      <c r="O421" s="39">
        <f t="shared" si="107"/>
        <v>0</v>
      </c>
    </row>
    <row r="422" spans="1:15" x14ac:dyDescent="0.25">
      <c r="A422" s="32" t="s">
        <v>287</v>
      </c>
      <c r="B422" s="2" t="s">
        <v>2</v>
      </c>
      <c r="C422" s="58"/>
      <c r="D422" s="7">
        <v>1072.5956999999999</v>
      </c>
      <c r="E422" s="101">
        <f>E423</f>
        <v>82881</v>
      </c>
      <c r="F422" s="49">
        <f t="shared" ref="F422" si="108">F424</f>
        <v>0</v>
      </c>
      <c r="G422" s="49"/>
      <c r="H422" s="49">
        <f>H424</f>
        <v>5979393</v>
      </c>
      <c r="I422" s="12">
        <f>I424</f>
        <v>-5979393</v>
      </c>
      <c r="J422" s="12"/>
      <c r="K422" s="15"/>
      <c r="L422" s="15"/>
      <c r="M422" s="14">
        <f>M424</f>
        <v>41145318.177506357</v>
      </c>
      <c r="N422" s="12">
        <f t="shared" si="100"/>
        <v>41145318.177506357</v>
      </c>
      <c r="O422" s="39"/>
    </row>
    <row r="423" spans="1:15" x14ac:dyDescent="0.25">
      <c r="A423" s="32" t="s">
        <v>287</v>
      </c>
      <c r="B423" s="2" t="s">
        <v>3</v>
      </c>
      <c r="C423" s="58"/>
      <c r="D423" s="7">
        <v>1072.5956999999999</v>
      </c>
      <c r="E423" s="101">
        <f>SUM(E425:E457)</f>
        <v>82881</v>
      </c>
      <c r="F423" s="49">
        <f t="shared" ref="F423" si="109">SUM(F425:F457)</f>
        <v>42152116.599999979</v>
      </c>
      <c r="G423" s="49"/>
      <c r="H423" s="49">
        <f>SUM(H425:H457)</f>
        <v>30193330.600000001</v>
      </c>
      <c r="I423" s="12">
        <f>SUM(I425:I457)</f>
        <v>11958786</v>
      </c>
      <c r="J423" s="12"/>
      <c r="K423" s="15"/>
      <c r="L423" s="12">
        <f>SUM(L425:L457)</f>
        <v>34481196.616805725</v>
      </c>
      <c r="M423" s="15"/>
      <c r="N423" s="12">
        <f t="shared" si="100"/>
        <v>34481196.616805725</v>
      </c>
      <c r="O423" s="39"/>
    </row>
    <row r="424" spans="1:15" x14ac:dyDescent="0.25">
      <c r="A424" s="5"/>
      <c r="B424" s="1" t="s">
        <v>26</v>
      </c>
      <c r="C424" s="47">
        <v>2</v>
      </c>
      <c r="D424" s="69">
        <v>0</v>
      </c>
      <c r="E424" s="103"/>
      <c r="F424" s="64"/>
      <c r="G424" s="38">
        <v>25</v>
      </c>
      <c r="H424" s="64">
        <f>F433*G424/100</f>
        <v>5979393</v>
      </c>
      <c r="I424" s="15">
        <f t="shared" ref="I424:I457" si="110">F424-H424</f>
        <v>-5979393</v>
      </c>
      <c r="J424" s="15"/>
      <c r="K424" s="15"/>
      <c r="L424" s="15"/>
      <c r="M424" s="15">
        <f>($L$7*$L$8*E422/$L$10)+($L$7*$L$9*D422/$L$11)</f>
        <v>41145318.177506357</v>
      </c>
      <c r="N424" s="15">
        <f t="shared" si="100"/>
        <v>41145318.177506357</v>
      </c>
      <c r="O424" s="39">
        <f t="shared" si="107"/>
        <v>41145.318177506357</v>
      </c>
    </row>
    <row r="425" spans="1:15" x14ac:dyDescent="0.25">
      <c r="A425" s="5"/>
      <c r="B425" s="1" t="s">
        <v>288</v>
      </c>
      <c r="C425" s="47">
        <v>4</v>
      </c>
      <c r="D425" s="69">
        <v>34.587399999999995</v>
      </c>
      <c r="E425" s="98">
        <v>2453</v>
      </c>
      <c r="F425" s="190">
        <v>2249039.2999999998</v>
      </c>
      <c r="G425" s="38">
        <v>100</v>
      </c>
      <c r="H425" s="64">
        <f t="shared" ref="H425:H457" si="111">F425*G425/100</f>
        <v>2249039.2999999998</v>
      </c>
      <c r="I425" s="15">
        <f t="shared" si="110"/>
        <v>0</v>
      </c>
      <c r="J425" s="15">
        <f t="shared" si="106"/>
        <v>916.85254790052988</v>
      </c>
      <c r="K425" s="15">
        <f t="shared" ref="K425:K457" si="112">$J$11*$J$19-J425</f>
        <v>-124.47738826458203</v>
      </c>
      <c r="L425" s="15">
        <f t="shared" ref="L425:L457" si="113">IF(K425&gt;0,$J$7*$J$8*(K425/$K$19),0)+$J$7*$J$9*(E425/$E$19)+$J$7*$J$10*(D425/$D$19)</f>
        <v>386219.56049325957</v>
      </c>
      <c r="M425" s="15"/>
      <c r="N425" s="15">
        <f t="shared" si="100"/>
        <v>386219.56049325957</v>
      </c>
      <c r="O425" s="39">
        <f t="shared" si="107"/>
        <v>386.21956049325956</v>
      </c>
    </row>
    <row r="426" spans="1:15" x14ac:dyDescent="0.25">
      <c r="A426" s="5"/>
      <c r="B426" s="1" t="s">
        <v>289</v>
      </c>
      <c r="C426" s="47">
        <v>4</v>
      </c>
      <c r="D426" s="69">
        <v>23.7818</v>
      </c>
      <c r="E426" s="98">
        <v>1179</v>
      </c>
      <c r="F426" s="190">
        <v>209025.3</v>
      </c>
      <c r="G426" s="38">
        <v>100</v>
      </c>
      <c r="H426" s="64">
        <f t="shared" si="111"/>
        <v>209025.3</v>
      </c>
      <c r="I426" s="15">
        <f t="shared" si="110"/>
        <v>0</v>
      </c>
      <c r="J426" s="15">
        <f t="shared" si="106"/>
        <v>177.29033078880406</v>
      </c>
      <c r="K426" s="15">
        <f t="shared" si="112"/>
        <v>615.08482884714385</v>
      </c>
      <c r="L426" s="15">
        <f t="shared" si="113"/>
        <v>989525.43862296548</v>
      </c>
      <c r="M426" s="15"/>
      <c r="N426" s="15">
        <f t="shared" si="100"/>
        <v>989525.43862296548</v>
      </c>
      <c r="O426" s="39">
        <f t="shared" si="107"/>
        <v>989.52543862296545</v>
      </c>
    </row>
    <row r="427" spans="1:15" x14ac:dyDescent="0.25">
      <c r="A427" s="5"/>
      <c r="B427" s="1" t="s">
        <v>785</v>
      </c>
      <c r="C427" s="47">
        <v>4</v>
      </c>
      <c r="D427" s="69">
        <v>19.7803</v>
      </c>
      <c r="E427" s="98">
        <v>1222</v>
      </c>
      <c r="F427" s="190">
        <v>322530</v>
      </c>
      <c r="G427" s="38">
        <v>100</v>
      </c>
      <c r="H427" s="64">
        <f t="shared" si="111"/>
        <v>322530</v>
      </c>
      <c r="I427" s="15">
        <f t="shared" si="110"/>
        <v>0</v>
      </c>
      <c r="J427" s="15">
        <f t="shared" si="106"/>
        <v>263.93617021276594</v>
      </c>
      <c r="K427" s="15">
        <f t="shared" si="112"/>
        <v>528.43898942318197</v>
      </c>
      <c r="L427" s="15">
        <f t="shared" si="113"/>
        <v>871786.14631555288</v>
      </c>
      <c r="M427" s="15"/>
      <c r="N427" s="15">
        <f t="shared" si="100"/>
        <v>871786.14631555288</v>
      </c>
      <c r="O427" s="39">
        <f t="shared" si="107"/>
        <v>871.78614631555286</v>
      </c>
    </row>
    <row r="428" spans="1:15" x14ac:dyDescent="0.25">
      <c r="A428" s="5"/>
      <c r="B428" s="1" t="s">
        <v>290</v>
      </c>
      <c r="C428" s="47">
        <v>4</v>
      </c>
      <c r="D428" s="69">
        <v>46.573199999999993</v>
      </c>
      <c r="E428" s="98">
        <v>2524</v>
      </c>
      <c r="F428" s="190">
        <v>450012.6</v>
      </c>
      <c r="G428" s="38">
        <v>100</v>
      </c>
      <c r="H428" s="64">
        <f t="shared" si="111"/>
        <v>450012.6</v>
      </c>
      <c r="I428" s="15">
        <f t="shared" si="110"/>
        <v>0</v>
      </c>
      <c r="J428" s="15">
        <f t="shared" si="106"/>
        <v>178.29342313787637</v>
      </c>
      <c r="K428" s="15">
        <f t="shared" si="112"/>
        <v>614.08173649807145</v>
      </c>
      <c r="L428" s="15">
        <f t="shared" si="113"/>
        <v>1211996.4060908046</v>
      </c>
      <c r="M428" s="15"/>
      <c r="N428" s="15">
        <f t="shared" si="100"/>
        <v>1211996.4060908046</v>
      </c>
      <c r="O428" s="39">
        <f t="shared" si="107"/>
        <v>1211.9964060908046</v>
      </c>
    </row>
    <row r="429" spans="1:15" x14ac:dyDescent="0.25">
      <c r="A429" s="5"/>
      <c r="B429" s="1" t="s">
        <v>291</v>
      </c>
      <c r="C429" s="47">
        <v>4</v>
      </c>
      <c r="D429" s="69">
        <v>31.337299999999999</v>
      </c>
      <c r="E429" s="98">
        <v>2651</v>
      </c>
      <c r="F429" s="190">
        <v>908739.4</v>
      </c>
      <c r="G429" s="38">
        <v>100</v>
      </c>
      <c r="H429" s="64">
        <f t="shared" si="111"/>
        <v>908739.4</v>
      </c>
      <c r="I429" s="15">
        <f t="shared" si="110"/>
        <v>0</v>
      </c>
      <c r="J429" s="15">
        <f t="shared" si="106"/>
        <v>342.79117314221048</v>
      </c>
      <c r="K429" s="15">
        <f t="shared" si="112"/>
        <v>449.58398649373737</v>
      </c>
      <c r="L429" s="15">
        <f t="shared" si="113"/>
        <v>969697.66497409251</v>
      </c>
      <c r="M429" s="15"/>
      <c r="N429" s="15">
        <f t="shared" si="100"/>
        <v>969697.66497409251</v>
      </c>
      <c r="O429" s="39">
        <f t="shared" si="107"/>
        <v>969.6976649740925</v>
      </c>
    </row>
    <row r="430" spans="1:15" x14ac:dyDescent="0.25">
      <c r="A430" s="5"/>
      <c r="B430" s="1" t="s">
        <v>292</v>
      </c>
      <c r="C430" s="47">
        <v>4</v>
      </c>
      <c r="D430" s="69">
        <v>18.4437</v>
      </c>
      <c r="E430" s="98">
        <v>1502</v>
      </c>
      <c r="F430" s="190">
        <v>319576.5</v>
      </c>
      <c r="G430" s="38">
        <v>100</v>
      </c>
      <c r="H430" s="64">
        <f t="shared" si="111"/>
        <v>319576.5</v>
      </c>
      <c r="I430" s="15">
        <f t="shared" si="110"/>
        <v>0</v>
      </c>
      <c r="J430" s="15">
        <f t="shared" si="106"/>
        <v>212.767310252996</v>
      </c>
      <c r="K430" s="15">
        <f t="shared" si="112"/>
        <v>579.60784938295183</v>
      </c>
      <c r="L430" s="15">
        <f t="shared" si="113"/>
        <v>964342.73661453289</v>
      </c>
      <c r="M430" s="15"/>
      <c r="N430" s="15">
        <f t="shared" si="100"/>
        <v>964342.73661453289</v>
      </c>
      <c r="O430" s="39">
        <f t="shared" si="107"/>
        <v>964.3427366145329</v>
      </c>
    </row>
    <row r="431" spans="1:15" x14ac:dyDescent="0.25">
      <c r="A431" s="5"/>
      <c r="B431" s="1" t="s">
        <v>293</v>
      </c>
      <c r="C431" s="47">
        <v>4</v>
      </c>
      <c r="D431" s="69">
        <v>52.673500000000004</v>
      </c>
      <c r="E431" s="98">
        <v>2919</v>
      </c>
      <c r="F431" s="190">
        <v>573255</v>
      </c>
      <c r="G431" s="38">
        <v>100</v>
      </c>
      <c r="H431" s="64">
        <f t="shared" si="111"/>
        <v>573255</v>
      </c>
      <c r="I431" s="15">
        <f t="shared" si="110"/>
        <v>0</v>
      </c>
      <c r="J431" s="15">
        <f t="shared" si="106"/>
        <v>196.38746145940391</v>
      </c>
      <c r="K431" s="15">
        <f t="shared" si="112"/>
        <v>595.98769817654397</v>
      </c>
      <c r="L431" s="15">
        <f t="shared" si="113"/>
        <v>1252860.456477335</v>
      </c>
      <c r="M431" s="15"/>
      <c r="N431" s="15">
        <f t="shared" si="100"/>
        <v>1252860.456477335</v>
      </c>
      <c r="O431" s="39">
        <f t="shared" si="107"/>
        <v>1252.860456477335</v>
      </c>
    </row>
    <row r="432" spans="1:15" x14ac:dyDescent="0.25">
      <c r="A432" s="5"/>
      <c r="B432" s="1" t="s">
        <v>294</v>
      </c>
      <c r="C432" s="47">
        <v>4</v>
      </c>
      <c r="D432" s="69">
        <v>25.634499999999999</v>
      </c>
      <c r="E432" s="98">
        <v>1662</v>
      </c>
      <c r="F432" s="190">
        <v>303098.3</v>
      </c>
      <c r="G432" s="38">
        <v>100</v>
      </c>
      <c r="H432" s="64">
        <f t="shared" si="111"/>
        <v>303098.3</v>
      </c>
      <c r="I432" s="15">
        <f t="shared" si="110"/>
        <v>0</v>
      </c>
      <c r="J432" s="15">
        <f t="shared" si="106"/>
        <v>182.36961492178099</v>
      </c>
      <c r="K432" s="15">
        <f t="shared" si="112"/>
        <v>610.00554471416683</v>
      </c>
      <c r="L432" s="15">
        <f t="shared" si="113"/>
        <v>1043601.8806413821</v>
      </c>
      <c r="M432" s="15"/>
      <c r="N432" s="15">
        <f t="shared" si="100"/>
        <v>1043601.8806413821</v>
      </c>
      <c r="O432" s="39">
        <f t="shared" si="107"/>
        <v>1043.601880641382</v>
      </c>
    </row>
    <row r="433" spans="1:15" x14ac:dyDescent="0.25">
      <c r="A433" s="5"/>
      <c r="B433" s="1" t="s">
        <v>878</v>
      </c>
      <c r="C433" s="47">
        <v>3</v>
      </c>
      <c r="D433" s="69">
        <v>21.541399999999999</v>
      </c>
      <c r="E433" s="98">
        <v>16228</v>
      </c>
      <c r="F433" s="190">
        <v>23917572</v>
      </c>
      <c r="G433" s="38">
        <v>50</v>
      </c>
      <c r="H433" s="64">
        <f t="shared" si="111"/>
        <v>11958786</v>
      </c>
      <c r="I433" s="15">
        <f t="shared" si="110"/>
        <v>11958786</v>
      </c>
      <c r="J433" s="15">
        <f t="shared" si="106"/>
        <v>1473.8459452797633</v>
      </c>
      <c r="K433" s="15">
        <f t="shared" si="112"/>
        <v>-681.47078564381547</v>
      </c>
      <c r="L433" s="15">
        <f t="shared" si="113"/>
        <v>1906292.4410364106</v>
      </c>
      <c r="M433" s="15"/>
      <c r="N433" s="15">
        <f t="shared" si="100"/>
        <v>1906292.4410364106</v>
      </c>
      <c r="O433" s="39">
        <f t="shared" si="107"/>
        <v>1906.2924410364105</v>
      </c>
    </row>
    <row r="434" spans="1:15" x14ac:dyDescent="0.25">
      <c r="A434" s="5"/>
      <c r="B434" s="1" t="s">
        <v>295</v>
      </c>
      <c r="C434" s="47">
        <v>4</v>
      </c>
      <c r="D434" s="69">
        <v>22.109099999999998</v>
      </c>
      <c r="E434" s="98">
        <v>2108</v>
      </c>
      <c r="F434" s="190">
        <v>1006511.6</v>
      </c>
      <c r="G434" s="38">
        <v>100</v>
      </c>
      <c r="H434" s="64">
        <f t="shared" si="111"/>
        <v>1006511.6</v>
      </c>
      <c r="I434" s="15">
        <f t="shared" si="110"/>
        <v>0</v>
      </c>
      <c r="J434" s="15">
        <f t="shared" si="106"/>
        <v>477.47229601518023</v>
      </c>
      <c r="K434" s="15">
        <f t="shared" si="112"/>
        <v>314.90286362076762</v>
      </c>
      <c r="L434" s="15">
        <f t="shared" si="113"/>
        <v>708165.65001025714</v>
      </c>
      <c r="M434" s="15"/>
      <c r="N434" s="15">
        <f t="shared" si="100"/>
        <v>708165.65001025714</v>
      </c>
      <c r="O434" s="39">
        <f t="shared" si="107"/>
        <v>708.1656500102572</v>
      </c>
    </row>
    <row r="435" spans="1:15" x14ac:dyDescent="0.25">
      <c r="A435" s="5"/>
      <c r="B435" s="1" t="s">
        <v>296</v>
      </c>
      <c r="C435" s="47">
        <v>4</v>
      </c>
      <c r="D435" s="69">
        <v>62.467600000000004</v>
      </c>
      <c r="E435" s="98">
        <v>3198</v>
      </c>
      <c r="F435" s="190">
        <v>1163909.3</v>
      </c>
      <c r="G435" s="38">
        <v>100</v>
      </c>
      <c r="H435" s="64">
        <f t="shared" si="111"/>
        <v>1163909.3</v>
      </c>
      <c r="I435" s="15">
        <f t="shared" si="110"/>
        <v>0</v>
      </c>
      <c r="J435" s="15">
        <f t="shared" si="106"/>
        <v>363.949124452783</v>
      </c>
      <c r="K435" s="15">
        <f t="shared" si="112"/>
        <v>428.42603518316486</v>
      </c>
      <c r="L435" s="15">
        <f t="shared" si="113"/>
        <v>1102236.9966492271</v>
      </c>
      <c r="M435" s="15"/>
      <c r="N435" s="15">
        <f t="shared" si="100"/>
        <v>1102236.9966492271</v>
      </c>
      <c r="O435" s="39">
        <f t="shared" si="107"/>
        <v>1102.2369966492272</v>
      </c>
    </row>
    <row r="436" spans="1:15" x14ac:dyDescent="0.25">
      <c r="A436" s="5"/>
      <c r="B436" s="1" t="s">
        <v>297</v>
      </c>
      <c r="C436" s="47">
        <v>4</v>
      </c>
      <c r="D436" s="69">
        <v>27.094299999999997</v>
      </c>
      <c r="E436" s="98">
        <v>1975</v>
      </c>
      <c r="F436" s="190">
        <v>396308.7</v>
      </c>
      <c r="G436" s="38">
        <v>100</v>
      </c>
      <c r="H436" s="64">
        <f t="shared" si="111"/>
        <v>396308.7</v>
      </c>
      <c r="I436" s="15">
        <f t="shared" si="110"/>
        <v>0</v>
      </c>
      <c r="J436" s="15">
        <f t="shared" si="106"/>
        <v>200.66263291139242</v>
      </c>
      <c r="K436" s="15">
        <f t="shared" si="112"/>
        <v>591.71252672455546</v>
      </c>
      <c r="L436" s="15">
        <f t="shared" si="113"/>
        <v>1060396.4911999116</v>
      </c>
      <c r="M436" s="15"/>
      <c r="N436" s="15">
        <f t="shared" si="100"/>
        <v>1060396.4911999116</v>
      </c>
      <c r="O436" s="39">
        <f t="shared" si="107"/>
        <v>1060.3964911999117</v>
      </c>
    </row>
    <row r="437" spans="1:15" x14ac:dyDescent="0.25">
      <c r="A437" s="5"/>
      <c r="B437" s="1" t="s">
        <v>298</v>
      </c>
      <c r="C437" s="47">
        <v>4</v>
      </c>
      <c r="D437" s="69">
        <v>30.487299999999998</v>
      </c>
      <c r="E437" s="98">
        <v>1010</v>
      </c>
      <c r="F437" s="190">
        <v>88195.3</v>
      </c>
      <c r="G437" s="38">
        <v>100</v>
      </c>
      <c r="H437" s="64">
        <f t="shared" si="111"/>
        <v>88195.3</v>
      </c>
      <c r="I437" s="15">
        <f t="shared" si="110"/>
        <v>0</v>
      </c>
      <c r="J437" s="15">
        <f t="shared" si="106"/>
        <v>87.322079207920794</v>
      </c>
      <c r="K437" s="15">
        <f t="shared" si="112"/>
        <v>705.0530804280271</v>
      </c>
      <c r="L437" s="15">
        <f t="shared" si="113"/>
        <v>1105671.9286790509</v>
      </c>
      <c r="M437" s="15"/>
      <c r="N437" s="15">
        <f t="shared" si="100"/>
        <v>1105671.9286790509</v>
      </c>
      <c r="O437" s="39">
        <f t="shared" si="107"/>
        <v>1105.6719286790508</v>
      </c>
    </row>
    <row r="438" spans="1:15" x14ac:dyDescent="0.25">
      <c r="A438" s="5"/>
      <c r="B438" s="1" t="s">
        <v>299</v>
      </c>
      <c r="C438" s="47">
        <v>4</v>
      </c>
      <c r="D438" s="69">
        <v>25.811999999999998</v>
      </c>
      <c r="E438" s="98">
        <v>1074</v>
      </c>
      <c r="F438" s="190">
        <v>232112.2</v>
      </c>
      <c r="G438" s="38">
        <v>100</v>
      </c>
      <c r="H438" s="64">
        <f t="shared" si="111"/>
        <v>232112.2</v>
      </c>
      <c r="I438" s="15">
        <f t="shared" si="110"/>
        <v>0</v>
      </c>
      <c r="J438" s="15">
        <f t="shared" si="106"/>
        <v>216.11936685288643</v>
      </c>
      <c r="K438" s="15">
        <f t="shared" si="112"/>
        <v>576.25579278306145</v>
      </c>
      <c r="L438" s="15">
        <f t="shared" si="113"/>
        <v>934648.11001474084</v>
      </c>
      <c r="M438" s="15"/>
      <c r="N438" s="15">
        <f t="shared" si="100"/>
        <v>934648.11001474084</v>
      </c>
      <c r="O438" s="39">
        <f t="shared" si="107"/>
        <v>934.64811001474084</v>
      </c>
    </row>
    <row r="439" spans="1:15" x14ac:dyDescent="0.25">
      <c r="A439" s="5"/>
      <c r="B439" s="1" t="s">
        <v>300</v>
      </c>
      <c r="C439" s="47">
        <v>4</v>
      </c>
      <c r="D439" s="69">
        <v>18.983499999999999</v>
      </c>
      <c r="E439" s="98">
        <v>1431</v>
      </c>
      <c r="F439" s="190">
        <v>484109.3</v>
      </c>
      <c r="G439" s="38">
        <v>100</v>
      </c>
      <c r="H439" s="64">
        <f t="shared" si="111"/>
        <v>484109.3</v>
      </c>
      <c r="I439" s="15">
        <f t="shared" si="110"/>
        <v>0</v>
      </c>
      <c r="J439" s="15">
        <f t="shared" si="106"/>
        <v>338.30139762403911</v>
      </c>
      <c r="K439" s="15">
        <f t="shared" si="112"/>
        <v>454.07376201190874</v>
      </c>
      <c r="L439" s="15">
        <f t="shared" si="113"/>
        <v>798490.83783007297</v>
      </c>
      <c r="M439" s="15"/>
      <c r="N439" s="15">
        <f t="shared" si="100"/>
        <v>798490.83783007297</v>
      </c>
      <c r="O439" s="39">
        <f t="shared" si="107"/>
        <v>798.49083783007302</v>
      </c>
    </row>
    <row r="440" spans="1:15" x14ac:dyDescent="0.25">
      <c r="A440" s="5"/>
      <c r="B440" s="1" t="s">
        <v>786</v>
      </c>
      <c r="C440" s="47">
        <v>4</v>
      </c>
      <c r="D440" s="69">
        <v>35.002099999999999</v>
      </c>
      <c r="E440" s="98">
        <v>2397</v>
      </c>
      <c r="F440" s="190">
        <v>267875.8</v>
      </c>
      <c r="G440" s="38">
        <v>100</v>
      </c>
      <c r="H440" s="64">
        <f t="shared" si="111"/>
        <v>267875.8</v>
      </c>
      <c r="I440" s="15">
        <f t="shared" si="110"/>
        <v>0</v>
      </c>
      <c r="J440" s="15">
        <f t="shared" si="106"/>
        <v>111.75460992907801</v>
      </c>
      <c r="K440" s="15">
        <f t="shared" si="112"/>
        <v>680.62054970686984</v>
      </c>
      <c r="L440" s="15">
        <f t="shared" si="113"/>
        <v>1245927.9986237907</v>
      </c>
      <c r="M440" s="15"/>
      <c r="N440" s="15">
        <f t="shared" si="100"/>
        <v>1245927.9986237907</v>
      </c>
      <c r="O440" s="39">
        <f t="shared" si="107"/>
        <v>1245.9279986237907</v>
      </c>
    </row>
    <row r="441" spans="1:15" x14ac:dyDescent="0.25">
      <c r="A441" s="5"/>
      <c r="B441" s="1" t="s">
        <v>301</v>
      </c>
      <c r="C441" s="47">
        <v>4</v>
      </c>
      <c r="D441" s="69">
        <v>22.695900000000002</v>
      </c>
      <c r="E441" s="98">
        <v>1893</v>
      </c>
      <c r="F441" s="190">
        <v>365224</v>
      </c>
      <c r="G441" s="38">
        <v>100</v>
      </c>
      <c r="H441" s="64">
        <f t="shared" si="111"/>
        <v>365224</v>
      </c>
      <c r="I441" s="15">
        <f t="shared" si="110"/>
        <v>0</v>
      </c>
      <c r="J441" s="15">
        <f t="shared" si="106"/>
        <v>192.93396724775488</v>
      </c>
      <c r="K441" s="15">
        <f t="shared" si="112"/>
        <v>599.44119238819303</v>
      </c>
      <c r="L441" s="15">
        <f t="shared" si="113"/>
        <v>1047157.223430107</v>
      </c>
      <c r="M441" s="15"/>
      <c r="N441" s="15">
        <f t="shared" si="100"/>
        <v>1047157.223430107</v>
      </c>
      <c r="O441" s="39">
        <f t="shared" si="107"/>
        <v>1047.157223430107</v>
      </c>
    </row>
    <row r="442" spans="1:15" x14ac:dyDescent="0.25">
      <c r="A442" s="5"/>
      <c r="B442" s="1" t="s">
        <v>302</v>
      </c>
      <c r="C442" s="47">
        <v>4</v>
      </c>
      <c r="D442" s="69">
        <v>29.061799999999998</v>
      </c>
      <c r="E442" s="98">
        <v>1179</v>
      </c>
      <c r="F442" s="190">
        <v>313230.8</v>
      </c>
      <c r="G442" s="38">
        <v>100</v>
      </c>
      <c r="H442" s="64">
        <f t="shared" si="111"/>
        <v>313230.8</v>
      </c>
      <c r="I442" s="15">
        <f t="shared" si="110"/>
        <v>0</v>
      </c>
      <c r="J442" s="15">
        <f t="shared" si="106"/>
        <v>265.67497879558948</v>
      </c>
      <c r="K442" s="15">
        <f t="shared" si="112"/>
        <v>526.70018084035837</v>
      </c>
      <c r="L442" s="15">
        <f t="shared" si="113"/>
        <v>893755.64160980645</v>
      </c>
      <c r="M442" s="15"/>
      <c r="N442" s="15">
        <f t="shared" si="100"/>
        <v>893755.64160980645</v>
      </c>
      <c r="O442" s="39">
        <f t="shared" si="107"/>
        <v>893.7556416098065</v>
      </c>
    </row>
    <row r="443" spans="1:15" x14ac:dyDescent="0.25">
      <c r="A443" s="5"/>
      <c r="B443" s="1" t="s">
        <v>303</v>
      </c>
      <c r="C443" s="47">
        <v>4</v>
      </c>
      <c r="D443" s="69">
        <v>43.259</v>
      </c>
      <c r="E443" s="98">
        <v>2451</v>
      </c>
      <c r="F443" s="190">
        <v>923287.5</v>
      </c>
      <c r="G443" s="38">
        <v>100</v>
      </c>
      <c r="H443" s="64">
        <f t="shared" si="111"/>
        <v>923287.5</v>
      </c>
      <c r="I443" s="15">
        <f t="shared" si="110"/>
        <v>0</v>
      </c>
      <c r="J443" s="15">
        <f t="shared" si="106"/>
        <v>376.69828641370867</v>
      </c>
      <c r="K443" s="15">
        <f t="shared" si="112"/>
        <v>415.67687322223918</v>
      </c>
      <c r="L443" s="15">
        <f t="shared" si="113"/>
        <v>941269.51769642998</v>
      </c>
      <c r="M443" s="15"/>
      <c r="N443" s="15">
        <f t="shared" si="100"/>
        <v>941269.51769642998</v>
      </c>
      <c r="O443" s="39">
        <f t="shared" si="107"/>
        <v>941.26951769642994</v>
      </c>
    </row>
    <row r="444" spans="1:15" x14ac:dyDescent="0.25">
      <c r="A444" s="5"/>
      <c r="B444" s="1" t="s">
        <v>304</v>
      </c>
      <c r="C444" s="47">
        <v>4</v>
      </c>
      <c r="D444" s="69">
        <v>19.787700000000001</v>
      </c>
      <c r="E444" s="98">
        <v>1445</v>
      </c>
      <c r="F444" s="190">
        <v>251967.8</v>
      </c>
      <c r="G444" s="38">
        <v>100</v>
      </c>
      <c r="H444" s="64">
        <f t="shared" si="111"/>
        <v>251967.8</v>
      </c>
      <c r="I444" s="15">
        <f t="shared" si="110"/>
        <v>0</v>
      </c>
      <c r="J444" s="15">
        <f t="shared" si="106"/>
        <v>174.37217993079585</v>
      </c>
      <c r="K444" s="15">
        <f t="shared" si="112"/>
        <v>618.00297970515203</v>
      </c>
      <c r="L444" s="15">
        <f t="shared" si="113"/>
        <v>1010873.1239045848</v>
      </c>
      <c r="M444" s="15"/>
      <c r="N444" s="15">
        <f t="shared" si="100"/>
        <v>1010873.1239045848</v>
      </c>
      <c r="O444" s="39">
        <f t="shared" si="107"/>
        <v>1010.8731239045848</v>
      </c>
    </row>
    <row r="445" spans="1:15" x14ac:dyDescent="0.25">
      <c r="A445" s="5"/>
      <c r="B445" s="1" t="s">
        <v>305</v>
      </c>
      <c r="C445" s="47">
        <v>4</v>
      </c>
      <c r="D445" s="69">
        <v>50.122700000000002</v>
      </c>
      <c r="E445" s="98">
        <v>1936</v>
      </c>
      <c r="F445" s="190">
        <v>729599.9</v>
      </c>
      <c r="G445" s="38">
        <v>100</v>
      </c>
      <c r="H445" s="64">
        <f t="shared" si="111"/>
        <v>729599.9</v>
      </c>
      <c r="I445" s="15">
        <f t="shared" si="110"/>
        <v>0</v>
      </c>
      <c r="J445" s="15">
        <f t="shared" si="106"/>
        <v>376.85945247933887</v>
      </c>
      <c r="K445" s="15">
        <f t="shared" si="112"/>
        <v>415.51570715660898</v>
      </c>
      <c r="L445" s="15">
        <f t="shared" si="113"/>
        <v>904191.28040905949</v>
      </c>
      <c r="M445" s="15"/>
      <c r="N445" s="15">
        <f t="shared" si="100"/>
        <v>904191.28040905949</v>
      </c>
      <c r="O445" s="39">
        <f t="shared" si="107"/>
        <v>904.19128040905946</v>
      </c>
    </row>
    <row r="446" spans="1:15" x14ac:dyDescent="0.25">
      <c r="A446" s="5"/>
      <c r="B446" s="1" t="s">
        <v>787</v>
      </c>
      <c r="C446" s="47">
        <v>4</v>
      </c>
      <c r="D446" s="69">
        <v>36.563299999999998</v>
      </c>
      <c r="E446" s="98">
        <v>2461</v>
      </c>
      <c r="F446" s="190">
        <v>439499.9</v>
      </c>
      <c r="G446" s="38">
        <v>100</v>
      </c>
      <c r="H446" s="64">
        <f t="shared" si="111"/>
        <v>439499.9</v>
      </c>
      <c r="I446" s="15">
        <f t="shared" si="110"/>
        <v>0</v>
      </c>
      <c r="J446" s="15">
        <f t="shared" si="106"/>
        <v>178.5859000406339</v>
      </c>
      <c r="K446" s="15">
        <f t="shared" si="112"/>
        <v>613.78925959531398</v>
      </c>
      <c r="L446" s="15">
        <f t="shared" si="113"/>
        <v>1173154.8406393053</v>
      </c>
      <c r="M446" s="15"/>
      <c r="N446" s="15">
        <f t="shared" si="100"/>
        <v>1173154.8406393053</v>
      </c>
      <c r="O446" s="39">
        <f t="shared" si="107"/>
        <v>1173.1548406393053</v>
      </c>
    </row>
    <row r="447" spans="1:15" x14ac:dyDescent="0.25">
      <c r="A447" s="5"/>
      <c r="B447" s="1" t="s">
        <v>306</v>
      </c>
      <c r="C447" s="47">
        <v>4</v>
      </c>
      <c r="D447" s="69">
        <v>44.360399999999998</v>
      </c>
      <c r="E447" s="98">
        <v>2424</v>
      </c>
      <c r="F447" s="190">
        <v>454589</v>
      </c>
      <c r="G447" s="38">
        <v>100</v>
      </c>
      <c r="H447" s="64">
        <f t="shared" si="111"/>
        <v>454589</v>
      </c>
      <c r="I447" s="15">
        <f t="shared" si="110"/>
        <v>0</v>
      </c>
      <c r="J447" s="15">
        <f t="shared" si="106"/>
        <v>187.53671617161717</v>
      </c>
      <c r="K447" s="15">
        <f t="shared" si="112"/>
        <v>604.83844346433068</v>
      </c>
      <c r="L447" s="15">
        <f t="shared" si="113"/>
        <v>1181994.8785543656</v>
      </c>
      <c r="M447" s="15"/>
      <c r="N447" s="15">
        <f t="shared" si="100"/>
        <v>1181994.8785543656</v>
      </c>
      <c r="O447" s="39">
        <f t="shared" si="107"/>
        <v>1181.9948785543656</v>
      </c>
    </row>
    <row r="448" spans="1:15" x14ac:dyDescent="0.25">
      <c r="A448" s="5"/>
      <c r="B448" s="1" t="s">
        <v>307</v>
      </c>
      <c r="C448" s="47">
        <v>4</v>
      </c>
      <c r="D448" s="69">
        <v>21.852300000000003</v>
      </c>
      <c r="E448" s="98">
        <v>789</v>
      </c>
      <c r="F448" s="190">
        <v>61730.9</v>
      </c>
      <c r="G448" s="38">
        <v>100</v>
      </c>
      <c r="H448" s="64">
        <f t="shared" si="111"/>
        <v>61730.9</v>
      </c>
      <c r="I448" s="15">
        <f t="shared" si="110"/>
        <v>0</v>
      </c>
      <c r="J448" s="15">
        <f t="shared" si="106"/>
        <v>78.239416983523455</v>
      </c>
      <c r="K448" s="15">
        <f t="shared" si="112"/>
        <v>714.13574265242437</v>
      </c>
      <c r="L448" s="15">
        <f t="shared" si="113"/>
        <v>1065141.6281289428</v>
      </c>
      <c r="M448" s="15"/>
      <c r="N448" s="15">
        <f t="shared" si="100"/>
        <v>1065141.6281289428</v>
      </c>
      <c r="O448" s="39">
        <f t="shared" si="107"/>
        <v>1065.1416281289428</v>
      </c>
    </row>
    <row r="449" spans="1:15" x14ac:dyDescent="0.25">
      <c r="A449" s="5"/>
      <c r="B449" s="1" t="s">
        <v>308</v>
      </c>
      <c r="C449" s="47">
        <v>4</v>
      </c>
      <c r="D449" s="69">
        <v>22.801199999999998</v>
      </c>
      <c r="E449" s="98">
        <v>1282</v>
      </c>
      <c r="F449" s="190">
        <v>219684.1</v>
      </c>
      <c r="G449" s="38">
        <v>100</v>
      </c>
      <c r="H449" s="64">
        <f t="shared" si="111"/>
        <v>219684.1</v>
      </c>
      <c r="I449" s="15">
        <f t="shared" si="110"/>
        <v>0</v>
      </c>
      <c r="J449" s="15">
        <f t="shared" si="106"/>
        <v>171.36045241809674</v>
      </c>
      <c r="K449" s="15">
        <f t="shared" si="112"/>
        <v>621.01470721785108</v>
      </c>
      <c r="L449" s="15">
        <f t="shared" si="113"/>
        <v>1005661.6881560297</v>
      </c>
      <c r="M449" s="15"/>
      <c r="N449" s="15">
        <f t="shared" si="100"/>
        <v>1005661.6881560297</v>
      </c>
      <c r="O449" s="39">
        <f t="shared" si="107"/>
        <v>1005.6616881560296</v>
      </c>
    </row>
    <row r="450" spans="1:15" x14ac:dyDescent="0.25">
      <c r="A450" s="5"/>
      <c r="B450" s="1" t="s">
        <v>309</v>
      </c>
      <c r="C450" s="47">
        <v>4</v>
      </c>
      <c r="D450" s="69">
        <v>31.886900000000004</v>
      </c>
      <c r="E450" s="98">
        <v>3281</v>
      </c>
      <c r="F450" s="190">
        <v>422802.4</v>
      </c>
      <c r="G450" s="38">
        <v>100</v>
      </c>
      <c r="H450" s="64">
        <f t="shared" si="111"/>
        <v>422802.4</v>
      </c>
      <c r="I450" s="15">
        <f t="shared" si="110"/>
        <v>0</v>
      </c>
      <c r="J450" s="15">
        <f t="shared" si="106"/>
        <v>128.86388296251144</v>
      </c>
      <c r="K450" s="15">
        <f t="shared" si="112"/>
        <v>663.51127667343644</v>
      </c>
      <c r="L450" s="15">
        <f t="shared" si="113"/>
        <v>1314609.3538029799</v>
      </c>
      <c r="M450" s="15"/>
      <c r="N450" s="15">
        <f t="shared" ref="N450:N513" si="114">L450+M450</f>
        <v>1314609.3538029799</v>
      </c>
      <c r="O450" s="39">
        <f t="shared" si="107"/>
        <v>1314.60935380298</v>
      </c>
    </row>
    <row r="451" spans="1:15" x14ac:dyDescent="0.25">
      <c r="A451" s="5"/>
      <c r="B451" s="1" t="s">
        <v>310</v>
      </c>
      <c r="C451" s="47">
        <v>4</v>
      </c>
      <c r="D451" s="69">
        <v>28.262299999999996</v>
      </c>
      <c r="E451" s="98">
        <v>1016</v>
      </c>
      <c r="F451" s="190">
        <v>516729.3</v>
      </c>
      <c r="G451" s="38">
        <v>100</v>
      </c>
      <c r="H451" s="64">
        <f t="shared" si="111"/>
        <v>516729.3</v>
      </c>
      <c r="I451" s="15">
        <f t="shared" si="110"/>
        <v>0</v>
      </c>
      <c r="J451" s="15">
        <f t="shared" si="106"/>
        <v>508.5918307086614</v>
      </c>
      <c r="K451" s="15">
        <f t="shared" si="112"/>
        <v>283.78332892728645</v>
      </c>
      <c r="L451" s="15">
        <f t="shared" si="113"/>
        <v>564147.21287470858</v>
      </c>
      <c r="M451" s="15"/>
      <c r="N451" s="15">
        <f t="shared" si="114"/>
        <v>564147.21287470858</v>
      </c>
      <c r="O451" s="39">
        <f t="shared" si="107"/>
        <v>564.14721287470854</v>
      </c>
    </row>
    <row r="452" spans="1:15" x14ac:dyDescent="0.25">
      <c r="A452" s="5"/>
      <c r="B452" s="1" t="s">
        <v>311</v>
      </c>
      <c r="C452" s="47">
        <v>4</v>
      </c>
      <c r="D452" s="69">
        <v>58.896599999999999</v>
      </c>
      <c r="E452" s="98">
        <v>2263</v>
      </c>
      <c r="F452" s="190">
        <v>351392.3</v>
      </c>
      <c r="G452" s="38">
        <v>100</v>
      </c>
      <c r="H452" s="64">
        <f t="shared" si="111"/>
        <v>351392.3</v>
      </c>
      <c r="I452" s="15">
        <f t="shared" si="110"/>
        <v>0</v>
      </c>
      <c r="J452" s="15">
        <f t="shared" si="106"/>
        <v>155.27719840919133</v>
      </c>
      <c r="K452" s="15">
        <f t="shared" si="112"/>
        <v>637.09796122675652</v>
      </c>
      <c r="L452" s="15">
        <f t="shared" si="113"/>
        <v>1250236.8137393054</v>
      </c>
      <c r="M452" s="15"/>
      <c r="N452" s="15">
        <f t="shared" si="114"/>
        <v>1250236.8137393054</v>
      </c>
      <c r="O452" s="39">
        <f t="shared" si="107"/>
        <v>1250.2368137393053</v>
      </c>
    </row>
    <row r="453" spans="1:15" x14ac:dyDescent="0.25">
      <c r="A453" s="5"/>
      <c r="B453" s="1" t="s">
        <v>312</v>
      </c>
      <c r="C453" s="47">
        <v>4</v>
      </c>
      <c r="D453" s="69">
        <v>18.635300000000001</v>
      </c>
      <c r="E453" s="98">
        <v>3925</v>
      </c>
      <c r="F453" s="190">
        <v>2229505.2999999998</v>
      </c>
      <c r="G453" s="38">
        <v>100</v>
      </c>
      <c r="H453" s="64">
        <f t="shared" si="111"/>
        <v>2229505.2999999998</v>
      </c>
      <c r="I453" s="15">
        <f t="shared" si="110"/>
        <v>0</v>
      </c>
      <c r="J453" s="15">
        <f t="shared" si="106"/>
        <v>568.0268280254777</v>
      </c>
      <c r="K453" s="15">
        <f t="shared" si="112"/>
        <v>224.34833161047015</v>
      </c>
      <c r="L453" s="15">
        <f t="shared" si="113"/>
        <v>788131.81630644167</v>
      </c>
      <c r="M453" s="15"/>
      <c r="N453" s="15">
        <f t="shared" si="114"/>
        <v>788131.81630644167</v>
      </c>
      <c r="O453" s="39">
        <f t="shared" si="107"/>
        <v>788.13181630644169</v>
      </c>
    </row>
    <row r="454" spans="1:15" x14ac:dyDescent="0.25">
      <c r="A454" s="5"/>
      <c r="B454" s="1" t="s">
        <v>313</v>
      </c>
      <c r="C454" s="47">
        <v>4</v>
      </c>
      <c r="D454" s="69">
        <v>32.360300000000002</v>
      </c>
      <c r="E454" s="98">
        <v>1888</v>
      </c>
      <c r="F454" s="190">
        <v>459472.5</v>
      </c>
      <c r="G454" s="38">
        <v>100</v>
      </c>
      <c r="H454" s="64">
        <f t="shared" si="111"/>
        <v>459472.5</v>
      </c>
      <c r="I454" s="15">
        <f t="shared" si="110"/>
        <v>0</v>
      </c>
      <c r="J454" s="15">
        <f t="shared" si="106"/>
        <v>243.36467161016949</v>
      </c>
      <c r="K454" s="15">
        <f t="shared" si="112"/>
        <v>549.01048802577839</v>
      </c>
      <c r="L454" s="15">
        <f t="shared" si="113"/>
        <v>1012766.1226867565</v>
      </c>
      <c r="M454" s="15"/>
      <c r="N454" s="15">
        <f t="shared" si="114"/>
        <v>1012766.1226867565</v>
      </c>
      <c r="O454" s="39">
        <f t="shared" si="107"/>
        <v>1012.7661226867565</v>
      </c>
    </row>
    <row r="455" spans="1:15" x14ac:dyDescent="0.25">
      <c r="A455" s="5"/>
      <c r="B455" s="1" t="s">
        <v>314</v>
      </c>
      <c r="C455" s="47">
        <v>4</v>
      </c>
      <c r="D455" s="69">
        <v>50.483599999999996</v>
      </c>
      <c r="E455" s="98">
        <v>4339</v>
      </c>
      <c r="F455" s="190">
        <v>785453.1</v>
      </c>
      <c r="G455" s="38">
        <v>100</v>
      </c>
      <c r="H455" s="64">
        <f t="shared" si="111"/>
        <v>785453.1</v>
      </c>
      <c r="I455" s="15">
        <f t="shared" si="110"/>
        <v>0</v>
      </c>
      <c r="J455" s="15">
        <f t="shared" si="106"/>
        <v>181.02168702466005</v>
      </c>
      <c r="K455" s="15">
        <f t="shared" si="112"/>
        <v>611.35347261128777</v>
      </c>
      <c r="L455" s="15">
        <f t="shared" si="113"/>
        <v>1426435.4469952742</v>
      </c>
      <c r="M455" s="15"/>
      <c r="N455" s="15">
        <f t="shared" si="114"/>
        <v>1426435.4469952742</v>
      </c>
      <c r="O455" s="39">
        <f t="shared" si="107"/>
        <v>1426.4354469952741</v>
      </c>
    </row>
    <row r="456" spans="1:15" x14ac:dyDescent="0.25">
      <c r="A456" s="5"/>
      <c r="B456" s="1" t="s">
        <v>315</v>
      </c>
      <c r="C456" s="47">
        <v>4</v>
      </c>
      <c r="D456" s="69">
        <v>42.430799999999998</v>
      </c>
      <c r="E456" s="98">
        <v>3311</v>
      </c>
      <c r="F456" s="190">
        <v>474108.4</v>
      </c>
      <c r="G456" s="38">
        <v>100</v>
      </c>
      <c r="H456" s="64">
        <f t="shared" si="111"/>
        <v>474108.4</v>
      </c>
      <c r="I456" s="15">
        <f t="shared" si="110"/>
        <v>0</v>
      </c>
      <c r="J456" s="15">
        <f t="shared" si="106"/>
        <v>143.19190576864997</v>
      </c>
      <c r="K456" s="15">
        <f t="shared" si="112"/>
        <v>649.18325386729794</v>
      </c>
      <c r="L456" s="15">
        <f t="shared" si="113"/>
        <v>1332807.0315298459</v>
      </c>
      <c r="M456" s="15"/>
      <c r="N456" s="15">
        <f t="shared" si="114"/>
        <v>1332807.0315298459</v>
      </c>
      <c r="O456" s="39">
        <f t="shared" si="107"/>
        <v>1332.807031529846</v>
      </c>
    </row>
    <row r="457" spans="1:15" x14ac:dyDescent="0.25">
      <c r="A457" s="5"/>
      <c r="B457" s="1" t="s">
        <v>316</v>
      </c>
      <c r="C457" s="47">
        <v>4</v>
      </c>
      <c r="D457" s="69">
        <v>22.826599999999999</v>
      </c>
      <c r="E457" s="98">
        <v>1465</v>
      </c>
      <c r="F457" s="190">
        <v>261968.8</v>
      </c>
      <c r="G457" s="38">
        <v>100</v>
      </c>
      <c r="H457" s="64">
        <f t="shared" si="111"/>
        <v>261968.8</v>
      </c>
      <c r="I457" s="15">
        <f t="shared" si="110"/>
        <v>0</v>
      </c>
      <c r="J457" s="15">
        <f t="shared" si="106"/>
        <v>178.81829351535836</v>
      </c>
      <c r="K457" s="15">
        <f t="shared" si="112"/>
        <v>613.55686612058946</v>
      </c>
      <c r="L457" s="15">
        <f t="shared" si="113"/>
        <v>1017002.2520684021</v>
      </c>
      <c r="M457" s="15"/>
      <c r="N457" s="15">
        <f t="shared" si="114"/>
        <v>1017002.2520684021</v>
      </c>
      <c r="O457" s="39">
        <f t="shared" si="107"/>
        <v>1017.0022520684022</v>
      </c>
    </row>
    <row r="458" spans="1:15" x14ac:dyDescent="0.25">
      <c r="A458" s="5"/>
      <c r="B458" s="1"/>
      <c r="C458" s="47"/>
      <c r="D458" s="69">
        <v>0</v>
      </c>
      <c r="E458" s="100"/>
      <c r="F458" s="56"/>
      <c r="G458" s="38"/>
      <c r="H458" s="56"/>
      <c r="K458" s="15"/>
      <c r="L458" s="15"/>
      <c r="M458" s="15"/>
      <c r="N458" s="15"/>
      <c r="O458" s="39">
        <f t="shared" si="107"/>
        <v>0</v>
      </c>
    </row>
    <row r="459" spans="1:15" x14ac:dyDescent="0.25">
      <c r="A459" s="32" t="s">
        <v>317</v>
      </c>
      <c r="B459" s="2" t="s">
        <v>2</v>
      </c>
      <c r="C459" s="58"/>
      <c r="D459" s="7">
        <v>1108.1904</v>
      </c>
      <c r="E459" s="101">
        <f>E460</f>
        <v>78766</v>
      </c>
      <c r="F459" s="49">
        <f t="shared" ref="F459" si="115">F461</f>
        <v>0</v>
      </c>
      <c r="G459" s="49"/>
      <c r="H459" s="49">
        <f>H461</f>
        <v>5211860.0999999996</v>
      </c>
      <c r="I459" s="12">
        <f>I461</f>
        <v>-5211860.0999999996</v>
      </c>
      <c r="J459" s="12"/>
      <c r="K459" s="15"/>
      <c r="L459" s="15"/>
      <c r="M459" s="14">
        <f>M461</f>
        <v>40485756.10496752</v>
      </c>
      <c r="N459" s="12">
        <f t="shared" si="114"/>
        <v>40485756.10496752</v>
      </c>
      <c r="O459" s="39"/>
    </row>
    <row r="460" spans="1:15" x14ac:dyDescent="0.25">
      <c r="A460" s="32" t="s">
        <v>317</v>
      </c>
      <c r="B460" s="2" t="s">
        <v>3</v>
      </c>
      <c r="C460" s="58"/>
      <c r="D460" s="7">
        <v>1108.1904</v>
      </c>
      <c r="E460" s="101">
        <f>SUM(E462:E501)</f>
        <v>78766</v>
      </c>
      <c r="F460" s="49">
        <f t="shared" ref="F460" si="116">SUM(F462:F501)</f>
        <v>46369824.999999993</v>
      </c>
      <c r="G460" s="49"/>
      <c r="H460" s="49">
        <f>SUM(H462:H501)</f>
        <v>35946104.800000004</v>
      </c>
      <c r="I460" s="12">
        <f>SUM(I462:I501)</f>
        <v>10423720.199999999</v>
      </c>
      <c r="J460" s="12"/>
      <c r="K460" s="15"/>
      <c r="L460" s="12">
        <f>SUM(L462:L501)</f>
        <v>35496808.188362151</v>
      </c>
      <c r="M460" s="14"/>
      <c r="N460" s="12">
        <f t="shared" si="114"/>
        <v>35496808.188362151</v>
      </c>
      <c r="O460" s="39"/>
    </row>
    <row r="461" spans="1:15" x14ac:dyDescent="0.25">
      <c r="A461" s="5"/>
      <c r="B461" s="1" t="s">
        <v>26</v>
      </c>
      <c r="C461" s="47">
        <v>2</v>
      </c>
      <c r="D461" s="69">
        <v>0</v>
      </c>
      <c r="E461" s="102"/>
      <c r="F461" s="64"/>
      <c r="G461" s="38">
        <v>25</v>
      </c>
      <c r="H461" s="64">
        <f>F473*G461/100</f>
        <v>5211860.0999999996</v>
      </c>
      <c r="I461" s="15">
        <f t="shared" ref="I461:I501" si="117">F461-H461</f>
        <v>-5211860.0999999996</v>
      </c>
      <c r="J461" s="15"/>
      <c r="K461" s="15"/>
      <c r="L461" s="15"/>
      <c r="M461" s="15">
        <f>($L$7*$L$8*E459/$L$10)+($L$7*$L$9*D459/$L$11)</f>
        <v>40485756.10496752</v>
      </c>
      <c r="N461" s="15">
        <f t="shared" si="114"/>
        <v>40485756.10496752</v>
      </c>
      <c r="O461" s="39">
        <f t="shared" si="107"/>
        <v>40485.756104967521</v>
      </c>
    </row>
    <row r="462" spans="1:15" x14ac:dyDescent="0.25">
      <c r="A462" s="5"/>
      <c r="B462" s="1" t="s">
        <v>262</v>
      </c>
      <c r="C462" s="47">
        <v>4</v>
      </c>
      <c r="D462" s="69">
        <v>45.602799999999995</v>
      </c>
      <c r="E462" s="98">
        <v>1214</v>
      </c>
      <c r="F462" s="191">
        <v>272423</v>
      </c>
      <c r="G462" s="38">
        <v>100</v>
      </c>
      <c r="H462" s="64">
        <f t="shared" ref="H462:H501" si="118">F462*G462/100</f>
        <v>272423</v>
      </c>
      <c r="I462" s="15">
        <f t="shared" si="117"/>
        <v>0</v>
      </c>
      <c r="J462" s="15">
        <f t="shared" si="106"/>
        <v>224.4011532125206</v>
      </c>
      <c r="K462" s="15">
        <f t="shared" ref="K462:K501" si="119">$J$11*$J$19-J462</f>
        <v>567.97400642342723</v>
      </c>
      <c r="L462" s="15">
        <f t="shared" ref="L462:L501" si="120">IF(K462&gt;0,$J$7*$J$8*(K462/$K$19),0)+$J$7*$J$9*(E462/$E$19)+$J$7*$J$10*(D462/$D$19)</f>
        <v>1001935.3168033231</v>
      </c>
      <c r="M462" s="15"/>
      <c r="N462" s="15">
        <f t="shared" si="114"/>
        <v>1001935.3168033231</v>
      </c>
      <c r="O462" s="39">
        <f t="shared" si="107"/>
        <v>1001.9353168033231</v>
      </c>
    </row>
    <row r="463" spans="1:15" x14ac:dyDescent="0.25">
      <c r="A463" s="5"/>
      <c r="B463" s="1" t="s">
        <v>318</v>
      </c>
      <c r="C463" s="47">
        <v>4</v>
      </c>
      <c r="D463" s="69">
        <v>27.1677</v>
      </c>
      <c r="E463" s="98">
        <v>2046</v>
      </c>
      <c r="F463" s="191">
        <v>492867.4</v>
      </c>
      <c r="G463" s="38">
        <v>100</v>
      </c>
      <c r="H463" s="64">
        <f t="shared" si="118"/>
        <v>492867.4</v>
      </c>
      <c r="I463" s="15">
        <f t="shared" si="117"/>
        <v>0</v>
      </c>
      <c r="J463" s="15">
        <f t="shared" si="106"/>
        <v>240.89315738025417</v>
      </c>
      <c r="K463" s="15">
        <f t="shared" si="119"/>
        <v>551.48200225569371</v>
      </c>
      <c r="L463" s="15">
        <f t="shared" si="120"/>
        <v>1017557.0489174337</v>
      </c>
      <c r="M463" s="15"/>
      <c r="N463" s="15">
        <f t="shared" si="114"/>
        <v>1017557.0489174337</v>
      </c>
      <c r="O463" s="39">
        <f t="shared" si="107"/>
        <v>1017.5570489174337</v>
      </c>
    </row>
    <row r="464" spans="1:15" x14ac:dyDescent="0.25">
      <c r="A464" s="5"/>
      <c r="B464" s="1" t="s">
        <v>788</v>
      </c>
      <c r="C464" s="47">
        <v>4</v>
      </c>
      <c r="D464" s="69">
        <v>26.518599999999999</v>
      </c>
      <c r="E464" s="98">
        <v>1770</v>
      </c>
      <c r="F464" s="191">
        <v>478743.3</v>
      </c>
      <c r="G464" s="38">
        <v>100</v>
      </c>
      <c r="H464" s="64">
        <f t="shared" si="118"/>
        <v>478743.3</v>
      </c>
      <c r="I464" s="15">
        <f t="shared" si="117"/>
        <v>0</v>
      </c>
      <c r="J464" s="15">
        <f t="shared" si="106"/>
        <v>270.47644067796608</v>
      </c>
      <c r="K464" s="15">
        <f t="shared" si="119"/>
        <v>521.89871895798183</v>
      </c>
      <c r="L464" s="15">
        <f t="shared" si="120"/>
        <v>946663.79465783085</v>
      </c>
      <c r="M464" s="15"/>
      <c r="N464" s="15">
        <f t="shared" si="114"/>
        <v>946663.79465783085</v>
      </c>
      <c r="O464" s="39">
        <f t="shared" si="107"/>
        <v>946.66379465783086</v>
      </c>
    </row>
    <row r="465" spans="1:15" x14ac:dyDescent="0.25">
      <c r="A465" s="5"/>
      <c r="B465" s="1" t="s">
        <v>319</v>
      </c>
      <c r="C465" s="47">
        <v>4</v>
      </c>
      <c r="D465" s="69">
        <v>22.964099999999998</v>
      </c>
      <c r="E465" s="98">
        <v>922</v>
      </c>
      <c r="F465" s="191">
        <v>237346.6</v>
      </c>
      <c r="G465" s="38">
        <v>100</v>
      </c>
      <c r="H465" s="64">
        <f t="shared" si="118"/>
        <v>237346.6</v>
      </c>
      <c r="I465" s="15">
        <f t="shared" si="117"/>
        <v>0</v>
      </c>
      <c r="J465" s="15">
        <f t="shared" si="106"/>
        <v>257.42581344902385</v>
      </c>
      <c r="K465" s="15">
        <f t="shared" si="119"/>
        <v>534.949346186924</v>
      </c>
      <c r="L465" s="15">
        <f t="shared" si="120"/>
        <v>856028.81792921142</v>
      </c>
      <c r="M465" s="15"/>
      <c r="N465" s="15">
        <f t="shared" si="114"/>
        <v>856028.81792921142</v>
      </c>
      <c r="O465" s="39">
        <f t="shared" si="107"/>
        <v>856.02881792921141</v>
      </c>
    </row>
    <row r="466" spans="1:15" x14ac:dyDescent="0.25">
      <c r="A466" s="5"/>
      <c r="B466" s="1" t="s">
        <v>320</v>
      </c>
      <c r="C466" s="47">
        <v>4</v>
      </c>
      <c r="D466" s="69">
        <v>23.157800000000002</v>
      </c>
      <c r="E466" s="98">
        <v>1087</v>
      </c>
      <c r="F466" s="191">
        <v>344037.8</v>
      </c>
      <c r="G466" s="38">
        <v>100</v>
      </c>
      <c r="H466" s="64">
        <f t="shared" si="118"/>
        <v>344037.8</v>
      </c>
      <c r="I466" s="15">
        <f t="shared" si="117"/>
        <v>0</v>
      </c>
      <c r="J466" s="15">
        <f t="shared" si="106"/>
        <v>316.50211591536339</v>
      </c>
      <c r="K466" s="15">
        <f t="shared" si="119"/>
        <v>475.87304372058446</v>
      </c>
      <c r="L466" s="15">
        <f t="shared" si="120"/>
        <v>800273.15264909889</v>
      </c>
      <c r="M466" s="15"/>
      <c r="N466" s="15">
        <f t="shared" si="114"/>
        <v>800273.15264909889</v>
      </c>
      <c r="O466" s="39">
        <f t="shared" si="107"/>
        <v>800.27315264909885</v>
      </c>
    </row>
    <row r="467" spans="1:15" x14ac:dyDescent="0.25">
      <c r="A467" s="5"/>
      <c r="B467" s="1" t="s">
        <v>321</v>
      </c>
      <c r="C467" s="47">
        <v>4</v>
      </c>
      <c r="D467" s="69">
        <v>52.364100000000001</v>
      </c>
      <c r="E467" s="98">
        <v>2938</v>
      </c>
      <c r="F467" s="191">
        <v>571368.80000000005</v>
      </c>
      <c r="G467" s="38">
        <v>100</v>
      </c>
      <c r="H467" s="64">
        <f t="shared" si="118"/>
        <v>571368.80000000005</v>
      </c>
      <c r="I467" s="15">
        <f t="shared" si="117"/>
        <v>0</v>
      </c>
      <c r="J467" s="15">
        <f t="shared" si="106"/>
        <v>194.47542545949628</v>
      </c>
      <c r="K467" s="15">
        <f t="shared" si="119"/>
        <v>597.8997341764516</v>
      </c>
      <c r="L467" s="15">
        <f t="shared" si="120"/>
        <v>1256474.3240820609</v>
      </c>
      <c r="M467" s="15"/>
      <c r="N467" s="15">
        <f t="shared" si="114"/>
        <v>1256474.3240820609</v>
      </c>
      <c r="O467" s="39">
        <f t="shared" si="107"/>
        <v>1256.474324082061</v>
      </c>
    </row>
    <row r="468" spans="1:15" x14ac:dyDescent="0.25">
      <c r="A468" s="5"/>
      <c r="B468" s="1" t="s">
        <v>197</v>
      </c>
      <c r="C468" s="47">
        <v>4</v>
      </c>
      <c r="D468" s="69">
        <v>28.741099999999999</v>
      </c>
      <c r="E468" s="98">
        <v>1532</v>
      </c>
      <c r="F468" s="191">
        <v>265989.59999999998</v>
      </c>
      <c r="G468" s="38">
        <v>100</v>
      </c>
      <c r="H468" s="64">
        <f t="shared" si="118"/>
        <v>265989.59999999998</v>
      </c>
      <c r="I468" s="15">
        <f t="shared" si="117"/>
        <v>0</v>
      </c>
      <c r="J468" s="15">
        <f t="shared" si="106"/>
        <v>173.62245430809398</v>
      </c>
      <c r="K468" s="15">
        <f t="shared" si="119"/>
        <v>618.75270532785385</v>
      </c>
      <c r="L468" s="15">
        <f t="shared" si="120"/>
        <v>1049708.3280318889</v>
      </c>
      <c r="M468" s="15"/>
      <c r="N468" s="15">
        <f t="shared" si="114"/>
        <v>1049708.3280318889</v>
      </c>
      <c r="O468" s="39">
        <f t="shared" si="107"/>
        <v>1049.7083280318889</v>
      </c>
    </row>
    <row r="469" spans="1:15" x14ac:dyDescent="0.25">
      <c r="A469" s="5"/>
      <c r="B469" s="1" t="s">
        <v>322</v>
      </c>
      <c r="C469" s="47">
        <v>4</v>
      </c>
      <c r="D469" s="69">
        <v>30.527899999999999</v>
      </c>
      <c r="E469" s="98">
        <v>1956</v>
      </c>
      <c r="F469" s="191">
        <v>302791.3</v>
      </c>
      <c r="G469" s="38">
        <v>100</v>
      </c>
      <c r="H469" s="64">
        <f t="shared" si="118"/>
        <v>302791.3</v>
      </c>
      <c r="I469" s="15">
        <f t="shared" si="117"/>
        <v>0</v>
      </c>
      <c r="J469" s="15">
        <f t="shared" si="106"/>
        <v>154.80127811860939</v>
      </c>
      <c r="K469" s="15">
        <f t="shared" si="119"/>
        <v>637.57388151733846</v>
      </c>
      <c r="L469" s="15">
        <f t="shared" si="120"/>
        <v>1127259.4520473026</v>
      </c>
      <c r="M469" s="15"/>
      <c r="N469" s="15">
        <f t="shared" si="114"/>
        <v>1127259.4520473026</v>
      </c>
      <c r="O469" s="39">
        <f t="shared" si="107"/>
        <v>1127.2594520473026</v>
      </c>
    </row>
    <row r="470" spans="1:15" x14ac:dyDescent="0.25">
      <c r="A470" s="5"/>
      <c r="B470" s="1" t="s">
        <v>323</v>
      </c>
      <c r="C470" s="47">
        <v>4</v>
      </c>
      <c r="D470" s="69">
        <v>35.814700000000002</v>
      </c>
      <c r="E470" s="98">
        <v>2168</v>
      </c>
      <c r="F470" s="191">
        <v>1196573.1000000001</v>
      </c>
      <c r="G470" s="38">
        <v>100</v>
      </c>
      <c r="H470" s="64">
        <f t="shared" si="118"/>
        <v>1196573.1000000001</v>
      </c>
      <c r="I470" s="15">
        <f t="shared" si="117"/>
        <v>0</v>
      </c>
      <c r="J470" s="15">
        <f t="shared" ref="J470:J533" si="121">F470/E470</f>
        <v>551.92486162361627</v>
      </c>
      <c r="K470" s="15">
        <f t="shared" si="119"/>
        <v>240.45029801233159</v>
      </c>
      <c r="L470" s="15">
        <f t="shared" si="120"/>
        <v>663268.26270749001</v>
      </c>
      <c r="M470" s="15"/>
      <c r="N470" s="15">
        <f t="shared" si="114"/>
        <v>663268.26270749001</v>
      </c>
      <c r="O470" s="39">
        <f t="shared" si="107"/>
        <v>663.26826270748995</v>
      </c>
    </row>
    <row r="471" spans="1:15" x14ac:dyDescent="0.25">
      <c r="A471" s="5"/>
      <c r="B471" s="1" t="s">
        <v>324</v>
      </c>
      <c r="C471" s="47">
        <v>4</v>
      </c>
      <c r="D471" s="69">
        <v>50.043500000000009</v>
      </c>
      <c r="E471" s="98">
        <v>3091</v>
      </c>
      <c r="F471" s="191">
        <v>346742.7</v>
      </c>
      <c r="G471" s="38">
        <v>100</v>
      </c>
      <c r="H471" s="64">
        <f t="shared" si="118"/>
        <v>346742.7</v>
      </c>
      <c r="I471" s="15">
        <f t="shared" si="117"/>
        <v>0</v>
      </c>
      <c r="J471" s="15">
        <f t="shared" si="121"/>
        <v>112.17816240698804</v>
      </c>
      <c r="K471" s="15">
        <f t="shared" si="119"/>
        <v>680.19699722895984</v>
      </c>
      <c r="L471" s="15">
        <f t="shared" si="120"/>
        <v>1371109.9379839932</v>
      </c>
      <c r="M471" s="15"/>
      <c r="N471" s="15">
        <f t="shared" si="114"/>
        <v>1371109.9379839932</v>
      </c>
      <c r="O471" s="39">
        <f t="shared" ref="O471:O534" si="122">N471/1000</f>
        <v>1371.1099379839932</v>
      </c>
    </row>
    <row r="472" spans="1:15" x14ac:dyDescent="0.25">
      <c r="A472" s="5"/>
      <c r="B472" s="1" t="s">
        <v>325</v>
      </c>
      <c r="C472" s="47">
        <v>4</v>
      </c>
      <c r="D472" s="69">
        <v>22.613199999999999</v>
      </c>
      <c r="E472" s="98">
        <v>1345</v>
      </c>
      <c r="F472" s="191">
        <v>756298.3</v>
      </c>
      <c r="G472" s="38">
        <v>100</v>
      </c>
      <c r="H472" s="64">
        <f t="shared" si="118"/>
        <v>756298.3</v>
      </c>
      <c r="I472" s="15">
        <f t="shared" si="117"/>
        <v>0</v>
      </c>
      <c r="J472" s="15">
        <f t="shared" si="121"/>
        <v>562.30356877323425</v>
      </c>
      <c r="K472" s="15">
        <f t="shared" si="119"/>
        <v>230.07159086271361</v>
      </c>
      <c r="L472" s="15">
        <f t="shared" si="120"/>
        <v>515502.96189371758</v>
      </c>
      <c r="M472" s="15"/>
      <c r="N472" s="15">
        <f t="shared" si="114"/>
        <v>515502.96189371758</v>
      </c>
      <c r="O472" s="39">
        <f t="shared" si="122"/>
        <v>515.50296189371761</v>
      </c>
    </row>
    <row r="473" spans="1:15" x14ac:dyDescent="0.25">
      <c r="A473" s="5"/>
      <c r="B473" s="1" t="s">
        <v>870</v>
      </c>
      <c r="C473" s="47">
        <v>3</v>
      </c>
      <c r="D473" s="69">
        <v>15.1205</v>
      </c>
      <c r="E473" s="98">
        <v>12718</v>
      </c>
      <c r="F473" s="191">
        <v>20847440.399999999</v>
      </c>
      <c r="G473" s="38">
        <v>50</v>
      </c>
      <c r="H473" s="64">
        <f t="shared" si="118"/>
        <v>10423720.199999999</v>
      </c>
      <c r="I473" s="15">
        <f t="shared" si="117"/>
        <v>10423720.199999999</v>
      </c>
      <c r="J473" s="15">
        <f t="shared" si="121"/>
        <v>1639.2074540022015</v>
      </c>
      <c r="K473" s="15">
        <f t="shared" si="119"/>
        <v>-846.83229436625368</v>
      </c>
      <c r="L473" s="15">
        <f t="shared" si="120"/>
        <v>1488461.0674366751</v>
      </c>
      <c r="M473" s="15"/>
      <c r="N473" s="15">
        <f t="shared" si="114"/>
        <v>1488461.0674366751</v>
      </c>
      <c r="O473" s="39">
        <f t="shared" si="122"/>
        <v>1488.461067436675</v>
      </c>
    </row>
    <row r="474" spans="1:15" x14ac:dyDescent="0.25">
      <c r="A474" s="5"/>
      <c r="B474" s="1" t="s">
        <v>326</v>
      </c>
      <c r="C474" s="47">
        <v>4</v>
      </c>
      <c r="D474" s="69">
        <v>24.532899999999998</v>
      </c>
      <c r="E474" s="98">
        <v>1502</v>
      </c>
      <c r="F474" s="191">
        <v>255564.7</v>
      </c>
      <c r="G474" s="38">
        <v>100</v>
      </c>
      <c r="H474" s="64">
        <f t="shared" si="118"/>
        <v>255564.7</v>
      </c>
      <c r="I474" s="15">
        <f t="shared" si="117"/>
        <v>0</v>
      </c>
      <c r="J474" s="15">
        <f t="shared" si="121"/>
        <v>170.14960053262317</v>
      </c>
      <c r="K474" s="15">
        <f t="shared" si="119"/>
        <v>622.22555910332471</v>
      </c>
      <c r="L474" s="15">
        <f t="shared" si="120"/>
        <v>1037549.5609844656</v>
      </c>
      <c r="M474" s="15"/>
      <c r="N474" s="15">
        <f t="shared" si="114"/>
        <v>1037549.5609844656</v>
      </c>
      <c r="O474" s="39">
        <f t="shared" si="122"/>
        <v>1037.5495609844656</v>
      </c>
    </row>
    <row r="475" spans="1:15" x14ac:dyDescent="0.25">
      <c r="A475" s="5"/>
      <c r="B475" s="1" t="s">
        <v>327</v>
      </c>
      <c r="C475" s="47">
        <v>4</v>
      </c>
      <c r="D475" s="69">
        <v>34.783699999999996</v>
      </c>
      <c r="E475" s="98">
        <v>2172</v>
      </c>
      <c r="F475" s="191">
        <v>781008.2</v>
      </c>
      <c r="G475" s="38">
        <v>100</v>
      </c>
      <c r="H475" s="64">
        <f t="shared" si="118"/>
        <v>781008.2</v>
      </c>
      <c r="I475" s="15">
        <f t="shared" si="117"/>
        <v>0</v>
      </c>
      <c r="J475" s="15">
        <f t="shared" si="121"/>
        <v>359.58020257826888</v>
      </c>
      <c r="K475" s="15">
        <f t="shared" si="119"/>
        <v>432.79495705767897</v>
      </c>
      <c r="L475" s="15">
        <f t="shared" si="120"/>
        <v>904876.16970707674</v>
      </c>
      <c r="M475" s="15"/>
      <c r="N475" s="15">
        <f t="shared" si="114"/>
        <v>904876.16970707674</v>
      </c>
      <c r="O475" s="39">
        <f t="shared" si="122"/>
        <v>904.87616970707677</v>
      </c>
    </row>
    <row r="476" spans="1:15" x14ac:dyDescent="0.25">
      <c r="A476" s="5"/>
      <c r="B476" s="1" t="s">
        <v>328</v>
      </c>
      <c r="C476" s="47">
        <v>4</v>
      </c>
      <c r="D476" s="69">
        <v>42.847299999999997</v>
      </c>
      <c r="E476" s="98">
        <v>3063</v>
      </c>
      <c r="F476" s="191">
        <v>1454798.8</v>
      </c>
      <c r="G476" s="38">
        <v>100</v>
      </c>
      <c r="H476" s="64">
        <f t="shared" si="118"/>
        <v>1454798.8</v>
      </c>
      <c r="I476" s="15">
        <f t="shared" si="117"/>
        <v>0</v>
      </c>
      <c r="J476" s="15">
        <f t="shared" si="121"/>
        <v>474.95879856349984</v>
      </c>
      <c r="K476" s="15">
        <f t="shared" si="119"/>
        <v>317.41636107244801</v>
      </c>
      <c r="L476" s="15">
        <f t="shared" si="120"/>
        <v>884485.38802414096</v>
      </c>
      <c r="M476" s="15"/>
      <c r="N476" s="15">
        <f t="shared" si="114"/>
        <v>884485.38802414096</v>
      </c>
      <c r="O476" s="39">
        <f t="shared" si="122"/>
        <v>884.485388024141</v>
      </c>
    </row>
    <row r="477" spans="1:15" x14ac:dyDescent="0.25">
      <c r="A477" s="5"/>
      <c r="B477" s="1" t="s">
        <v>329</v>
      </c>
      <c r="C477" s="47">
        <v>4</v>
      </c>
      <c r="D477" s="69">
        <v>27.030799999999999</v>
      </c>
      <c r="E477" s="98">
        <v>1713</v>
      </c>
      <c r="F477" s="191">
        <v>2779527.1</v>
      </c>
      <c r="G477" s="38">
        <v>100</v>
      </c>
      <c r="H477" s="64">
        <f t="shared" si="118"/>
        <v>2779527.1</v>
      </c>
      <c r="I477" s="15">
        <f t="shared" si="117"/>
        <v>0</v>
      </c>
      <c r="J477" s="15">
        <f t="shared" si="121"/>
        <v>1622.6077641564507</v>
      </c>
      <c r="K477" s="15">
        <f t="shared" si="119"/>
        <v>-830.23260452050283</v>
      </c>
      <c r="L477" s="15">
        <f t="shared" si="120"/>
        <v>278714.55915901589</v>
      </c>
      <c r="M477" s="15"/>
      <c r="N477" s="15">
        <f t="shared" si="114"/>
        <v>278714.55915901589</v>
      </c>
      <c r="O477" s="39">
        <f t="shared" si="122"/>
        <v>278.71455915901589</v>
      </c>
    </row>
    <row r="478" spans="1:15" x14ac:dyDescent="0.25">
      <c r="A478" s="5"/>
      <c r="B478" s="1" t="s">
        <v>330</v>
      </c>
      <c r="C478" s="47">
        <v>4</v>
      </c>
      <c r="D478" s="69">
        <v>20.4026</v>
      </c>
      <c r="E478" s="98">
        <v>1367</v>
      </c>
      <c r="F478" s="191">
        <v>379450.4</v>
      </c>
      <c r="G478" s="38">
        <v>100</v>
      </c>
      <c r="H478" s="64">
        <f t="shared" si="118"/>
        <v>379450.4</v>
      </c>
      <c r="I478" s="15">
        <f t="shared" si="117"/>
        <v>0</v>
      </c>
      <c r="J478" s="15">
        <f t="shared" si="121"/>
        <v>277.57893196781276</v>
      </c>
      <c r="K478" s="15">
        <f t="shared" si="119"/>
        <v>514.79622766813509</v>
      </c>
      <c r="L478" s="15">
        <f t="shared" si="120"/>
        <v>872830.8736279452</v>
      </c>
      <c r="M478" s="15"/>
      <c r="N478" s="15">
        <f t="shared" si="114"/>
        <v>872830.8736279452</v>
      </c>
      <c r="O478" s="39">
        <f t="shared" si="122"/>
        <v>872.83087362794515</v>
      </c>
    </row>
    <row r="479" spans="1:15" x14ac:dyDescent="0.25">
      <c r="A479" s="5"/>
      <c r="B479" s="1" t="s">
        <v>301</v>
      </c>
      <c r="C479" s="47">
        <v>4</v>
      </c>
      <c r="D479" s="69">
        <v>38.792499999999997</v>
      </c>
      <c r="E479" s="98">
        <v>1561</v>
      </c>
      <c r="F479" s="191">
        <v>641463.1</v>
      </c>
      <c r="G479" s="38">
        <v>100</v>
      </c>
      <c r="H479" s="64">
        <f t="shared" si="118"/>
        <v>641463.1</v>
      </c>
      <c r="I479" s="15">
        <f t="shared" si="117"/>
        <v>0</v>
      </c>
      <c r="J479" s="15">
        <f t="shared" si="121"/>
        <v>410.93087764253681</v>
      </c>
      <c r="K479" s="15">
        <f t="shared" si="119"/>
        <v>381.44428199341104</v>
      </c>
      <c r="L479" s="15">
        <f t="shared" si="120"/>
        <v>782945.50965478655</v>
      </c>
      <c r="M479" s="15"/>
      <c r="N479" s="15">
        <f t="shared" si="114"/>
        <v>782945.50965478655</v>
      </c>
      <c r="O479" s="39">
        <f t="shared" si="122"/>
        <v>782.94550965478652</v>
      </c>
    </row>
    <row r="480" spans="1:15" x14ac:dyDescent="0.25">
      <c r="A480" s="5"/>
      <c r="B480" s="1" t="s">
        <v>331</v>
      </c>
      <c r="C480" s="47">
        <v>4</v>
      </c>
      <c r="D480" s="69">
        <v>27.402800000000003</v>
      </c>
      <c r="E480" s="98">
        <v>1471</v>
      </c>
      <c r="F480" s="191">
        <v>223368.7</v>
      </c>
      <c r="G480" s="38">
        <v>100</v>
      </c>
      <c r="H480" s="64">
        <f t="shared" si="118"/>
        <v>223368.7</v>
      </c>
      <c r="I480" s="15">
        <f t="shared" si="117"/>
        <v>0</v>
      </c>
      <c r="J480" s="15">
        <f t="shared" si="121"/>
        <v>151.84819850441878</v>
      </c>
      <c r="K480" s="15">
        <f t="shared" si="119"/>
        <v>640.52696113152911</v>
      </c>
      <c r="L480" s="15">
        <f t="shared" si="120"/>
        <v>1066272.3193344926</v>
      </c>
      <c r="M480" s="15"/>
      <c r="N480" s="15">
        <f t="shared" si="114"/>
        <v>1066272.3193344926</v>
      </c>
      <c r="O480" s="39">
        <f t="shared" si="122"/>
        <v>1066.2723193344925</v>
      </c>
    </row>
    <row r="481" spans="1:15" x14ac:dyDescent="0.25">
      <c r="A481" s="5"/>
      <c r="B481" s="1" t="s">
        <v>332</v>
      </c>
      <c r="C481" s="47">
        <v>4</v>
      </c>
      <c r="D481" s="69">
        <v>19.755499999999998</v>
      </c>
      <c r="E481" s="98">
        <v>1633</v>
      </c>
      <c r="F481" s="191">
        <v>2604700.9</v>
      </c>
      <c r="G481" s="38">
        <v>100</v>
      </c>
      <c r="H481" s="64">
        <f t="shared" si="118"/>
        <v>2604700.9</v>
      </c>
      <c r="I481" s="15">
        <f t="shared" si="117"/>
        <v>0</v>
      </c>
      <c r="J481" s="15">
        <f t="shared" si="121"/>
        <v>1595.0403551745253</v>
      </c>
      <c r="K481" s="15">
        <f t="shared" si="119"/>
        <v>-802.66519553857745</v>
      </c>
      <c r="L481" s="15">
        <f t="shared" si="120"/>
        <v>246877.59342649131</v>
      </c>
      <c r="M481" s="15"/>
      <c r="N481" s="15">
        <f t="shared" si="114"/>
        <v>246877.59342649131</v>
      </c>
      <c r="O481" s="39">
        <f t="shared" si="122"/>
        <v>246.8775934264913</v>
      </c>
    </row>
    <row r="482" spans="1:15" x14ac:dyDescent="0.25">
      <c r="A482" s="5"/>
      <c r="B482" s="1" t="s">
        <v>333</v>
      </c>
      <c r="C482" s="47">
        <v>4</v>
      </c>
      <c r="D482" s="69">
        <v>31.557099999999998</v>
      </c>
      <c r="E482" s="98">
        <v>816</v>
      </c>
      <c r="F482" s="191">
        <v>215517.1</v>
      </c>
      <c r="G482" s="38">
        <v>100</v>
      </c>
      <c r="H482" s="64">
        <f t="shared" si="118"/>
        <v>215517.1</v>
      </c>
      <c r="I482" s="15">
        <f t="shared" si="117"/>
        <v>0</v>
      </c>
      <c r="J482" s="15">
        <f t="shared" si="121"/>
        <v>264.11409313725488</v>
      </c>
      <c r="K482" s="15">
        <f t="shared" si="119"/>
        <v>528.26106649869303</v>
      </c>
      <c r="L482" s="15">
        <f t="shared" si="120"/>
        <v>862415.98042771663</v>
      </c>
      <c r="M482" s="15"/>
      <c r="N482" s="15">
        <f t="shared" si="114"/>
        <v>862415.98042771663</v>
      </c>
      <c r="O482" s="39">
        <f t="shared" si="122"/>
        <v>862.41598042771659</v>
      </c>
    </row>
    <row r="483" spans="1:15" x14ac:dyDescent="0.25">
      <c r="A483" s="5"/>
      <c r="B483" s="1" t="s">
        <v>334</v>
      </c>
      <c r="C483" s="47">
        <v>4</v>
      </c>
      <c r="D483" s="69">
        <v>3.6592000000000002</v>
      </c>
      <c r="E483" s="98">
        <v>1822</v>
      </c>
      <c r="F483" s="191">
        <v>1929711.4</v>
      </c>
      <c r="G483" s="38">
        <v>100</v>
      </c>
      <c r="H483" s="64">
        <f t="shared" si="118"/>
        <v>1929711.4</v>
      </c>
      <c r="I483" s="15">
        <f t="shared" si="117"/>
        <v>0</v>
      </c>
      <c r="J483" s="15">
        <f t="shared" si="121"/>
        <v>1059.117124039517</v>
      </c>
      <c r="K483" s="15">
        <f t="shared" si="119"/>
        <v>-266.74196440356911</v>
      </c>
      <c r="L483" s="15">
        <f t="shared" si="120"/>
        <v>217912.35225256853</v>
      </c>
      <c r="M483" s="15"/>
      <c r="N483" s="15">
        <f t="shared" si="114"/>
        <v>217912.35225256853</v>
      </c>
      <c r="O483" s="39">
        <f t="shared" si="122"/>
        <v>217.91235225256852</v>
      </c>
    </row>
    <row r="484" spans="1:15" x14ac:dyDescent="0.25">
      <c r="A484" s="5"/>
      <c r="B484" s="1" t="s">
        <v>335</v>
      </c>
      <c r="C484" s="47">
        <v>4</v>
      </c>
      <c r="D484" s="69">
        <v>3.3653</v>
      </c>
      <c r="E484" s="98">
        <v>1867</v>
      </c>
      <c r="F484" s="191">
        <v>620978.69999999995</v>
      </c>
      <c r="G484" s="38">
        <v>100</v>
      </c>
      <c r="H484" s="64">
        <f t="shared" si="118"/>
        <v>620978.69999999995</v>
      </c>
      <c r="I484" s="15">
        <f t="shared" si="117"/>
        <v>0</v>
      </c>
      <c r="J484" s="15">
        <f t="shared" si="121"/>
        <v>332.60776647027313</v>
      </c>
      <c r="K484" s="15">
        <f t="shared" si="119"/>
        <v>459.76739316567472</v>
      </c>
      <c r="L484" s="15">
        <f t="shared" si="120"/>
        <v>806244.72537563799</v>
      </c>
      <c r="M484" s="15"/>
      <c r="N484" s="15">
        <f t="shared" si="114"/>
        <v>806244.72537563799</v>
      </c>
      <c r="O484" s="39">
        <f t="shared" si="122"/>
        <v>806.24472537563804</v>
      </c>
    </row>
    <row r="485" spans="1:15" x14ac:dyDescent="0.25">
      <c r="A485" s="5"/>
      <c r="B485" s="1" t="s">
        <v>336</v>
      </c>
      <c r="C485" s="47">
        <v>4</v>
      </c>
      <c r="D485" s="69">
        <v>13.880999999999998</v>
      </c>
      <c r="E485" s="98">
        <v>954</v>
      </c>
      <c r="F485" s="191">
        <v>165819.5</v>
      </c>
      <c r="G485" s="38">
        <v>100</v>
      </c>
      <c r="H485" s="64">
        <f t="shared" si="118"/>
        <v>165819.5</v>
      </c>
      <c r="I485" s="15">
        <f t="shared" si="117"/>
        <v>0</v>
      </c>
      <c r="J485" s="15">
        <f t="shared" si="121"/>
        <v>173.8149895178197</v>
      </c>
      <c r="K485" s="15">
        <f t="shared" si="119"/>
        <v>618.5601701181281</v>
      </c>
      <c r="L485" s="15">
        <f t="shared" si="120"/>
        <v>937455.57679617999</v>
      </c>
      <c r="M485" s="15"/>
      <c r="N485" s="15">
        <f t="shared" si="114"/>
        <v>937455.57679617999</v>
      </c>
      <c r="O485" s="39">
        <f t="shared" si="122"/>
        <v>937.45557679618003</v>
      </c>
    </row>
    <row r="486" spans="1:15" x14ac:dyDescent="0.25">
      <c r="A486" s="5"/>
      <c r="B486" s="1" t="s">
        <v>337</v>
      </c>
      <c r="C486" s="47">
        <v>4</v>
      </c>
      <c r="D486" s="69">
        <v>30.09</v>
      </c>
      <c r="E486" s="98">
        <v>964</v>
      </c>
      <c r="F486" s="191">
        <v>252640.4</v>
      </c>
      <c r="G486" s="38">
        <v>100</v>
      </c>
      <c r="H486" s="64">
        <f t="shared" si="118"/>
        <v>252640.4</v>
      </c>
      <c r="I486" s="15">
        <f t="shared" si="117"/>
        <v>0</v>
      </c>
      <c r="J486" s="15">
        <f t="shared" si="121"/>
        <v>262.07510373443984</v>
      </c>
      <c r="K486" s="15">
        <f t="shared" si="119"/>
        <v>530.30005590150802</v>
      </c>
      <c r="L486" s="15">
        <f t="shared" si="120"/>
        <v>877185.09670096601</v>
      </c>
      <c r="M486" s="15"/>
      <c r="N486" s="15">
        <f t="shared" si="114"/>
        <v>877185.09670096601</v>
      </c>
      <c r="O486" s="39">
        <f t="shared" si="122"/>
        <v>877.18509670096603</v>
      </c>
    </row>
    <row r="487" spans="1:15" x14ac:dyDescent="0.25">
      <c r="A487" s="5"/>
      <c r="B487" s="1" t="s">
        <v>338</v>
      </c>
      <c r="C487" s="47">
        <v>4</v>
      </c>
      <c r="D487" s="69">
        <v>55.488399999999999</v>
      </c>
      <c r="E487" s="98">
        <v>2786</v>
      </c>
      <c r="F487" s="191">
        <v>424147.6</v>
      </c>
      <c r="G487" s="38">
        <v>100</v>
      </c>
      <c r="H487" s="64">
        <f t="shared" si="118"/>
        <v>424147.6</v>
      </c>
      <c r="I487" s="15">
        <f t="shared" si="117"/>
        <v>0</v>
      </c>
      <c r="J487" s="15">
        <f t="shared" si="121"/>
        <v>152.24249820531227</v>
      </c>
      <c r="K487" s="15">
        <f t="shared" si="119"/>
        <v>640.13266143063561</v>
      </c>
      <c r="L487" s="15">
        <f t="shared" si="120"/>
        <v>1302688.2795781624</v>
      </c>
      <c r="M487" s="15"/>
      <c r="N487" s="15">
        <f t="shared" si="114"/>
        <v>1302688.2795781624</v>
      </c>
      <c r="O487" s="39">
        <f t="shared" si="122"/>
        <v>1302.6882795781623</v>
      </c>
    </row>
    <row r="488" spans="1:15" x14ac:dyDescent="0.25">
      <c r="A488" s="5"/>
      <c r="B488" s="1" t="s">
        <v>339</v>
      </c>
      <c r="C488" s="47">
        <v>4</v>
      </c>
      <c r="D488" s="69">
        <v>30.717099999999999</v>
      </c>
      <c r="E488" s="98">
        <v>1790</v>
      </c>
      <c r="F488" s="191">
        <v>1120104</v>
      </c>
      <c r="G488" s="38">
        <v>100</v>
      </c>
      <c r="H488" s="64">
        <f t="shared" si="118"/>
        <v>1120104</v>
      </c>
      <c r="I488" s="15">
        <f t="shared" si="117"/>
        <v>0</v>
      </c>
      <c r="J488" s="15">
        <f t="shared" si="121"/>
        <v>625.7564245810056</v>
      </c>
      <c r="K488" s="15">
        <f t="shared" si="119"/>
        <v>166.61873505494225</v>
      </c>
      <c r="L488" s="15">
        <f t="shared" si="120"/>
        <v>510673.81856340403</v>
      </c>
      <c r="M488" s="15"/>
      <c r="N488" s="15">
        <f t="shared" si="114"/>
        <v>510673.81856340403</v>
      </c>
      <c r="O488" s="39">
        <f t="shared" si="122"/>
        <v>510.67381856340404</v>
      </c>
    </row>
    <row r="489" spans="1:15" x14ac:dyDescent="0.25">
      <c r="A489" s="5"/>
      <c r="B489" s="1" t="s">
        <v>340</v>
      </c>
      <c r="C489" s="47">
        <v>4</v>
      </c>
      <c r="D489" s="69">
        <v>26.287699999999997</v>
      </c>
      <c r="E489" s="98">
        <v>1608</v>
      </c>
      <c r="F489" s="191">
        <v>702550.6</v>
      </c>
      <c r="G489" s="38">
        <v>100</v>
      </c>
      <c r="H489" s="64">
        <f t="shared" si="118"/>
        <v>702550.6</v>
      </c>
      <c r="I489" s="15">
        <f t="shared" si="117"/>
        <v>0</v>
      </c>
      <c r="J489" s="15">
        <f t="shared" si="121"/>
        <v>436.90957711442786</v>
      </c>
      <c r="K489" s="15">
        <f t="shared" si="119"/>
        <v>355.46558252151999</v>
      </c>
      <c r="L489" s="15">
        <f t="shared" si="120"/>
        <v>716124.07225424983</v>
      </c>
      <c r="M489" s="15"/>
      <c r="N489" s="15">
        <f t="shared" si="114"/>
        <v>716124.07225424983</v>
      </c>
      <c r="O489" s="39">
        <f t="shared" si="122"/>
        <v>716.12407225424988</v>
      </c>
    </row>
    <row r="490" spans="1:15" x14ac:dyDescent="0.25">
      <c r="A490" s="5"/>
      <c r="B490" s="1" t="s">
        <v>341</v>
      </c>
      <c r="C490" s="47">
        <v>4</v>
      </c>
      <c r="D490" s="69">
        <v>25.453600000000002</v>
      </c>
      <c r="E490" s="98">
        <v>1312</v>
      </c>
      <c r="F490" s="191">
        <v>186479.3</v>
      </c>
      <c r="G490" s="38">
        <v>100</v>
      </c>
      <c r="H490" s="64">
        <f t="shared" si="118"/>
        <v>186479.3</v>
      </c>
      <c r="I490" s="15">
        <f t="shared" si="117"/>
        <v>0</v>
      </c>
      <c r="J490" s="15">
        <f t="shared" si="121"/>
        <v>142.13361280487803</v>
      </c>
      <c r="K490" s="15">
        <f t="shared" si="119"/>
        <v>650.24154683106985</v>
      </c>
      <c r="L490" s="15">
        <f t="shared" si="120"/>
        <v>1054497.063619192</v>
      </c>
      <c r="M490" s="15"/>
      <c r="N490" s="15">
        <f t="shared" si="114"/>
        <v>1054497.063619192</v>
      </c>
      <c r="O490" s="39">
        <f t="shared" si="122"/>
        <v>1054.497063619192</v>
      </c>
    </row>
    <row r="491" spans="1:15" x14ac:dyDescent="0.25">
      <c r="A491" s="5"/>
      <c r="B491" s="1" t="s">
        <v>342</v>
      </c>
      <c r="C491" s="47">
        <v>4</v>
      </c>
      <c r="D491" s="69">
        <v>29.825800000000001</v>
      </c>
      <c r="E491" s="98">
        <v>2127</v>
      </c>
      <c r="F491" s="191">
        <v>497999.5</v>
      </c>
      <c r="G491" s="38">
        <v>100</v>
      </c>
      <c r="H491" s="64">
        <f t="shared" si="118"/>
        <v>497999.5</v>
      </c>
      <c r="I491" s="15">
        <f t="shared" si="117"/>
        <v>0</v>
      </c>
      <c r="J491" s="15">
        <f t="shared" si="121"/>
        <v>234.13234602726845</v>
      </c>
      <c r="K491" s="15">
        <f t="shared" si="119"/>
        <v>558.2428136086794</v>
      </c>
      <c r="L491" s="15">
        <f t="shared" si="120"/>
        <v>1043645.3036583107</v>
      </c>
      <c r="M491" s="15"/>
      <c r="N491" s="15">
        <f t="shared" si="114"/>
        <v>1043645.3036583107</v>
      </c>
      <c r="O491" s="39">
        <f t="shared" si="122"/>
        <v>1043.6453036583107</v>
      </c>
    </row>
    <row r="492" spans="1:15" x14ac:dyDescent="0.25">
      <c r="A492" s="5"/>
      <c r="B492" s="1" t="s">
        <v>789</v>
      </c>
      <c r="C492" s="47">
        <v>4</v>
      </c>
      <c r="D492" s="69">
        <v>33.023499999999999</v>
      </c>
      <c r="E492" s="98">
        <v>2534</v>
      </c>
      <c r="F492" s="191">
        <v>808437.6</v>
      </c>
      <c r="G492" s="38">
        <v>100</v>
      </c>
      <c r="H492" s="64">
        <f t="shared" si="118"/>
        <v>808437.6</v>
      </c>
      <c r="I492" s="15">
        <f t="shared" si="117"/>
        <v>0</v>
      </c>
      <c r="J492" s="15">
        <f t="shared" si="121"/>
        <v>319.03614838200474</v>
      </c>
      <c r="K492" s="15">
        <f t="shared" si="119"/>
        <v>473.33901125394311</v>
      </c>
      <c r="L492" s="15">
        <f t="shared" si="120"/>
        <v>991899.42622978077</v>
      </c>
      <c r="M492" s="15"/>
      <c r="N492" s="15">
        <f t="shared" si="114"/>
        <v>991899.42622978077</v>
      </c>
      <c r="O492" s="39">
        <f t="shared" si="122"/>
        <v>991.89942622978083</v>
      </c>
    </row>
    <row r="493" spans="1:15" x14ac:dyDescent="0.25">
      <c r="A493" s="5"/>
      <c r="B493" s="1" t="s">
        <v>343</v>
      </c>
      <c r="C493" s="47">
        <v>4</v>
      </c>
      <c r="D493" s="69">
        <v>30.994699999999998</v>
      </c>
      <c r="E493" s="98">
        <v>1166</v>
      </c>
      <c r="F493" s="191">
        <v>234539.3</v>
      </c>
      <c r="G493" s="38">
        <v>100</v>
      </c>
      <c r="H493" s="64">
        <f t="shared" si="118"/>
        <v>234539.3</v>
      </c>
      <c r="I493" s="15">
        <f t="shared" si="117"/>
        <v>0</v>
      </c>
      <c r="J493" s="15">
        <f t="shared" si="121"/>
        <v>201.14862778730702</v>
      </c>
      <c r="K493" s="15">
        <f t="shared" si="119"/>
        <v>591.22653184864089</v>
      </c>
      <c r="L493" s="15">
        <f t="shared" si="120"/>
        <v>980315.90932791261</v>
      </c>
      <c r="M493" s="15"/>
      <c r="N493" s="15">
        <f t="shared" si="114"/>
        <v>980315.90932791261</v>
      </c>
      <c r="O493" s="39">
        <f t="shared" si="122"/>
        <v>980.31590932791266</v>
      </c>
    </row>
    <row r="494" spans="1:15" x14ac:dyDescent="0.25">
      <c r="A494" s="5"/>
      <c r="B494" s="1" t="s">
        <v>344</v>
      </c>
      <c r="C494" s="47">
        <v>4</v>
      </c>
      <c r="D494" s="69">
        <v>35.313499999999998</v>
      </c>
      <c r="E494" s="98">
        <v>2293</v>
      </c>
      <c r="F494" s="191">
        <v>447877.8</v>
      </c>
      <c r="G494" s="38">
        <v>100</v>
      </c>
      <c r="H494" s="64">
        <f t="shared" si="118"/>
        <v>447877.8</v>
      </c>
      <c r="I494" s="15">
        <f t="shared" si="117"/>
        <v>0</v>
      </c>
      <c r="J494" s="15">
        <f t="shared" si="121"/>
        <v>195.32394243349324</v>
      </c>
      <c r="K494" s="15">
        <f t="shared" si="119"/>
        <v>597.05121720245461</v>
      </c>
      <c r="L494" s="15">
        <f t="shared" si="120"/>
        <v>1128939.7502616474</v>
      </c>
      <c r="M494" s="15"/>
      <c r="N494" s="15">
        <f t="shared" si="114"/>
        <v>1128939.7502616474</v>
      </c>
      <c r="O494" s="39">
        <f t="shared" si="122"/>
        <v>1128.9397502616473</v>
      </c>
    </row>
    <row r="495" spans="1:15" x14ac:dyDescent="0.25">
      <c r="A495" s="5"/>
      <c r="B495" s="1" t="s">
        <v>143</v>
      </c>
      <c r="C495" s="47">
        <v>4</v>
      </c>
      <c r="D495" s="69">
        <v>21.177500000000002</v>
      </c>
      <c r="E495" s="98">
        <v>1082</v>
      </c>
      <c r="F495" s="191">
        <v>165731.79999999999</v>
      </c>
      <c r="G495" s="38">
        <v>100</v>
      </c>
      <c r="H495" s="64">
        <f t="shared" si="118"/>
        <v>165731.79999999999</v>
      </c>
      <c r="I495" s="15">
        <f t="shared" si="117"/>
        <v>0</v>
      </c>
      <c r="J495" s="15">
        <f t="shared" si="121"/>
        <v>153.171719038817</v>
      </c>
      <c r="K495" s="15">
        <f t="shared" si="119"/>
        <v>639.20344059713079</v>
      </c>
      <c r="L495" s="15">
        <f t="shared" si="120"/>
        <v>1001026.107255172</v>
      </c>
      <c r="M495" s="15"/>
      <c r="N495" s="15">
        <f t="shared" si="114"/>
        <v>1001026.107255172</v>
      </c>
      <c r="O495" s="39">
        <f t="shared" si="122"/>
        <v>1001.026107255172</v>
      </c>
    </row>
    <row r="496" spans="1:15" x14ac:dyDescent="0.25">
      <c r="A496" s="5"/>
      <c r="B496" s="1" t="s">
        <v>790</v>
      </c>
      <c r="C496" s="47">
        <v>4</v>
      </c>
      <c r="D496" s="69">
        <v>3.9474999999999998</v>
      </c>
      <c r="E496" s="98">
        <v>893</v>
      </c>
      <c r="F496" s="191">
        <v>510500.6</v>
      </c>
      <c r="G496" s="38">
        <v>100</v>
      </c>
      <c r="H496" s="64">
        <f t="shared" si="118"/>
        <v>510500.6</v>
      </c>
      <c r="I496" s="15">
        <f t="shared" si="117"/>
        <v>0</v>
      </c>
      <c r="J496" s="15">
        <f t="shared" si="121"/>
        <v>571.66920492721158</v>
      </c>
      <c r="K496" s="15">
        <f t="shared" si="119"/>
        <v>220.70595470873627</v>
      </c>
      <c r="L496" s="15">
        <f t="shared" si="120"/>
        <v>393961.44953062141</v>
      </c>
      <c r="M496" s="15"/>
      <c r="N496" s="15">
        <f t="shared" si="114"/>
        <v>393961.44953062141</v>
      </c>
      <c r="O496" s="39">
        <f t="shared" si="122"/>
        <v>393.96144953062139</v>
      </c>
    </row>
    <row r="497" spans="1:15" x14ac:dyDescent="0.25">
      <c r="A497" s="5"/>
      <c r="B497" s="1" t="s">
        <v>345</v>
      </c>
      <c r="C497" s="47">
        <v>4</v>
      </c>
      <c r="D497" s="69">
        <v>27.792899999999999</v>
      </c>
      <c r="E497" s="98">
        <v>1179</v>
      </c>
      <c r="F497" s="191">
        <v>226439.2</v>
      </c>
      <c r="G497" s="38">
        <v>100</v>
      </c>
      <c r="H497" s="64">
        <f t="shared" si="118"/>
        <v>226439.2</v>
      </c>
      <c r="I497" s="15">
        <f t="shared" si="117"/>
        <v>0</v>
      </c>
      <c r="J497" s="15">
        <f t="shared" si="121"/>
        <v>192.06039016115352</v>
      </c>
      <c r="K497" s="15">
        <f t="shared" si="119"/>
        <v>600.31476947479428</v>
      </c>
      <c r="L497" s="15">
        <f t="shared" si="120"/>
        <v>983314.28662923153</v>
      </c>
      <c r="M497" s="15"/>
      <c r="N497" s="15">
        <f t="shared" si="114"/>
        <v>983314.28662923153</v>
      </c>
      <c r="O497" s="39">
        <f t="shared" si="122"/>
        <v>983.31428662923156</v>
      </c>
    </row>
    <row r="498" spans="1:15" x14ac:dyDescent="0.25">
      <c r="A498" s="5"/>
      <c r="B498" s="1" t="s">
        <v>791</v>
      </c>
      <c r="C498" s="47">
        <v>4</v>
      </c>
      <c r="D498" s="69">
        <v>28.8416</v>
      </c>
      <c r="E498" s="98">
        <v>2897</v>
      </c>
      <c r="F498" s="191">
        <v>2129364.4</v>
      </c>
      <c r="G498" s="38">
        <v>100</v>
      </c>
      <c r="H498" s="64">
        <f t="shared" si="118"/>
        <v>2129364.4</v>
      </c>
      <c r="I498" s="15">
        <f t="shared" si="117"/>
        <v>0</v>
      </c>
      <c r="J498" s="15">
        <f t="shared" si="121"/>
        <v>735.02395581636176</v>
      </c>
      <c r="K498" s="15">
        <f t="shared" si="119"/>
        <v>57.35120381958609</v>
      </c>
      <c r="L498" s="15">
        <f t="shared" si="120"/>
        <v>491413.77827486413</v>
      </c>
      <c r="M498" s="15"/>
      <c r="N498" s="15">
        <f t="shared" si="114"/>
        <v>491413.77827486413</v>
      </c>
      <c r="O498" s="39">
        <f t="shared" si="122"/>
        <v>491.41377827486411</v>
      </c>
    </row>
    <row r="499" spans="1:15" x14ac:dyDescent="0.25">
      <c r="A499" s="5"/>
      <c r="B499" s="1" t="s">
        <v>792</v>
      </c>
      <c r="C499" s="47">
        <v>4</v>
      </c>
      <c r="D499" s="69">
        <v>24.596599999999999</v>
      </c>
      <c r="E499" s="98">
        <v>980</v>
      </c>
      <c r="F499" s="191">
        <v>153216</v>
      </c>
      <c r="G499" s="38">
        <v>100</v>
      </c>
      <c r="H499" s="64">
        <f t="shared" si="118"/>
        <v>153216</v>
      </c>
      <c r="I499" s="15">
        <f t="shared" si="117"/>
        <v>0</v>
      </c>
      <c r="J499" s="15">
        <f t="shared" si="121"/>
        <v>156.34285714285716</v>
      </c>
      <c r="K499" s="15">
        <f t="shared" si="119"/>
        <v>636.0323024930907</v>
      </c>
      <c r="L499" s="15">
        <f t="shared" si="120"/>
        <v>996140.80813258758</v>
      </c>
      <c r="M499" s="15"/>
      <c r="N499" s="15">
        <f t="shared" si="114"/>
        <v>996140.80813258758</v>
      </c>
      <c r="O499" s="39">
        <f t="shared" si="122"/>
        <v>996.14080813258761</v>
      </c>
    </row>
    <row r="500" spans="1:15" x14ac:dyDescent="0.25">
      <c r="A500" s="5"/>
      <c r="B500" s="1" t="s">
        <v>346</v>
      </c>
      <c r="C500" s="47">
        <v>4</v>
      </c>
      <c r="D500" s="69">
        <v>21.978000000000002</v>
      </c>
      <c r="E500" s="98">
        <v>1633</v>
      </c>
      <c r="F500" s="191">
        <v>223178.6</v>
      </c>
      <c r="G500" s="38">
        <v>100</v>
      </c>
      <c r="H500" s="64">
        <f t="shared" si="118"/>
        <v>223178.6</v>
      </c>
      <c r="I500" s="15">
        <f t="shared" si="117"/>
        <v>0</v>
      </c>
      <c r="J500" s="15">
        <f t="shared" si="121"/>
        <v>136.6678505817514</v>
      </c>
      <c r="K500" s="15">
        <f t="shared" si="119"/>
        <v>655.70730905419646</v>
      </c>
      <c r="L500" s="15">
        <f t="shared" si="120"/>
        <v>1086936.8027619554</v>
      </c>
      <c r="M500" s="15"/>
      <c r="N500" s="15">
        <f t="shared" si="114"/>
        <v>1086936.8027619554</v>
      </c>
      <c r="O500" s="39">
        <f t="shared" si="122"/>
        <v>1086.9368027619555</v>
      </c>
    </row>
    <row r="501" spans="1:15" x14ac:dyDescent="0.25">
      <c r="A501" s="5"/>
      <c r="B501" s="1" t="s">
        <v>347</v>
      </c>
      <c r="C501" s="47">
        <v>4</v>
      </c>
      <c r="D501" s="69">
        <v>14.0153</v>
      </c>
      <c r="E501" s="98">
        <v>794</v>
      </c>
      <c r="F501" s="191">
        <v>122087.4</v>
      </c>
      <c r="G501" s="38">
        <v>100</v>
      </c>
      <c r="H501" s="64">
        <f t="shared" si="118"/>
        <v>122087.4</v>
      </c>
      <c r="I501" s="15">
        <f t="shared" si="117"/>
        <v>0</v>
      </c>
      <c r="J501" s="15">
        <f t="shared" si="121"/>
        <v>153.76246851385389</v>
      </c>
      <c r="K501" s="15">
        <f t="shared" si="119"/>
        <v>638.61269112209402</v>
      </c>
      <c r="L501" s="15">
        <f t="shared" si="120"/>
        <v>945223.1616735484</v>
      </c>
      <c r="M501" s="15"/>
      <c r="N501" s="15">
        <f t="shared" si="114"/>
        <v>945223.1616735484</v>
      </c>
      <c r="O501" s="39">
        <f t="shared" si="122"/>
        <v>945.22316167354836</v>
      </c>
    </row>
    <row r="502" spans="1:15" x14ac:dyDescent="0.25">
      <c r="A502" s="5"/>
      <c r="B502" s="8"/>
      <c r="C502" s="8"/>
      <c r="D502" s="69">
        <v>0</v>
      </c>
      <c r="E502" s="100"/>
      <c r="F502" s="56"/>
      <c r="G502" s="38"/>
      <c r="H502" s="56"/>
      <c r="K502" s="15"/>
      <c r="L502" s="15"/>
      <c r="M502" s="15"/>
      <c r="N502" s="15"/>
      <c r="O502" s="39">
        <f t="shared" si="122"/>
        <v>0</v>
      </c>
    </row>
    <row r="503" spans="1:15" x14ac:dyDescent="0.25">
      <c r="A503" s="32" t="s">
        <v>348</v>
      </c>
      <c r="B503" s="2" t="s">
        <v>2</v>
      </c>
      <c r="C503" s="58"/>
      <c r="D503" s="7">
        <v>754.17770000000007</v>
      </c>
      <c r="E503" s="101">
        <f>E504</f>
        <v>53472</v>
      </c>
      <c r="F503" s="49">
        <f t="shared" ref="F503" si="123">F505</f>
        <v>0</v>
      </c>
      <c r="G503" s="49"/>
      <c r="H503" s="49">
        <f>H505</f>
        <v>3334355.7</v>
      </c>
      <c r="I503" s="12">
        <f>I505</f>
        <v>-3334355.7</v>
      </c>
      <c r="J503" s="12"/>
      <c r="K503" s="15"/>
      <c r="L503" s="15"/>
      <c r="M503" s="14">
        <f>M505</f>
        <v>27513568.137310266</v>
      </c>
      <c r="N503" s="12">
        <f t="shared" si="114"/>
        <v>27513568.137310266</v>
      </c>
      <c r="O503" s="39"/>
    </row>
    <row r="504" spans="1:15" x14ac:dyDescent="0.25">
      <c r="A504" s="32" t="s">
        <v>348</v>
      </c>
      <c r="B504" s="2" t="s">
        <v>3</v>
      </c>
      <c r="C504" s="58"/>
      <c r="D504" s="7">
        <v>754.17770000000007</v>
      </c>
      <c r="E504" s="101">
        <f>SUM(E506:E524)</f>
        <v>53472</v>
      </c>
      <c r="F504" s="49">
        <f t="shared" ref="F504" si="124">SUM(F506:F524)</f>
        <v>24356881.800000001</v>
      </c>
      <c r="G504" s="49"/>
      <c r="H504" s="49">
        <f>SUM(H506:H524)</f>
        <v>17688170.400000002</v>
      </c>
      <c r="I504" s="12">
        <f>SUM(I506:I524)</f>
        <v>6668711.4000000004</v>
      </c>
      <c r="J504" s="12"/>
      <c r="K504" s="15"/>
      <c r="L504" s="12">
        <f>SUM(L506:L524)</f>
        <v>20821459.758731138</v>
      </c>
      <c r="M504" s="15"/>
      <c r="N504" s="12">
        <f t="shared" si="114"/>
        <v>20821459.758731138</v>
      </c>
      <c r="O504" s="39"/>
    </row>
    <row r="505" spans="1:15" x14ac:dyDescent="0.25">
      <c r="A505" s="5"/>
      <c r="B505" s="1" t="s">
        <v>26</v>
      </c>
      <c r="C505" s="47">
        <v>2</v>
      </c>
      <c r="D505" s="69">
        <v>0</v>
      </c>
      <c r="E505" s="104"/>
      <c r="F505" s="64"/>
      <c r="G505" s="38">
        <v>25</v>
      </c>
      <c r="H505" s="64">
        <f>F516*G505/100</f>
        <v>3334355.7</v>
      </c>
      <c r="I505" s="15">
        <f t="shared" ref="I505:I524" si="125">F505-H505</f>
        <v>-3334355.7</v>
      </c>
      <c r="J505" s="15"/>
      <c r="K505" s="15"/>
      <c r="L505" s="15"/>
      <c r="M505" s="15">
        <f>($L$7*$L$8*E503/$L$10)+($L$7*$L$9*D503/$L$11)</f>
        <v>27513568.137310266</v>
      </c>
      <c r="N505" s="15">
        <f t="shared" si="114"/>
        <v>27513568.137310266</v>
      </c>
      <c r="O505" s="39">
        <f t="shared" si="122"/>
        <v>27513.568137310267</v>
      </c>
    </row>
    <row r="506" spans="1:15" x14ac:dyDescent="0.25">
      <c r="A506" s="5"/>
      <c r="B506" s="1" t="s">
        <v>349</v>
      </c>
      <c r="C506" s="47">
        <v>4</v>
      </c>
      <c r="D506" s="69">
        <v>77.823599999999999</v>
      </c>
      <c r="E506" s="98">
        <v>5001</v>
      </c>
      <c r="F506" s="192">
        <v>1409473</v>
      </c>
      <c r="G506" s="38">
        <v>100</v>
      </c>
      <c r="H506" s="64">
        <f t="shared" ref="H506:H524" si="126">F506*G506/100</f>
        <v>1409473</v>
      </c>
      <c r="I506" s="15">
        <f t="shared" si="125"/>
        <v>0</v>
      </c>
      <c r="J506" s="15">
        <f t="shared" si="121"/>
        <v>281.83823235352929</v>
      </c>
      <c r="K506" s="15">
        <f t="shared" ref="K506:K524" si="127">$J$11*$J$19-J506</f>
        <v>510.53692728241856</v>
      </c>
      <c r="L506" s="15">
        <f t="shared" ref="L506:L524" si="128">IF(K506&gt;0,$J$7*$J$8*(K506/$K$19),0)+$J$7*$J$9*(E506/$E$19)+$J$7*$J$10*(D506/$D$19)</f>
        <v>1458932.7677814611</v>
      </c>
      <c r="M506" s="15"/>
      <c r="N506" s="15">
        <f t="shared" si="114"/>
        <v>1458932.7677814611</v>
      </c>
      <c r="O506" s="39">
        <f t="shared" si="122"/>
        <v>1458.9327677814611</v>
      </c>
    </row>
    <row r="507" spans="1:15" x14ac:dyDescent="0.25">
      <c r="A507" s="5"/>
      <c r="B507" s="1" t="s">
        <v>350</v>
      </c>
      <c r="C507" s="47">
        <v>4</v>
      </c>
      <c r="D507" s="69">
        <v>26.140100000000004</v>
      </c>
      <c r="E507" s="98">
        <v>1501</v>
      </c>
      <c r="F507" s="192">
        <v>374376.9</v>
      </c>
      <c r="G507" s="38">
        <v>100</v>
      </c>
      <c r="H507" s="64">
        <f t="shared" si="126"/>
        <v>374376.9</v>
      </c>
      <c r="I507" s="15">
        <f t="shared" si="125"/>
        <v>0</v>
      </c>
      <c r="J507" s="15">
        <f t="shared" si="121"/>
        <v>249.41832111925385</v>
      </c>
      <c r="K507" s="15">
        <f t="shared" si="127"/>
        <v>542.95683851669401</v>
      </c>
      <c r="L507" s="15">
        <f t="shared" si="128"/>
        <v>941752.68182873051</v>
      </c>
      <c r="M507" s="15"/>
      <c r="N507" s="15">
        <f t="shared" si="114"/>
        <v>941752.68182873051</v>
      </c>
      <c r="O507" s="39">
        <f t="shared" si="122"/>
        <v>941.75268182873049</v>
      </c>
    </row>
    <row r="508" spans="1:15" x14ac:dyDescent="0.25">
      <c r="A508" s="5"/>
      <c r="B508" s="1" t="s">
        <v>351</v>
      </c>
      <c r="C508" s="47">
        <v>4</v>
      </c>
      <c r="D508" s="69">
        <v>36.946100000000001</v>
      </c>
      <c r="E508" s="98">
        <v>1855</v>
      </c>
      <c r="F508" s="192">
        <v>411997.3</v>
      </c>
      <c r="G508" s="38">
        <v>100</v>
      </c>
      <c r="H508" s="64">
        <f t="shared" si="126"/>
        <v>411997.3</v>
      </c>
      <c r="I508" s="15">
        <f t="shared" si="125"/>
        <v>0</v>
      </c>
      <c r="J508" s="15">
        <f t="shared" si="121"/>
        <v>222.10097035040431</v>
      </c>
      <c r="K508" s="15">
        <f t="shared" si="127"/>
        <v>570.27418928554357</v>
      </c>
      <c r="L508" s="15">
        <f t="shared" si="128"/>
        <v>1050396.7682199918</v>
      </c>
      <c r="M508" s="15"/>
      <c r="N508" s="15">
        <f t="shared" si="114"/>
        <v>1050396.7682199918</v>
      </c>
      <c r="O508" s="39">
        <f t="shared" si="122"/>
        <v>1050.3967682199918</v>
      </c>
    </row>
    <row r="509" spans="1:15" x14ac:dyDescent="0.25">
      <c r="A509" s="5"/>
      <c r="B509" s="1" t="s">
        <v>352</v>
      </c>
      <c r="C509" s="47">
        <v>4</v>
      </c>
      <c r="D509" s="69">
        <v>50.619700000000009</v>
      </c>
      <c r="E509" s="98">
        <v>3150</v>
      </c>
      <c r="F509" s="192">
        <v>907759.7</v>
      </c>
      <c r="G509" s="38">
        <v>100</v>
      </c>
      <c r="H509" s="64">
        <f t="shared" si="126"/>
        <v>907759.7</v>
      </c>
      <c r="I509" s="15">
        <f t="shared" si="125"/>
        <v>0</v>
      </c>
      <c r="J509" s="15">
        <f t="shared" si="121"/>
        <v>288.17768253968251</v>
      </c>
      <c r="K509" s="15">
        <f t="shared" si="127"/>
        <v>504.19747709626535</v>
      </c>
      <c r="L509" s="15">
        <f t="shared" si="128"/>
        <v>1155984.4747327445</v>
      </c>
      <c r="M509" s="15"/>
      <c r="N509" s="15">
        <f t="shared" si="114"/>
        <v>1155984.4747327445</v>
      </c>
      <c r="O509" s="39">
        <f t="shared" si="122"/>
        <v>1155.9844747327445</v>
      </c>
    </row>
    <row r="510" spans="1:15" x14ac:dyDescent="0.25">
      <c r="A510" s="5"/>
      <c r="B510" s="1" t="s">
        <v>353</v>
      </c>
      <c r="C510" s="47">
        <v>4</v>
      </c>
      <c r="D510" s="69">
        <v>35.986699999999999</v>
      </c>
      <c r="E510" s="98">
        <v>2306</v>
      </c>
      <c r="F510" s="192">
        <v>980178.7</v>
      </c>
      <c r="G510" s="38">
        <v>100</v>
      </c>
      <c r="H510" s="64">
        <f t="shared" si="126"/>
        <v>980178.7</v>
      </c>
      <c r="I510" s="15">
        <f t="shared" si="125"/>
        <v>0</v>
      </c>
      <c r="J510" s="15">
        <f t="shared" si="121"/>
        <v>425.05581092801384</v>
      </c>
      <c r="K510" s="15">
        <f t="shared" si="127"/>
        <v>367.31934870793401</v>
      </c>
      <c r="L510" s="15">
        <f t="shared" si="128"/>
        <v>840636.30278418225</v>
      </c>
      <c r="M510" s="15"/>
      <c r="N510" s="15">
        <f t="shared" si="114"/>
        <v>840636.30278418225</v>
      </c>
      <c r="O510" s="39">
        <f t="shared" si="122"/>
        <v>840.63630278418225</v>
      </c>
    </row>
    <row r="511" spans="1:15" x14ac:dyDescent="0.25">
      <c r="A511" s="5"/>
      <c r="B511" s="1" t="s">
        <v>354</v>
      </c>
      <c r="C511" s="47">
        <v>4</v>
      </c>
      <c r="D511" s="69">
        <v>52.303999999999995</v>
      </c>
      <c r="E511" s="98">
        <v>2623</v>
      </c>
      <c r="F511" s="192">
        <v>519872.8</v>
      </c>
      <c r="G511" s="38">
        <v>100</v>
      </c>
      <c r="H511" s="64">
        <f t="shared" si="126"/>
        <v>519872.8</v>
      </c>
      <c r="I511" s="15">
        <f t="shared" si="125"/>
        <v>0</v>
      </c>
      <c r="J511" s="15">
        <f t="shared" si="121"/>
        <v>198.19778879146017</v>
      </c>
      <c r="K511" s="15">
        <f t="shared" si="127"/>
        <v>594.17737084448765</v>
      </c>
      <c r="L511" s="15">
        <f t="shared" si="128"/>
        <v>1215862.7327162949</v>
      </c>
      <c r="M511" s="15"/>
      <c r="N511" s="15">
        <f t="shared" si="114"/>
        <v>1215862.7327162949</v>
      </c>
      <c r="O511" s="39">
        <f t="shared" si="122"/>
        <v>1215.8627327162949</v>
      </c>
    </row>
    <row r="512" spans="1:15" x14ac:dyDescent="0.25">
      <c r="A512" s="5"/>
      <c r="B512" s="1" t="s">
        <v>355</v>
      </c>
      <c r="C512" s="47">
        <v>4</v>
      </c>
      <c r="D512" s="69">
        <v>49.512799999999999</v>
      </c>
      <c r="E512" s="98">
        <v>3027</v>
      </c>
      <c r="F512" s="192">
        <v>609618</v>
      </c>
      <c r="G512" s="38">
        <v>100</v>
      </c>
      <c r="H512" s="64">
        <f t="shared" si="126"/>
        <v>609618</v>
      </c>
      <c r="I512" s="15">
        <f t="shared" si="125"/>
        <v>0</v>
      </c>
      <c r="J512" s="15">
        <f t="shared" si="121"/>
        <v>201.39345887016847</v>
      </c>
      <c r="K512" s="15">
        <f t="shared" si="127"/>
        <v>590.98170076577935</v>
      </c>
      <c r="L512" s="15">
        <f t="shared" si="128"/>
        <v>1248845.0561629916</v>
      </c>
      <c r="M512" s="15"/>
      <c r="N512" s="15">
        <f t="shared" si="114"/>
        <v>1248845.0561629916</v>
      </c>
      <c r="O512" s="39">
        <f t="shared" si="122"/>
        <v>1248.8450561629916</v>
      </c>
    </row>
    <row r="513" spans="1:15" x14ac:dyDescent="0.25">
      <c r="A513" s="5"/>
      <c r="B513" s="1" t="s">
        <v>356</v>
      </c>
      <c r="C513" s="47">
        <v>4</v>
      </c>
      <c r="D513" s="69">
        <v>29.011799999999997</v>
      </c>
      <c r="E513" s="98">
        <v>1776</v>
      </c>
      <c r="F513" s="192">
        <v>435873.8</v>
      </c>
      <c r="G513" s="38">
        <v>100</v>
      </c>
      <c r="H513" s="64">
        <f t="shared" si="126"/>
        <v>435873.8</v>
      </c>
      <c r="I513" s="15">
        <f t="shared" si="125"/>
        <v>0</v>
      </c>
      <c r="J513" s="15">
        <f t="shared" si="121"/>
        <v>245.42443693693693</v>
      </c>
      <c r="K513" s="15">
        <f t="shared" si="127"/>
        <v>546.95072269901095</v>
      </c>
      <c r="L513" s="15">
        <f t="shared" si="128"/>
        <v>986977.02542105538</v>
      </c>
      <c r="M513" s="15"/>
      <c r="N513" s="15">
        <f t="shared" si="114"/>
        <v>986977.02542105538</v>
      </c>
      <c r="O513" s="39">
        <f t="shared" si="122"/>
        <v>986.97702542105537</v>
      </c>
    </row>
    <row r="514" spans="1:15" x14ac:dyDescent="0.25">
      <c r="A514" s="5"/>
      <c r="B514" s="1" t="s">
        <v>357</v>
      </c>
      <c r="C514" s="47">
        <v>4</v>
      </c>
      <c r="D514" s="69">
        <v>18.760599999999997</v>
      </c>
      <c r="E514" s="98">
        <v>722</v>
      </c>
      <c r="F514" s="192">
        <v>261515.5</v>
      </c>
      <c r="G514" s="38">
        <v>100</v>
      </c>
      <c r="H514" s="64">
        <f t="shared" si="126"/>
        <v>261515.5</v>
      </c>
      <c r="I514" s="15">
        <f t="shared" si="125"/>
        <v>0</v>
      </c>
      <c r="J514" s="15">
        <f t="shared" si="121"/>
        <v>362.20983379501388</v>
      </c>
      <c r="K514" s="15">
        <f t="shared" si="127"/>
        <v>430.16532584093397</v>
      </c>
      <c r="L514" s="15">
        <f t="shared" si="128"/>
        <v>687076.54677153239</v>
      </c>
      <c r="M514" s="15"/>
      <c r="N514" s="15">
        <f t="shared" ref="N514:N577" si="129">L514+M514</f>
        <v>687076.54677153239</v>
      </c>
      <c r="O514" s="39">
        <f t="shared" si="122"/>
        <v>687.07654677153243</v>
      </c>
    </row>
    <row r="515" spans="1:15" x14ac:dyDescent="0.25">
      <c r="A515" s="5"/>
      <c r="B515" s="1" t="s">
        <v>358</v>
      </c>
      <c r="C515" s="47">
        <v>4</v>
      </c>
      <c r="D515" s="69">
        <v>35.272599999999997</v>
      </c>
      <c r="E515" s="98">
        <v>2897</v>
      </c>
      <c r="F515" s="192">
        <v>520136</v>
      </c>
      <c r="G515" s="38">
        <v>100</v>
      </c>
      <c r="H515" s="64">
        <f t="shared" si="126"/>
        <v>520136</v>
      </c>
      <c r="I515" s="15">
        <f t="shared" si="125"/>
        <v>0</v>
      </c>
      <c r="J515" s="15">
        <f t="shared" si="121"/>
        <v>179.54297549188817</v>
      </c>
      <c r="K515" s="15">
        <f t="shared" si="127"/>
        <v>612.83218414405974</v>
      </c>
      <c r="L515" s="15">
        <f t="shared" si="128"/>
        <v>1217304.0423036348</v>
      </c>
      <c r="M515" s="15"/>
      <c r="N515" s="15">
        <f t="shared" si="129"/>
        <v>1217304.0423036348</v>
      </c>
      <c r="O515" s="39">
        <f t="shared" si="122"/>
        <v>1217.3040423036348</v>
      </c>
    </row>
    <row r="516" spans="1:15" x14ac:dyDescent="0.25">
      <c r="A516" s="5"/>
      <c r="B516" s="1" t="s">
        <v>860</v>
      </c>
      <c r="C516" s="47">
        <v>3</v>
      </c>
      <c r="D516" s="69">
        <v>31.216999999999999</v>
      </c>
      <c r="E516" s="98">
        <v>9821</v>
      </c>
      <c r="F516" s="192">
        <v>13337422.800000001</v>
      </c>
      <c r="G516" s="38">
        <v>50</v>
      </c>
      <c r="H516" s="64">
        <f t="shared" si="126"/>
        <v>6668711.4000000004</v>
      </c>
      <c r="I516" s="15">
        <f t="shared" si="125"/>
        <v>6668711.4000000004</v>
      </c>
      <c r="J516" s="15">
        <f t="shared" si="121"/>
        <v>1358.0514000610935</v>
      </c>
      <c r="K516" s="15">
        <f t="shared" si="127"/>
        <v>-565.67624042514569</v>
      </c>
      <c r="L516" s="15">
        <f t="shared" si="128"/>
        <v>1210571.3012288495</v>
      </c>
      <c r="M516" s="15"/>
      <c r="N516" s="15">
        <f t="shared" si="129"/>
        <v>1210571.3012288495</v>
      </c>
      <c r="O516" s="39">
        <f t="shared" si="122"/>
        <v>1210.5713012288495</v>
      </c>
    </row>
    <row r="517" spans="1:15" x14ac:dyDescent="0.25">
      <c r="A517" s="5"/>
      <c r="B517" s="1" t="s">
        <v>793</v>
      </c>
      <c r="C517" s="47">
        <v>4</v>
      </c>
      <c r="D517" s="69">
        <v>42.3553</v>
      </c>
      <c r="E517" s="98">
        <v>3425</v>
      </c>
      <c r="F517" s="192">
        <v>972005.5</v>
      </c>
      <c r="G517" s="38">
        <v>100</v>
      </c>
      <c r="H517" s="64">
        <f t="shared" si="126"/>
        <v>972005.5</v>
      </c>
      <c r="I517" s="15">
        <f t="shared" si="125"/>
        <v>0</v>
      </c>
      <c r="J517" s="15">
        <f t="shared" si="121"/>
        <v>283.79722627737226</v>
      </c>
      <c r="K517" s="15">
        <f t="shared" si="127"/>
        <v>508.57793335857559</v>
      </c>
      <c r="L517" s="15">
        <f t="shared" si="128"/>
        <v>1166843.800687867</v>
      </c>
      <c r="M517" s="15"/>
      <c r="N517" s="15">
        <f t="shared" si="129"/>
        <v>1166843.800687867</v>
      </c>
      <c r="O517" s="39">
        <f t="shared" si="122"/>
        <v>1166.8438006878671</v>
      </c>
    </row>
    <row r="518" spans="1:15" x14ac:dyDescent="0.25">
      <c r="A518" s="5"/>
      <c r="B518" s="1" t="s">
        <v>359</v>
      </c>
      <c r="C518" s="47">
        <v>4</v>
      </c>
      <c r="D518" s="69">
        <v>58.2791</v>
      </c>
      <c r="E518" s="98">
        <v>2411</v>
      </c>
      <c r="F518" s="192">
        <v>670807.9</v>
      </c>
      <c r="G518" s="38">
        <v>100</v>
      </c>
      <c r="H518" s="64">
        <f t="shared" si="126"/>
        <v>670807.9</v>
      </c>
      <c r="I518" s="15">
        <f t="shared" si="125"/>
        <v>0</v>
      </c>
      <c r="J518" s="15">
        <f t="shared" si="121"/>
        <v>278.22807963500622</v>
      </c>
      <c r="K518" s="15">
        <f t="shared" si="127"/>
        <v>514.14708000094163</v>
      </c>
      <c r="L518" s="15">
        <f t="shared" si="128"/>
        <v>1108860.488343318</v>
      </c>
      <c r="M518" s="15"/>
      <c r="N518" s="15">
        <f t="shared" si="129"/>
        <v>1108860.488343318</v>
      </c>
      <c r="O518" s="39">
        <f t="shared" si="122"/>
        <v>1108.8604883433179</v>
      </c>
    </row>
    <row r="519" spans="1:15" x14ac:dyDescent="0.25">
      <c r="A519" s="5"/>
      <c r="B519" s="1" t="s">
        <v>360</v>
      </c>
      <c r="C519" s="47">
        <v>4</v>
      </c>
      <c r="D519" s="69">
        <v>21.251799999999999</v>
      </c>
      <c r="E519" s="98">
        <v>1536</v>
      </c>
      <c r="F519" s="192">
        <v>284880.3</v>
      </c>
      <c r="G519" s="38">
        <v>100</v>
      </c>
      <c r="H519" s="64">
        <f t="shared" si="126"/>
        <v>284880.3</v>
      </c>
      <c r="I519" s="15">
        <f t="shared" si="125"/>
        <v>0</v>
      </c>
      <c r="J519" s="15">
        <f t="shared" si="121"/>
        <v>185.46894531249998</v>
      </c>
      <c r="K519" s="15">
        <f t="shared" si="127"/>
        <v>606.9062143234479</v>
      </c>
      <c r="L519" s="15">
        <f t="shared" si="128"/>
        <v>1011668.5082084956</v>
      </c>
      <c r="M519" s="15"/>
      <c r="N519" s="15">
        <f t="shared" si="129"/>
        <v>1011668.5082084956</v>
      </c>
      <c r="O519" s="39">
        <f t="shared" si="122"/>
        <v>1011.6685082084956</v>
      </c>
    </row>
    <row r="520" spans="1:15" x14ac:dyDescent="0.25">
      <c r="A520" s="5"/>
      <c r="B520" s="1" t="s">
        <v>361</v>
      </c>
      <c r="C520" s="47">
        <v>4</v>
      </c>
      <c r="D520" s="69">
        <v>24.685799999999997</v>
      </c>
      <c r="E520" s="98">
        <v>1634</v>
      </c>
      <c r="F520" s="192">
        <v>364273.6</v>
      </c>
      <c r="G520" s="38">
        <v>100</v>
      </c>
      <c r="H520" s="64">
        <f t="shared" si="126"/>
        <v>364273.6</v>
      </c>
      <c r="I520" s="15">
        <f t="shared" si="125"/>
        <v>0</v>
      </c>
      <c r="J520" s="15">
        <f t="shared" si="121"/>
        <v>222.93365973072213</v>
      </c>
      <c r="K520" s="15">
        <f t="shared" si="127"/>
        <v>569.44149990522578</v>
      </c>
      <c r="L520" s="15">
        <f t="shared" si="128"/>
        <v>985921.36338808003</v>
      </c>
      <c r="M520" s="15"/>
      <c r="N520" s="15">
        <f t="shared" si="129"/>
        <v>985921.36338808003</v>
      </c>
      <c r="O520" s="39">
        <f t="shared" si="122"/>
        <v>985.92136338808007</v>
      </c>
    </row>
    <row r="521" spans="1:15" x14ac:dyDescent="0.25">
      <c r="A521" s="5"/>
      <c r="B521" s="1" t="s">
        <v>362</v>
      </c>
      <c r="C521" s="47">
        <v>4</v>
      </c>
      <c r="D521" s="69">
        <v>25.828000000000003</v>
      </c>
      <c r="E521" s="98">
        <v>2014</v>
      </c>
      <c r="F521" s="192">
        <v>467104.8</v>
      </c>
      <c r="G521" s="38">
        <v>100</v>
      </c>
      <c r="H521" s="64">
        <f t="shared" si="126"/>
        <v>467104.8</v>
      </c>
      <c r="I521" s="15">
        <f t="shared" si="125"/>
        <v>0</v>
      </c>
      <c r="J521" s="15">
        <f t="shared" si="121"/>
        <v>231.92889771598809</v>
      </c>
      <c r="K521" s="15">
        <f t="shared" si="127"/>
        <v>560.44626191995974</v>
      </c>
      <c r="L521" s="15">
        <f t="shared" si="128"/>
        <v>1021127.1583525321</v>
      </c>
      <c r="M521" s="15"/>
      <c r="N521" s="15">
        <f t="shared" si="129"/>
        <v>1021127.1583525321</v>
      </c>
      <c r="O521" s="39">
        <f t="shared" si="122"/>
        <v>1021.1271583525321</v>
      </c>
    </row>
    <row r="522" spans="1:15" x14ac:dyDescent="0.25">
      <c r="A522" s="5"/>
      <c r="B522" s="1" t="s">
        <v>363</v>
      </c>
      <c r="C522" s="47">
        <v>4</v>
      </c>
      <c r="D522" s="69">
        <v>71.106899999999996</v>
      </c>
      <c r="E522" s="98">
        <v>4195</v>
      </c>
      <c r="F522" s="192">
        <v>1176585.8999999999</v>
      </c>
      <c r="G522" s="38">
        <v>100</v>
      </c>
      <c r="H522" s="64">
        <f t="shared" si="126"/>
        <v>1176585.8999999999</v>
      </c>
      <c r="I522" s="15">
        <f t="shared" si="125"/>
        <v>0</v>
      </c>
      <c r="J522" s="15">
        <f t="shared" si="121"/>
        <v>280.4733969010727</v>
      </c>
      <c r="K522" s="15">
        <f t="shared" si="127"/>
        <v>511.90176273487515</v>
      </c>
      <c r="L522" s="15">
        <f t="shared" si="128"/>
        <v>1348311.9896645001</v>
      </c>
      <c r="M522" s="15"/>
      <c r="N522" s="15">
        <f t="shared" si="129"/>
        <v>1348311.9896645001</v>
      </c>
      <c r="O522" s="39">
        <f t="shared" si="122"/>
        <v>1348.3119896645001</v>
      </c>
    </row>
    <row r="523" spans="1:15" x14ac:dyDescent="0.25">
      <c r="A523" s="5"/>
      <c r="B523" s="1" t="s">
        <v>260</v>
      </c>
      <c r="C523" s="47">
        <v>4</v>
      </c>
      <c r="D523" s="69">
        <v>30.144199999999998</v>
      </c>
      <c r="E523" s="98">
        <v>1744</v>
      </c>
      <c r="F523" s="192">
        <v>338788.8</v>
      </c>
      <c r="G523" s="38">
        <v>100</v>
      </c>
      <c r="H523" s="64">
        <f t="shared" si="126"/>
        <v>338788.8</v>
      </c>
      <c r="I523" s="15">
        <f t="shared" si="125"/>
        <v>0</v>
      </c>
      <c r="J523" s="15">
        <f t="shared" si="121"/>
        <v>194.25963302752294</v>
      </c>
      <c r="K523" s="15">
        <f t="shared" si="127"/>
        <v>598.11552660842494</v>
      </c>
      <c r="L523" s="15">
        <f t="shared" si="128"/>
        <v>1051902.3520433591</v>
      </c>
      <c r="M523" s="15"/>
      <c r="N523" s="15">
        <f t="shared" si="129"/>
        <v>1051902.3520433591</v>
      </c>
      <c r="O523" s="39">
        <f t="shared" si="122"/>
        <v>1051.9023520433591</v>
      </c>
    </row>
    <row r="524" spans="1:15" x14ac:dyDescent="0.25">
      <c r="A524" s="5"/>
      <c r="B524" s="1" t="s">
        <v>285</v>
      </c>
      <c r="C524" s="47">
        <v>4</v>
      </c>
      <c r="D524" s="69">
        <v>36.931599999999996</v>
      </c>
      <c r="E524" s="98">
        <v>1834</v>
      </c>
      <c r="F524" s="192">
        <v>314210.5</v>
      </c>
      <c r="G524" s="38">
        <v>100</v>
      </c>
      <c r="H524" s="64">
        <f t="shared" si="126"/>
        <v>314210.5</v>
      </c>
      <c r="I524" s="15">
        <f t="shared" si="125"/>
        <v>0</v>
      </c>
      <c r="J524" s="15">
        <f t="shared" si="121"/>
        <v>171.32524536532171</v>
      </c>
      <c r="K524" s="15">
        <f t="shared" si="127"/>
        <v>621.04991427062612</v>
      </c>
      <c r="L524" s="15">
        <f t="shared" si="128"/>
        <v>1112484.3980915199</v>
      </c>
      <c r="M524" s="15"/>
      <c r="N524" s="15">
        <f t="shared" si="129"/>
        <v>1112484.3980915199</v>
      </c>
      <c r="O524" s="39">
        <f t="shared" si="122"/>
        <v>1112.48439809152</v>
      </c>
    </row>
    <row r="525" spans="1:15" x14ac:dyDescent="0.25">
      <c r="A525" s="5"/>
      <c r="B525" s="8"/>
      <c r="C525" s="8"/>
      <c r="D525" s="69">
        <v>0</v>
      </c>
      <c r="E525" s="100"/>
      <c r="F525" s="56"/>
      <c r="G525" s="38"/>
      <c r="H525" s="56"/>
      <c r="K525" s="15"/>
      <c r="L525" s="15"/>
      <c r="M525" s="15"/>
      <c r="N525" s="15"/>
      <c r="O525" s="39">
        <f t="shared" si="122"/>
        <v>0</v>
      </c>
    </row>
    <row r="526" spans="1:15" x14ac:dyDescent="0.25">
      <c r="A526" s="32" t="s">
        <v>298</v>
      </c>
      <c r="B526" s="2" t="s">
        <v>2</v>
      </c>
      <c r="C526" s="58"/>
      <c r="D526" s="7">
        <v>1472.1347000000003</v>
      </c>
      <c r="E526" s="101">
        <f>E527</f>
        <v>109298</v>
      </c>
      <c r="F526" s="49">
        <f t="shared" ref="F526" si="130">F528</f>
        <v>0</v>
      </c>
      <c r="G526" s="49"/>
      <c r="H526" s="49">
        <f>H528</f>
        <v>6510809.8250000002</v>
      </c>
      <c r="I526" s="12">
        <f>I528</f>
        <v>-6510809.8250000002</v>
      </c>
      <c r="J526" s="12"/>
      <c r="K526" s="15"/>
      <c r="L526" s="15"/>
      <c r="M526" s="14">
        <f>M528</f>
        <v>55157538.157400407</v>
      </c>
      <c r="N526" s="12">
        <f t="shared" si="129"/>
        <v>55157538.157400407</v>
      </c>
      <c r="O526" s="39"/>
    </row>
    <row r="527" spans="1:15" x14ac:dyDescent="0.25">
      <c r="A527" s="32" t="s">
        <v>298</v>
      </c>
      <c r="B527" s="2" t="s">
        <v>3</v>
      </c>
      <c r="C527" s="58"/>
      <c r="D527" s="7">
        <v>1472.1347000000003</v>
      </c>
      <c r="E527" s="101">
        <f>SUM(E529:E567)</f>
        <v>109298</v>
      </c>
      <c r="F527" s="49">
        <f t="shared" ref="F527" si="131">SUM(F529:F567)</f>
        <v>53114992.999999985</v>
      </c>
      <c r="G527" s="49"/>
      <c r="H527" s="49">
        <f>SUM(H529:H567)</f>
        <v>40093373.349999994</v>
      </c>
      <c r="I527" s="12">
        <f>SUM(I529:I567)</f>
        <v>13021619.65</v>
      </c>
      <c r="J527" s="12"/>
      <c r="K527" s="15"/>
      <c r="L527" s="12">
        <f>SUM(L529:L567)</f>
        <v>42426474.430508882</v>
      </c>
      <c r="M527" s="15"/>
      <c r="N527" s="12">
        <f t="shared" si="129"/>
        <v>42426474.430508882</v>
      </c>
      <c r="O527" s="39"/>
    </row>
    <row r="528" spans="1:15" x14ac:dyDescent="0.25">
      <c r="A528" s="5"/>
      <c r="B528" s="1" t="s">
        <v>26</v>
      </c>
      <c r="C528" s="47">
        <v>2</v>
      </c>
      <c r="D528" s="69">
        <v>0</v>
      </c>
      <c r="E528" s="104"/>
      <c r="F528" s="64"/>
      <c r="G528" s="38">
        <v>25</v>
      </c>
      <c r="H528" s="64">
        <f>F547*G528/100</f>
        <v>6510809.8250000002</v>
      </c>
      <c r="I528" s="15">
        <f>F528-H528</f>
        <v>-6510809.8250000002</v>
      </c>
      <c r="J528" s="15"/>
      <c r="K528" s="15"/>
      <c r="L528" s="15"/>
      <c r="M528" s="15">
        <f>($L$7*$L$8*E526/$L$10)+($L$7*$L$9*D526/$L$11)</f>
        <v>55157538.157400407</v>
      </c>
      <c r="N528" s="15">
        <f t="shared" si="129"/>
        <v>55157538.157400407</v>
      </c>
      <c r="O528" s="39">
        <f t="shared" si="122"/>
        <v>55157.538157400406</v>
      </c>
    </row>
    <row r="529" spans="1:15" x14ac:dyDescent="0.25">
      <c r="A529" s="5"/>
      <c r="B529" s="1" t="s">
        <v>364</v>
      </c>
      <c r="C529" s="47">
        <v>4</v>
      </c>
      <c r="D529" s="69">
        <v>29.834200000000003</v>
      </c>
      <c r="E529" s="98">
        <v>1580</v>
      </c>
      <c r="F529" s="193">
        <v>204039.4</v>
      </c>
      <c r="G529" s="38">
        <v>100</v>
      </c>
      <c r="H529" s="64">
        <f t="shared" ref="H529:H567" si="132">F529*G529/100</f>
        <v>204039.4</v>
      </c>
      <c r="I529" s="15">
        <f t="shared" ref="I529:I567" si="133">F529-H529</f>
        <v>0</v>
      </c>
      <c r="J529" s="15">
        <f t="shared" si="121"/>
        <v>129.13886075949367</v>
      </c>
      <c r="K529" s="15">
        <f t="shared" ref="K529:K567" si="134">$J$11*$J$19-J529</f>
        <v>663.23629887645416</v>
      </c>
      <c r="L529" s="15">
        <f t="shared" ref="L529:L567" si="135">IF(K529&gt;0,$J$7*$J$8*(K529/$K$19),0)+$J$7*$J$9*(E529/$E$19)+$J$7*$J$10*(D529/$D$19)</f>
        <v>1115087.0551310342</v>
      </c>
      <c r="M529" s="15"/>
      <c r="N529" s="15">
        <f t="shared" si="129"/>
        <v>1115087.0551310342</v>
      </c>
      <c r="O529" s="39">
        <f t="shared" si="122"/>
        <v>1115.0870551310343</v>
      </c>
    </row>
    <row r="530" spans="1:15" x14ac:dyDescent="0.25">
      <c r="A530" s="5"/>
      <c r="B530" s="1" t="s">
        <v>365</v>
      </c>
      <c r="C530" s="47">
        <v>4</v>
      </c>
      <c r="D530" s="69">
        <v>53.624000000000002</v>
      </c>
      <c r="E530" s="98">
        <v>2615</v>
      </c>
      <c r="F530" s="193">
        <v>569862.9</v>
      </c>
      <c r="G530" s="38">
        <v>100</v>
      </c>
      <c r="H530" s="64">
        <f t="shared" si="132"/>
        <v>569862.9</v>
      </c>
      <c r="I530" s="15">
        <f t="shared" si="133"/>
        <v>0</v>
      </c>
      <c r="J530" s="15">
        <f t="shared" si="121"/>
        <v>217.92080305927342</v>
      </c>
      <c r="K530" s="15">
        <f t="shared" si="134"/>
        <v>574.4543565766744</v>
      </c>
      <c r="L530" s="15">
        <f t="shared" si="135"/>
        <v>1194028.9480707105</v>
      </c>
      <c r="M530" s="15"/>
      <c r="N530" s="15">
        <f t="shared" si="129"/>
        <v>1194028.9480707105</v>
      </c>
      <c r="O530" s="39">
        <f t="shared" si="122"/>
        <v>1194.0289480707106</v>
      </c>
    </row>
    <row r="531" spans="1:15" x14ac:dyDescent="0.25">
      <c r="A531" s="5"/>
      <c r="B531" s="1" t="s">
        <v>366</v>
      </c>
      <c r="C531" s="47">
        <v>4</v>
      </c>
      <c r="D531" s="69">
        <v>39.252299999999998</v>
      </c>
      <c r="E531" s="98">
        <v>2505</v>
      </c>
      <c r="F531" s="193">
        <v>374976.3</v>
      </c>
      <c r="G531" s="38">
        <v>100</v>
      </c>
      <c r="H531" s="64">
        <f t="shared" si="132"/>
        <v>374976.3</v>
      </c>
      <c r="I531" s="15">
        <f t="shared" si="133"/>
        <v>0</v>
      </c>
      <c r="J531" s="15">
        <f t="shared" si="121"/>
        <v>149.69113772455088</v>
      </c>
      <c r="K531" s="15">
        <f t="shared" si="134"/>
        <v>642.68402191139694</v>
      </c>
      <c r="L531" s="15">
        <f t="shared" si="135"/>
        <v>1223269.2598424046</v>
      </c>
      <c r="M531" s="15"/>
      <c r="N531" s="15">
        <f t="shared" si="129"/>
        <v>1223269.2598424046</v>
      </c>
      <c r="O531" s="39">
        <f t="shared" si="122"/>
        <v>1223.2692598424046</v>
      </c>
    </row>
    <row r="532" spans="1:15" x14ac:dyDescent="0.25">
      <c r="A532" s="5"/>
      <c r="B532" s="1" t="s">
        <v>367</v>
      </c>
      <c r="C532" s="47">
        <v>4</v>
      </c>
      <c r="D532" s="69">
        <v>36.294200000000004</v>
      </c>
      <c r="E532" s="98">
        <v>2417</v>
      </c>
      <c r="F532" s="193">
        <v>585069</v>
      </c>
      <c r="G532" s="38">
        <v>100</v>
      </c>
      <c r="H532" s="64">
        <f t="shared" si="132"/>
        <v>585069</v>
      </c>
      <c r="I532" s="15">
        <f t="shared" si="133"/>
        <v>0</v>
      </c>
      <c r="J532" s="15">
        <f t="shared" si="121"/>
        <v>242.06412908564337</v>
      </c>
      <c r="K532" s="15">
        <f t="shared" si="134"/>
        <v>550.31103055030451</v>
      </c>
      <c r="L532" s="15">
        <f t="shared" si="135"/>
        <v>1086675.0495167228</v>
      </c>
      <c r="M532" s="15"/>
      <c r="N532" s="15">
        <f t="shared" si="129"/>
        <v>1086675.0495167228</v>
      </c>
      <c r="O532" s="39">
        <f t="shared" si="122"/>
        <v>1086.6750495167228</v>
      </c>
    </row>
    <row r="533" spans="1:15" x14ac:dyDescent="0.25">
      <c r="A533" s="5"/>
      <c r="B533" s="1" t="s">
        <v>368</v>
      </c>
      <c r="C533" s="47">
        <v>4</v>
      </c>
      <c r="D533" s="69">
        <v>37.5411</v>
      </c>
      <c r="E533" s="98">
        <v>3502</v>
      </c>
      <c r="F533" s="193">
        <v>673103.4</v>
      </c>
      <c r="G533" s="38">
        <v>100</v>
      </c>
      <c r="H533" s="64">
        <f t="shared" si="132"/>
        <v>673103.4</v>
      </c>
      <c r="I533" s="15">
        <f t="shared" si="133"/>
        <v>0</v>
      </c>
      <c r="J533" s="15">
        <f t="shared" si="121"/>
        <v>192.20542547115934</v>
      </c>
      <c r="K533" s="15">
        <f t="shared" si="134"/>
        <v>600.16973416478845</v>
      </c>
      <c r="L533" s="15">
        <f t="shared" si="135"/>
        <v>1276871.5926047766</v>
      </c>
      <c r="M533" s="15"/>
      <c r="N533" s="15">
        <f t="shared" si="129"/>
        <v>1276871.5926047766</v>
      </c>
      <c r="O533" s="39">
        <f t="shared" si="122"/>
        <v>1276.8715926047767</v>
      </c>
    </row>
    <row r="534" spans="1:15" x14ac:dyDescent="0.25">
      <c r="A534" s="5"/>
      <c r="B534" s="1" t="s">
        <v>794</v>
      </c>
      <c r="C534" s="47">
        <v>4</v>
      </c>
      <c r="D534" s="69">
        <v>49.182700000000004</v>
      </c>
      <c r="E534" s="98">
        <v>3367</v>
      </c>
      <c r="F534" s="193">
        <v>633830.80000000005</v>
      </c>
      <c r="G534" s="38">
        <v>100</v>
      </c>
      <c r="H534" s="64">
        <f t="shared" si="132"/>
        <v>633830.80000000005</v>
      </c>
      <c r="I534" s="15">
        <f t="shared" si="133"/>
        <v>0</v>
      </c>
      <c r="J534" s="15">
        <f t="shared" ref="J534:J596" si="136">F534/E534</f>
        <v>188.24793584793585</v>
      </c>
      <c r="K534" s="15">
        <f t="shared" si="134"/>
        <v>604.12722378801197</v>
      </c>
      <c r="L534" s="15">
        <f t="shared" si="135"/>
        <v>1303040.6842456069</v>
      </c>
      <c r="M534" s="15"/>
      <c r="N534" s="15">
        <f t="shared" si="129"/>
        <v>1303040.6842456069</v>
      </c>
      <c r="O534" s="39">
        <f t="shared" si="122"/>
        <v>1303.0406842456068</v>
      </c>
    </row>
    <row r="535" spans="1:15" x14ac:dyDescent="0.25">
      <c r="A535" s="5"/>
      <c r="B535" s="1" t="s">
        <v>369</v>
      </c>
      <c r="C535" s="47">
        <v>4</v>
      </c>
      <c r="D535" s="69">
        <v>52.974400000000003</v>
      </c>
      <c r="E535" s="98">
        <v>2304</v>
      </c>
      <c r="F535" s="193">
        <v>357240.8</v>
      </c>
      <c r="G535" s="38">
        <v>100</v>
      </c>
      <c r="H535" s="64">
        <f t="shared" si="132"/>
        <v>357240.8</v>
      </c>
      <c r="I535" s="15">
        <f t="shared" si="133"/>
        <v>0</v>
      </c>
      <c r="J535" s="15">
        <f t="shared" si="136"/>
        <v>155.05243055555556</v>
      </c>
      <c r="K535" s="15">
        <f t="shared" si="134"/>
        <v>637.32272908039226</v>
      </c>
      <c r="L535" s="15">
        <f t="shared" si="135"/>
        <v>1236631.702619581</v>
      </c>
      <c r="M535" s="15"/>
      <c r="N535" s="15">
        <f t="shared" si="129"/>
        <v>1236631.702619581</v>
      </c>
      <c r="O535" s="39">
        <f t="shared" ref="O535:O597" si="137">N535/1000</f>
        <v>1236.6317026195811</v>
      </c>
    </row>
    <row r="536" spans="1:15" x14ac:dyDescent="0.25">
      <c r="A536" s="5"/>
      <c r="B536" s="1" t="s">
        <v>370</v>
      </c>
      <c r="C536" s="47">
        <v>4</v>
      </c>
      <c r="D536" s="69">
        <v>20.2178</v>
      </c>
      <c r="E536" s="98">
        <v>1583</v>
      </c>
      <c r="F536" s="193">
        <v>194170.1</v>
      </c>
      <c r="G536" s="38">
        <v>100</v>
      </c>
      <c r="H536" s="64">
        <f t="shared" si="132"/>
        <v>194170.1</v>
      </c>
      <c r="I536" s="15">
        <f t="shared" si="133"/>
        <v>0</v>
      </c>
      <c r="J536" s="15">
        <f t="shared" si="136"/>
        <v>122.65957043588124</v>
      </c>
      <c r="K536" s="15">
        <f t="shared" si="134"/>
        <v>669.71558920006657</v>
      </c>
      <c r="L536" s="15">
        <f t="shared" si="135"/>
        <v>1093559.7123473282</v>
      </c>
      <c r="M536" s="15"/>
      <c r="N536" s="15">
        <f t="shared" si="129"/>
        <v>1093559.7123473282</v>
      </c>
      <c r="O536" s="39">
        <f t="shared" si="137"/>
        <v>1093.5597123473283</v>
      </c>
    </row>
    <row r="537" spans="1:15" x14ac:dyDescent="0.25">
      <c r="A537" s="5"/>
      <c r="B537" s="1" t="s">
        <v>371</v>
      </c>
      <c r="C537" s="47">
        <v>4</v>
      </c>
      <c r="D537" s="69">
        <v>136.13749999999999</v>
      </c>
      <c r="E537" s="98">
        <v>9783</v>
      </c>
      <c r="F537" s="193">
        <v>2630785.2000000002</v>
      </c>
      <c r="G537" s="38">
        <v>100</v>
      </c>
      <c r="H537" s="64">
        <f t="shared" si="132"/>
        <v>2630785.2000000002</v>
      </c>
      <c r="I537" s="15">
        <f t="shared" si="133"/>
        <v>0</v>
      </c>
      <c r="J537" s="15">
        <f t="shared" si="136"/>
        <v>268.91395277522236</v>
      </c>
      <c r="K537" s="15">
        <f t="shared" si="134"/>
        <v>523.4612068607255</v>
      </c>
      <c r="L537" s="15">
        <f t="shared" si="135"/>
        <v>2199746.9213023628</v>
      </c>
      <c r="M537" s="15"/>
      <c r="N537" s="15">
        <f t="shared" si="129"/>
        <v>2199746.9213023628</v>
      </c>
      <c r="O537" s="39">
        <f t="shared" si="137"/>
        <v>2199.7469213023628</v>
      </c>
    </row>
    <row r="538" spans="1:15" x14ac:dyDescent="0.25">
      <c r="A538" s="5"/>
      <c r="B538" s="1" t="s">
        <v>372</v>
      </c>
      <c r="C538" s="47">
        <v>4</v>
      </c>
      <c r="D538" s="69">
        <v>13.699300000000001</v>
      </c>
      <c r="E538" s="98">
        <v>1265</v>
      </c>
      <c r="F538" s="193">
        <v>179417.2</v>
      </c>
      <c r="G538" s="38">
        <v>100</v>
      </c>
      <c r="H538" s="64">
        <f t="shared" si="132"/>
        <v>179417.2</v>
      </c>
      <c r="I538" s="15">
        <f t="shared" si="133"/>
        <v>0</v>
      </c>
      <c r="J538" s="15">
        <f t="shared" si="136"/>
        <v>141.83177865612649</v>
      </c>
      <c r="K538" s="15">
        <f t="shared" si="134"/>
        <v>650.54338097982134</v>
      </c>
      <c r="L538" s="15">
        <f t="shared" si="135"/>
        <v>1012763.6260663588</v>
      </c>
      <c r="M538" s="15"/>
      <c r="N538" s="15">
        <f t="shared" si="129"/>
        <v>1012763.6260663588</v>
      </c>
      <c r="O538" s="39">
        <f t="shared" si="137"/>
        <v>1012.7636260663587</v>
      </c>
    </row>
    <row r="539" spans="1:15" x14ac:dyDescent="0.25">
      <c r="A539" s="5"/>
      <c r="B539" s="1" t="s">
        <v>373</v>
      </c>
      <c r="C539" s="47">
        <v>4</v>
      </c>
      <c r="D539" s="69">
        <v>30.762199999999996</v>
      </c>
      <c r="E539" s="98">
        <v>2117</v>
      </c>
      <c r="F539" s="193">
        <v>362285.1</v>
      </c>
      <c r="G539" s="38">
        <v>100</v>
      </c>
      <c r="H539" s="64">
        <f t="shared" si="132"/>
        <v>362285.1</v>
      </c>
      <c r="I539" s="15">
        <f t="shared" si="133"/>
        <v>0</v>
      </c>
      <c r="J539" s="15">
        <f t="shared" si="136"/>
        <v>171.13136513934813</v>
      </c>
      <c r="K539" s="15">
        <f t="shared" si="134"/>
        <v>621.24379449659978</v>
      </c>
      <c r="L539" s="15">
        <f t="shared" si="135"/>
        <v>1125488.4090735507</v>
      </c>
      <c r="M539" s="15"/>
      <c r="N539" s="15">
        <f t="shared" si="129"/>
        <v>1125488.4090735507</v>
      </c>
      <c r="O539" s="39">
        <f t="shared" si="137"/>
        <v>1125.4884090735507</v>
      </c>
    </row>
    <row r="540" spans="1:15" x14ac:dyDescent="0.25">
      <c r="A540" s="5"/>
      <c r="B540" s="1" t="s">
        <v>374</v>
      </c>
      <c r="C540" s="47">
        <v>4</v>
      </c>
      <c r="D540" s="69">
        <v>61.717500000000001</v>
      </c>
      <c r="E540" s="98">
        <v>4467</v>
      </c>
      <c r="F540" s="193">
        <v>756941.6</v>
      </c>
      <c r="G540" s="38">
        <v>100</v>
      </c>
      <c r="H540" s="64">
        <f t="shared" si="132"/>
        <v>756941.6</v>
      </c>
      <c r="I540" s="15">
        <f t="shared" si="133"/>
        <v>0</v>
      </c>
      <c r="J540" s="15">
        <f t="shared" si="136"/>
        <v>169.45189164987687</v>
      </c>
      <c r="K540" s="15">
        <f t="shared" si="134"/>
        <v>622.92326798607098</v>
      </c>
      <c r="L540" s="15">
        <f t="shared" si="135"/>
        <v>1490801.8847797941</v>
      </c>
      <c r="M540" s="15"/>
      <c r="N540" s="15">
        <f t="shared" si="129"/>
        <v>1490801.8847797941</v>
      </c>
      <c r="O540" s="39">
        <f t="shared" si="137"/>
        <v>1490.8018847797941</v>
      </c>
    </row>
    <row r="541" spans="1:15" x14ac:dyDescent="0.25">
      <c r="A541" s="5"/>
      <c r="B541" s="1" t="s">
        <v>375</v>
      </c>
      <c r="C541" s="47">
        <v>4</v>
      </c>
      <c r="D541" s="69">
        <v>30.177800000000001</v>
      </c>
      <c r="E541" s="98">
        <v>1759</v>
      </c>
      <c r="F541" s="193">
        <v>360282</v>
      </c>
      <c r="G541" s="38">
        <v>100</v>
      </c>
      <c r="H541" s="64">
        <f t="shared" si="132"/>
        <v>360282</v>
      </c>
      <c r="I541" s="15">
        <f t="shared" si="133"/>
        <v>0</v>
      </c>
      <c r="J541" s="15">
        <f t="shared" si="136"/>
        <v>204.82205798749288</v>
      </c>
      <c r="K541" s="15">
        <f t="shared" si="134"/>
        <v>587.55310164845491</v>
      </c>
      <c r="L541" s="15">
        <f t="shared" si="135"/>
        <v>1040287.2483130223</v>
      </c>
      <c r="M541" s="15"/>
      <c r="N541" s="15">
        <f t="shared" si="129"/>
        <v>1040287.2483130223</v>
      </c>
      <c r="O541" s="39">
        <f t="shared" si="137"/>
        <v>1040.2872483130222</v>
      </c>
    </row>
    <row r="542" spans="1:15" x14ac:dyDescent="0.25">
      <c r="A542" s="5"/>
      <c r="B542" s="1" t="s">
        <v>376</v>
      </c>
      <c r="C542" s="47">
        <v>4</v>
      </c>
      <c r="D542" s="69">
        <v>51.029200000000003</v>
      </c>
      <c r="E542" s="98">
        <v>4113</v>
      </c>
      <c r="F542" s="193">
        <v>626871.1</v>
      </c>
      <c r="G542" s="38">
        <v>100</v>
      </c>
      <c r="H542" s="64">
        <f t="shared" si="132"/>
        <v>626871.1</v>
      </c>
      <c r="I542" s="15">
        <f t="shared" si="133"/>
        <v>0</v>
      </c>
      <c r="J542" s="15">
        <f t="shared" si="136"/>
        <v>152.41213226355458</v>
      </c>
      <c r="K542" s="15">
        <f t="shared" si="134"/>
        <v>639.9630273723933</v>
      </c>
      <c r="L542" s="15">
        <f t="shared" si="135"/>
        <v>1438883.710001525</v>
      </c>
      <c r="M542" s="15"/>
      <c r="N542" s="15">
        <f t="shared" si="129"/>
        <v>1438883.710001525</v>
      </c>
      <c r="O542" s="39">
        <f t="shared" si="137"/>
        <v>1438.8837100015251</v>
      </c>
    </row>
    <row r="543" spans="1:15" x14ac:dyDescent="0.25">
      <c r="A543" s="5"/>
      <c r="B543" s="1" t="s">
        <v>377</v>
      </c>
      <c r="C543" s="47">
        <v>4</v>
      </c>
      <c r="D543" s="69">
        <v>17.363900000000001</v>
      </c>
      <c r="E543" s="98">
        <v>1413</v>
      </c>
      <c r="F543" s="193">
        <v>232448.5</v>
      </c>
      <c r="G543" s="38">
        <v>100</v>
      </c>
      <c r="H543" s="64">
        <f t="shared" si="132"/>
        <v>232448.5</v>
      </c>
      <c r="I543" s="15">
        <f t="shared" si="133"/>
        <v>0</v>
      </c>
      <c r="J543" s="15">
        <f t="shared" si="136"/>
        <v>164.50707714083509</v>
      </c>
      <c r="K543" s="15">
        <f t="shared" si="134"/>
        <v>627.86808249511273</v>
      </c>
      <c r="L543" s="15">
        <f t="shared" si="135"/>
        <v>1012194.5405540635</v>
      </c>
      <c r="M543" s="15"/>
      <c r="N543" s="15">
        <f t="shared" si="129"/>
        <v>1012194.5405540635</v>
      </c>
      <c r="O543" s="39">
        <f t="shared" si="137"/>
        <v>1012.1945405540636</v>
      </c>
    </row>
    <row r="544" spans="1:15" x14ac:dyDescent="0.25">
      <c r="A544" s="5"/>
      <c r="B544" s="1" t="s">
        <v>378</v>
      </c>
      <c r="C544" s="47">
        <v>4</v>
      </c>
      <c r="D544" s="69">
        <v>21.911300000000004</v>
      </c>
      <c r="E544" s="98">
        <v>1903</v>
      </c>
      <c r="F544" s="193">
        <v>404686.7</v>
      </c>
      <c r="G544" s="38">
        <v>100</v>
      </c>
      <c r="H544" s="64">
        <f t="shared" si="132"/>
        <v>404686.7</v>
      </c>
      <c r="I544" s="15">
        <f t="shared" si="133"/>
        <v>0</v>
      </c>
      <c r="J544" s="15">
        <f t="shared" si="136"/>
        <v>212.65722543352601</v>
      </c>
      <c r="K544" s="15">
        <f t="shared" si="134"/>
        <v>579.71793420242182</v>
      </c>
      <c r="L544" s="15">
        <f t="shared" si="135"/>
        <v>1020775.3576129357</v>
      </c>
      <c r="M544" s="15"/>
      <c r="N544" s="15">
        <f t="shared" si="129"/>
        <v>1020775.3576129357</v>
      </c>
      <c r="O544" s="39">
        <f t="shared" si="137"/>
        <v>1020.7753576129357</v>
      </c>
    </row>
    <row r="545" spans="1:15" x14ac:dyDescent="0.25">
      <c r="A545" s="5"/>
      <c r="B545" s="1" t="s">
        <v>158</v>
      </c>
      <c r="C545" s="47">
        <v>4</v>
      </c>
      <c r="D545" s="69">
        <v>17.215700000000002</v>
      </c>
      <c r="E545" s="98">
        <v>919</v>
      </c>
      <c r="F545" s="193">
        <v>688426.5</v>
      </c>
      <c r="G545" s="38">
        <v>100</v>
      </c>
      <c r="H545" s="64">
        <f t="shared" si="132"/>
        <v>688426.5</v>
      </c>
      <c r="I545" s="15">
        <f t="shared" si="133"/>
        <v>0</v>
      </c>
      <c r="J545" s="15">
        <f t="shared" si="136"/>
        <v>749.10391730141453</v>
      </c>
      <c r="K545" s="15">
        <f t="shared" si="134"/>
        <v>43.271242334533326</v>
      </c>
      <c r="L545" s="15">
        <f t="shared" si="135"/>
        <v>212999.30351056249</v>
      </c>
      <c r="M545" s="15"/>
      <c r="N545" s="15">
        <f t="shared" si="129"/>
        <v>212999.30351056249</v>
      </c>
      <c r="O545" s="39">
        <f t="shared" si="137"/>
        <v>212.9993035105625</v>
      </c>
    </row>
    <row r="546" spans="1:15" x14ac:dyDescent="0.25">
      <c r="A546" s="5"/>
      <c r="B546" s="1" t="s">
        <v>379</v>
      </c>
      <c r="C546" s="47">
        <v>4</v>
      </c>
      <c r="D546" s="69">
        <v>31.447900000000001</v>
      </c>
      <c r="E546" s="98">
        <v>2438</v>
      </c>
      <c r="F546" s="193">
        <v>518732.4</v>
      </c>
      <c r="G546" s="38">
        <v>100</v>
      </c>
      <c r="H546" s="64">
        <f t="shared" si="132"/>
        <v>518732.4</v>
      </c>
      <c r="I546" s="15">
        <f t="shared" si="133"/>
        <v>0</v>
      </c>
      <c r="J546" s="15">
        <f t="shared" si="136"/>
        <v>212.76964725184578</v>
      </c>
      <c r="K546" s="15">
        <f t="shared" si="134"/>
        <v>579.6055123841021</v>
      </c>
      <c r="L546" s="15">
        <f t="shared" si="135"/>
        <v>1111105.4844647308</v>
      </c>
      <c r="M546" s="15"/>
      <c r="N546" s="15">
        <f t="shared" si="129"/>
        <v>1111105.4844647308</v>
      </c>
      <c r="O546" s="39">
        <f t="shared" si="137"/>
        <v>1111.1054844647308</v>
      </c>
    </row>
    <row r="547" spans="1:15" x14ac:dyDescent="0.25">
      <c r="A547" s="5"/>
      <c r="B547" s="1" t="s">
        <v>882</v>
      </c>
      <c r="C547" s="47">
        <v>3</v>
      </c>
      <c r="D547" s="69">
        <v>72.1755</v>
      </c>
      <c r="E547" s="98">
        <v>14757</v>
      </c>
      <c r="F547" s="193">
        <v>26043239.300000001</v>
      </c>
      <c r="G547" s="38">
        <v>50</v>
      </c>
      <c r="H547" s="64">
        <f t="shared" si="132"/>
        <v>13021619.65</v>
      </c>
      <c r="I547" s="15">
        <f t="shared" si="133"/>
        <v>13021619.65</v>
      </c>
      <c r="J547" s="15">
        <f t="shared" si="136"/>
        <v>1764.805807413431</v>
      </c>
      <c r="K547" s="15">
        <f t="shared" si="134"/>
        <v>-972.43064777748316</v>
      </c>
      <c r="L547" s="15">
        <f t="shared" si="135"/>
        <v>1898092.3813853422</v>
      </c>
      <c r="M547" s="15"/>
      <c r="N547" s="15">
        <f t="shared" si="129"/>
        <v>1898092.3813853422</v>
      </c>
      <c r="O547" s="39">
        <f t="shared" si="137"/>
        <v>1898.0923813853422</v>
      </c>
    </row>
    <row r="548" spans="1:15" x14ac:dyDescent="0.25">
      <c r="A548" s="5"/>
      <c r="B548" s="1" t="s">
        <v>380</v>
      </c>
      <c r="C548" s="47">
        <v>4</v>
      </c>
      <c r="D548" s="69">
        <v>13.830499999999999</v>
      </c>
      <c r="E548" s="98">
        <v>981</v>
      </c>
      <c r="F548" s="193">
        <v>334534</v>
      </c>
      <c r="G548" s="38">
        <v>100</v>
      </c>
      <c r="H548" s="64">
        <f t="shared" si="132"/>
        <v>334534</v>
      </c>
      <c r="I548" s="15">
        <f t="shared" si="133"/>
        <v>0</v>
      </c>
      <c r="J548" s="15">
        <f t="shared" si="136"/>
        <v>341.01325178389396</v>
      </c>
      <c r="K548" s="15">
        <f t="shared" si="134"/>
        <v>451.36190785205389</v>
      </c>
      <c r="L548" s="15">
        <f t="shared" si="135"/>
        <v>727924.82411515177</v>
      </c>
      <c r="M548" s="15"/>
      <c r="N548" s="15">
        <f t="shared" si="129"/>
        <v>727924.82411515177</v>
      </c>
      <c r="O548" s="39">
        <f t="shared" si="137"/>
        <v>727.92482411515175</v>
      </c>
    </row>
    <row r="549" spans="1:15" x14ac:dyDescent="0.25">
      <c r="A549" s="5"/>
      <c r="B549" s="1" t="s">
        <v>381</v>
      </c>
      <c r="C549" s="47">
        <v>4</v>
      </c>
      <c r="D549" s="69">
        <v>89.205900000000014</v>
      </c>
      <c r="E549" s="98">
        <v>5454</v>
      </c>
      <c r="F549" s="193">
        <v>1936290.9</v>
      </c>
      <c r="G549" s="38">
        <v>100</v>
      </c>
      <c r="H549" s="64">
        <f t="shared" si="132"/>
        <v>1936290.9</v>
      </c>
      <c r="I549" s="15">
        <f t="shared" si="133"/>
        <v>0</v>
      </c>
      <c r="J549" s="15">
        <f t="shared" si="136"/>
        <v>355.02216721672164</v>
      </c>
      <c r="K549" s="15">
        <f t="shared" si="134"/>
        <v>437.35299241922621</v>
      </c>
      <c r="L549" s="15">
        <f t="shared" si="135"/>
        <v>1452907.8545101574</v>
      </c>
      <c r="M549" s="15"/>
      <c r="N549" s="15">
        <f t="shared" si="129"/>
        <v>1452907.8545101574</v>
      </c>
      <c r="O549" s="39">
        <f t="shared" si="137"/>
        <v>1452.9078545101574</v>
      </c>
    </row>
    <row r="550" spans="1:15" x14ac:dyDescent="0.25">
      <c r="A550" s="5"/>
      <c r="B550" s="1" t="s">
        <v>382</v>
      </c>
      <c r="C550" s="47">
        <v>4</v>
      </c>
      <c r="D550" s="69">
        <v>28.287100000000002</v>
      </c>
      <c r="E550" s="98">
        <v>2006</v>
      </c>
      <c r="F550" s="193">
        <v>4795430.7</v>
      </c>
      <c r="G550" s="38">
        <v>100</v>
      </c>
      <c r="H550" s="64">
        <f t="shared" si="132"/>
        <v>4795430.7</v>
      </c>
      <c r="I550" s="15">
        <f t="shared" si="133"/>
        <v>0</v>
      </c>
      <c r="J550" s="15">
        <f t="shared" si="136"/>
        <v>2390.5437188434698</v>
      </c>
      <c r="K550" s="15">
        <f t="shared" si="134"/>
        <v>-1598.1685592075219</v>
      </c>
      <c r="L550" s="15">
        <f t="shared" si="135"/>
        <v>315847.94345391029</v>
      </c>
      <c r="M550" s="15"/>
      <c r="N550" s="15">
        <f t="shared" si="129"/>
        <v>315847.94345391029</v>
      </c>
      <c r="O550" s="39">
        <f t="shared" si="137"/>
        <v>315.84794345391032</v>
      </c>
    </row>
    <row r="551" spans="1:15" x14ac:dyDescent="0.25">
      <c r="A551" s="5"/>
      <c r="B551" s="1" t="s">
        <v>383</v>
      </c>
      <c r="C551" s="47">
        <v>4</v>
      </c>
      <c r="D551" s="69">
        <v>44.047899999999998</v>
      </c>
      <c r="E551" s="98">
        <v>3617</v>
      </c>
      <c r="F551" s="193">
        <v>1098011.3</v>
      </c>
      <c r="G551" s="38">
        <v>100</v>
      </c>
      <c r="H551" s="64">
        <f t="shared" si="132"/>
        <v>1098011.3</v>
      </c>
      <c r="I551" s="15">
        <f t="shared" si="133"/>
        <v>0</v>
      </c>
      <c r="J551" s="15">
        <f t="shared" si="136"/>
        <v>303.56961570362182</v>
      </c>
      <c r="K551" s="15">
        <f t="shared" si="134"/>
        <v>488.80554393232603</v>
      </c>
      <c r="L551" s="15">
        <f t="shared" si="135"/>
        <v>1168776.4245185123</v>
      </c>
      <c r="M551" s="15"/>
      <c r="N551" s="15">
        <f t="shared" si="129"/>
        <v>1168776.4245185123</v>
      </c>
      <c r="O551" s="39">
        <f t="shared" si="137"/>
        <v>1168.7764245185124</v>
      </c>
    </row>
    <row r="552" spans="1:15" x14ac:dyDescent="0.25">
      <c r="A552" s="5"/>
      <c r="B552" s="1" t="s">
        <v>384</v>
      </c>
      <c r="C552" s="47">
        <v>4</v>
      </c>
      <c r="D552" s="69">
        <v>45.811300000000003</v>
      </c>
      <c r="E552" s="98">
        <v>2416</v>
      </c>
      <c r="F552" s="193">
        <v>501961.8</v>
      </c>
      <c r="G552" s="38">
        <v>100</v>
      </c>
      <c r="H552" s="64">
        <f t="shared" si="132"/>
        <v>501961.8</v>
      </c>
      <c r="I552" s="15">
        <f t="shared" si="133"/>
        <v>0</v>
      </c>
      <c r="J552" s="15">
        <f t="shared" si="136"/>
        <v>207.76564569536424</v>
      </c>
      <c r="K552" s="15">
        <f t="shared" si="134"/>
        <v>584.60951394058361</v>
      </c>
      <c r="L552" s="15">
        <f t="shared" si="135"/>
        <v>1159928.0271609116</v>
      </c>
      <c r="M552" s="15"/>
      <c r="N552" s="15">
        <f t="shared" si="129"/>
        <v>1159928.0271609116</v>
      </c>
      <c r="O552" s="39">
        <f t="shared" si="137"/>
        <v>1159.9280271609116</v>
      </c>
    </row>
    <row r="553" spans="1:15" x14ac:dyDescent="0.25">
      <c r="A553" s="5"/>
      <c r="B553" s="1" t="s">
        <v>385</v>
      </c>
      <c r="C553" s="47">
        <v>4</v>
      </c>
      <c r="D553" s="69">
        <v>76.026800000000009</v>
      </c>
      <c r="E553" s="98">
        <v>4842</v>
      </c>
      <c r="F553" s="193">
        <v>968671.8</v>
      </c>
      <c r="G553" s="38">
        <v>100</v>
      </c>
      <c r="H553" s="64">
        <f t="shared" si="132"/>
        <v>968671.8</v>
      </c>
      <c r="I553" s="15">
        <f t="shared" si="133"/>
        <v>0</v>
      </c>
      <c r="J553" s="15">
        <f t="shared" si="136"/>
        <v>200.05613382899628</v>
      </c>
      <c r="K553" s="15">
        <f t="shared" si="134"/>
        <v>592.31902580695157</v>
      </c>
      <c r="L553" s="15">
        <f t="shared" si="135"/>
        <v>1539199.2264738544</v>
      </c>
      <c r="M553" s="15"/>
      <c r="N553" s="15">
        <f t="shared" si="129"/>
        <v>1539199.2264738544</v>
      </c>
      <c r="O553" s="39">
        <f t="shared" si="137"/>
        <v>1539.1992264738544</v>
      </c>
    </row>
    <row r="554" spans="1:15" x14ac:dyDescent="0.25">
      <c r="A554" s="5"/>
      <c r="B554" s="1" t="s">
        <v>386</v>
      </c>
      <c r="C554" s="47">
        <v>4</v>
      </c>
      <c r="D554" s="69">
        <v>21.168299999999999</v>
      </c>
      <c r="E554" s="98">
        <v>1226</v>
      </c>
      <c r="F554" s="193">
        <v>414380.6</v>
      </c>
      <c r="G554" s="38">
        <v>100</v>
      </c>
      <c r="H554" s="64">
        <f t="shared" si="132"/>
        <v>414380.6</v>
      </c>
      <c r="I554" s="15">
        <f t="shared" si="133"/>
        <v>0</v>
      </c>
      <c r="J554" s="15">
        <f t="shared" si="136"/>
        <v>337.99396411092982</v>
      </c>
      <c r="K554" s="15">
        <f t="shared" si="134"/>
        <v>454.38119552501803</v>
      </c>
      <c r="L554" s="15">
        <f t="shared" si="135"/>
        <v>782490.43389940402</v>
      </c>
      <c r="M554" s="15"/>
      <c r="N554" s="15">
        <f t="shared" si="129"/>
        <v>782490.43389940402</v>
      </c>
      <c r="O554" s="39">
        <f t="shared" si="137"/>
        <v>782.49043389940402</v>
      </c>
    </row>
    <row r="555" spans="1:15" x14ac:dyDescent="0.25">
      <c r="A555" s="5"/>
      <c r="B555" s="1" t="s">
        <v>387</v>
      </c>
      <c r="C555" s="47">
        <v>4</v>
      </c>
      <c r="D555" s="69">
        <v>27.250599999999999</v>
      </c>
      <c r="E555" s="98">
        <v>1724</v>
      </c>
      <c r="F555" s="193">
        <v>313786.40000000002</v>
      </c>
      <c r="G555" s="38">
        <v>100</v>
      </c>
      <c r="H555" s="64">
        <f t="shared" si="132"/>
        <v>313786.40000000002</v>
      </c>
      <c r="I555" s="15">
        <f t="shared" si="133"/>
        <v>0</v>
      </c>
      <c r="J555" s="15">
        <f t="shared" si="136"/>
        <v>182.01067285382831</v>
      </c>
      <c r="K555" s="15">
        <f t="shared" si="134"/>
        <v>610.36448678211957</v>
      </c>
      <c r="L555" s="15">
        <f t="shared" si="135"/>
        <v>1056141.8485042746</v>
      </c>
      <c r="M555" s="15"/>
      <c r="N555" s="15">
        <f t="shared" si="129"/>
        <v>1056141.8485042746</v>
      </c>
      <c r="O555" s="39">
        <f t="shared" si="137"/>
        <v>1056.1418485042745</v>
      </c>
    </row>
    <row r="556" spans="1:15" x14ac:dyDescent="0.25">
      <c r="A556" s="5"/>
      <c r="B556" s="1" t="s">
        <v>388</v>
      </c>
      <c r="C556" s="47">
        <v>4</v>
      </c>
      <c r="D556" s="69">
        <v>21.5503</v>
      </c>
      <c r="E556" s="98">
        <v>1695</v>
      </c>
      <c r="F556" s="193">
        <v>696658.3</v>
      </c>
      <c r="G556" s="38">
        <v>100</v>
      </c>
      <c r="H556" s="64">
        <f t="shared" si="132"/>
        <v>696658.3</v>
      </c>
      <c r="I556" s="15">
        <f t="shared" si="133"/>
        <v>0</v>
      </c>
      <c r="J556" s="15">
        <f t="shared" si="136"/>
        <v>411.00784660766965</v>
      </c>
      <c r="K556" s="15">
        <f t="shared" si="134"/>
        <v>381.3673130282782</v>
      </c>
      <c r="L556" s="15">
        <f t="shared" si="135"/>
        <v>744063.49391147611</v>
      </c>
      <c r="M556" s="15"/>
      <c r="N556" s="15">
        <f t="shared" si="129"/>
        <v>744063.49391147611</v>
      </c>
      <c r="O556" s="39">
        <f t="shared" si="137"/>
        <v>744.06349391147614</v>
      </c>
    </row>
    <row r="557" spans="1:15" x14ac:dyDescent="0.25">
      <c r="A557" s="5"/>
      <c r="B557" s="1" t="s">
        <v>389</v>
      </c>
      <c r="C557" s="47">
        <v>4</v>
      </c>
      <c r="D557" s="69">
        <v>14.727999999999998</v>
      </c>
      <c r="E557" s="98">
        <v>1440</v>
      </c>
      <c r="F557" s="193">
        <v>1015065</v>
      </c>
      <c r="G557" s="38">
        <v>100</v>
      </c>
      <c r="H557" s="64">
        <f t="shared" si="132"/>
        <v>1015065</v>
      </c>
      <c r="I557" s="15">
        <f t="shared" si="133"/>
        <v>0</v>
      </c>
      <c r="J557" s="15">
        <f t="shared" si="136"/>
        <v>704.90625</v>
      </c>
      <c r="K557" s="15">
        <f t="shared" si="134"/>
        <v>87.468909635947853</v>
      </c>
      <c r="L557" s="15">
        <f t="shared" si="135"/>
        <v>320404.54058307188</v>
      </c>
      <c r="M557" s="15"/>
      <c r="N557" s="15">
        <f t="shared" si="129"/>
        <v>320404.54058307188</v>
      </c>
      <c r="O557" s="39">
        <f t="shared" si="137"/>
        <v>320.40454058307188</v>
      </c>
    </row>
    <row r="558" spans="1:15" x14ac:dyDescent="0.25">
      <c r="A558" s="5"/>
      <c r="B558" s="1" t="s">
        <v>390</v>
      </c>
      <c r="C558" s="47">
        <v>4</v>
      </c>
      <c r="D558" s="69">
        <v>18.566800000000001</v>
      </c>
      <c r="E558" s="98">
        <v>1444</v>
      </c>
      <c r="F558" s="193">
        <v>290436.3</v>
      </c>
      <c r="G558" s="38">
        <v>100</v>
      </c>
      <c r="H558" s="64">
        <f t="shared" si="132"/>
        <v>290436.3</v>
      </c>
      <c r="I558" s="15">
        <f t="shared" si="133"/>
        <v>0</v>
      </c>
      <c r="J558" s="15">
        <f t="shared" si="136"/>
        <v>201.13317174515234</v>
      </c>
      <c r="K558" s="15">
        <f t="shared" si="134"/>
        <v>591.24198789079549</v>
      </c>
      <c r="L558" s="15">
        <f t="shared" si="135"/>
        <v>972937.44645640522</v>
      </c>
      <c r="M558" s="15"/>
      <c r="N558" s="15">
        <f t="shared" si="129"/>
        <v>972937.44645640522</v>
      </c>
      <c r="O558" s="39">
        <f t="shared" si="137"/>
        <v>972.93744645640527</v>
      </c>
    </row>
    <row r="559" spans="1:15" x14ac:dyDescent="0.25">
      <c r="A559" s="5"/>
      <c r="B559" s="1" t="s">
        <v>209</v>
      </c>
      <c r="C559" s="47">
        <v>4</v>
      </c>
      <c r="D559" s="69">
        <v>27.703899999999997</v>
      </c>
      <c r="E559" s="98">
        <v>2421</v>
      </c>
      <c r="F559" s="193">
        <v>361554</v>
      </c>
      <c r="G559" s="38">
        <v>100</v>
      </c>
      <c r="H559" s="64">
        <f t="shared" si="132"/>
        <v>361554</v>
      </c>
      <c r="I559" s="15">
        <f t="shared" si="133"/>
        <v>0</v>
      </c>
      <c r="J559" s="15">
        <f t="shared" si="136"/>
        <v>149.34076827757124</v>
      </c>
      <c r="K559" s="15">
        <f t="shared" si="134"/>
        <v>643.03439135837664</v>
      </c>
      <c r="L559" s="15">
        <f t="shared" si="135"/>
        <v>1178049.322632371</v>
      </c>
      <c r="M559" s="15"/>
      <c r="N559" s="15">
        <f t="shared" si="129"/>
        <v>1178049.322632371</v>
      </c>
      <c r="O559" s="39">
        <f t="shared" si="137"/>
        <v>1178.0493226323711</v>
      </c>
    </row>
    <row r="560" spans="1:15" x14ac:dyDescent="0.25">
      <c r="A560" s="5"/>
      <c r="B560" s="1" t="s">
        <v>246</v>
      </c>
      <c r="C560" s="47">
        <v>4</v>
      </c>
      <c r="D560" s="69">
        <v>15.173299999999998</v>
      </c>
      <c r="E560" s="98">
        <v>647</v>
      </c>
      <c r="F560" s="193">
        <v>453667.9</v>
      </c>
      <c r="G560" s="38">
        <v>100</v>
      </c>
      <c r="H560" s="64">
        <f t="shared" si="132"/>
        <v>453667.9</v>
      </c>
      <c r="I560" s="15">
        <f t="shared" si="133"/>
        <v>0</v>
      </c>
      <c r="J560" s="15">
        <f t="shared" si="136"/>
        <v>701.18686244204025</v>
      </c>
      <c r="K560" s="15">
        <f t="shared" si="134"/>
        <v>91.188297193907601</v>
      </c>
      <c r="L560" s="15">
        <f t="shared" si="135"/>
        <v>236665.58068345461</v>
      </c>
      <c r="M560" s="15"/>
      <c r="N560" s="15">
        <f t="shared" si="129"/>
        <v>236665.58068345461</v>
      </c>
      <c r="O560" s="39">
        <f t="shared" si="137"/>
        <v>236.66558068345461</v>
      </c>
    </row>
    <row r="561" spans="1:15" x14ac:dyDescent="0.25">
      <c r="A561" s="5"/>
      <c r="B561" s="1" t="s">
        <v>391</v>
      </c>
      <c r="C561" s="47">
        <v>4</v>
      </c>
      <c r="D561" s="69">
        <v>20.418799999999997</v>
      </c>
      <c r="E561" s="98">
        <v>1436</v>
      </c>
      <c r="F561" s="193">
        <v>317851.2</v>
      </c>
      <c r="G561" s="38">
        <v>100</v>
      </c>
      <c r="H561" s="64">
        <f t="shared" si="132"/>
        <v>317851.2</v>
      </c>
      <c r="I561" s="15">
        <f t="shared" si="133"/>
        <v>0</v>
      </c>
      <c r="J561" s="15">
        <f t="shared" si="136"/>
        <v>221.34484679665738</v>
      </c>
      <c r="K561" s="15">
        <f t="shared" si="134"/>
        <v>571.03031283929045</v>
      </c>
      <c r="L561" s="15">
        <f t="shared" si="135"/>
        <v>952147.9670590047</v>
      </c>
      <c r="M561" s="15"/>
      <c r="N561" s="15">
        <f t="shared" si="129"/>
        <v>952147.9670590047</v>
      </c>
      <c r="O561" s="39">
        <f t="shared" si="137"/>
        <v>952.14796705900471</v>
      </c>
    </row>
    <row r="562" spans="1:15" x14ac:dyDescent="0.25">
      <c r="A562" s="5"/>
      <c r="B562" s="1" t="s">
        <v>392</v>
      </c>
      <c r="C562" s="47">
        <v>4</v>
      </c>
      <c r="D562" s="69">
        <v>99.448100000000011</v>
      </c>
      <c r="E562" s="98">
        <v>5255</v>
      </c>
      <c r="F562" s="193">
        <v>1847262.2</v>
      </c>
      <c r="G562" s="38">
        <v>100</v>
      </c>
      <c r="H562" s="64">
        <f t="shared" si="132"/>
        <v>1847262.2</v>
      </c>
      <c r="I562" s="15">
        <f t="shared" si="133"/>
        <v>0</v>
      </c>
      <c r="J562" s="15">
        <f t="shared" si="136"/>
        <v>351.52468125594669</v>
      </c>
      <c r="K562" s="15">
        <f t="shared" si="134"/>
        <v>440.85047838000116</v>
      </c>
      <c r="L562" s="15">
        <f t="shared" si="135"/>
        <v>1466860.2209603984</v>
      </c>
      <c r="M562" s="15"/>
      <c r="N562" s="15">
        <f t="shared" si="129"/>
        <v>1466860.2209603984</v>
      </c>
      <c r="O562" s="39">
        <f t="shared" si="137"/>
        <v>1466.8602209603985</v>
      </c>
    </row>
    <row r="563" spans="1:15" x14ac:dyDescent="0.25">
      <c r="A563" s="5"/>
      <c r="B563" s="1" t="s">
        <v>393</v>
      </c>
      <c r="C563" s="47">
        <v>4</v>
      </c>
      <c r="D563" s="69">
        <v>22.054699999999997</v>
      </c>
      <c r="E563" s="98">
        <v>1603</v>
      </c>
      <c r="F563" s="193">
        <v>228515.4</v>
      </c>
      <c r="G563" s="38">
        <v>100</v>
      </c>
      <c r="H563" s="64">
        <f t="shared" si="132"/>
        <v>228515.4</v>
      </c>
      <c r="I563" s="15">
        <f t="shared" si="133"/>
        <v>0</v>
      </c>
      <c r="J563" s="15">
        <f t="shared" si="136"/>
        <v>142.5548346849657</v>
      </c>
      <c r="K563" s="15">
        <f t="shared" si="134"/>
        <v>649.82032495098213</v>
      </c>
      <c r="L563" s="15">
        <f t="shared" si="135"/>
        <v>1076297.7881345924</v>
      </c>
      <c r="M563" s="15"/>
      <c r="N563" s="15">
        <f t="shared" si="129"/>
        <v>1076297.7881345924</v>
      </c>
      <c r="O563" s="39">
        <f t="shared" si="137"/>
        <v>1076.2977881345923</v>
      </c>
    </row>
    <row r="564" spans="1:15" x14ac:dyDescent="0.25">
      <c r="A564" s="5"/>
      <c r="B564" s="1" t="s">
        <v>250</v>
      </c>
      <c r="C564" s="47">
        <v>4</v>
      </c>
      <c r="D564" s="69">
        <v>13.465299999999999</v>
      </c>
      <c r="E564" s="98">
        <v>1415</v>
      </c>
      <c r="F564" s="193">
        <v>164737.5</v>
      </c>
      <c r="G564" s="38">
        <v>100</v>
      </c>
      <c r="H564" s="64">
        <f t="shared" si="132"/>
        <v>164737.5</v>
      </c>
      <c r="I564" s="15">
        <f t="shared" si="133"/>
        <v>0</v>
      </c>
      <c r="J564" s="15">
        <f t="shared" si="136"/>
        <v>116.42226148409894</v>
      </c>
      <c r="K564" s="15">
        <f t="shared" si="134"/>
        <v>675.9528981518489</v>
      </c>
      <c r="L564" s="15">
        <f t="shared" si="135"/>
        <v>1061312.1982999786</v>
      </c>
      <c r="M564" s="15"/>
      <c r="N564" s="15">
        <f t="shared" si="129"/>
        <v>1061312.1982999786</v>
      </c>
      <c r="O564" s="39">
        <f t="shared" si="137"/>
        <v>1061.3121982999787</v>
      </c>
    </row>
    <row r="565" spans="1:15" x14ac:dyDescent="0.25">
      <c r="A565" s="5"/>
      <c r="B565" s="1" t="s">
        <v>282</v>
      </c>
      <c r="C565" s="47">
        <v>4</v>
      </c>
      <c r="D565" s="69">
        <v>32.471600000000002</v>
      </c>
      <c r="E565" s="98">
        <v>1639</v>
      </c>
      <c r="F565" s="193">
        <v>219654.9</v>
      </c>
      <c r="G565" s="38">
        <v>100</v>
      </c>
      <c r="H565" s="64">
        <f t="shared" si="132"/>
        <v>219654.9</v>
      </c>
      <c r="I565" s="15">
        <f t="shared" si="133"/>
        <v>0</v>
      </c>
      <c r="J565" s="15">
        <f t="shared" si="136"/>
        <v>134.01763270286759</v>
      </c>
      <c r="K565" s="15">
        <f t="shared" si="134"/>
        <v>658.35752693308029</v>
      </c>
      <c r="L565" s="15">
        <f t="shared" si="135"/>
        <v>1123829.0368253402</v>
      </c>
      <c r="M565" s="15"/>
      <c r="N565" s="15">
        <f t="shared" si="129"/>
        <v>1123829.0368253402</v>
      </c>
      <c r="O565" s="39">
        <f t="shared" si="137"/>
        <v>1123.8290368253402</v>
      </c>
    </row>
    <row r="566" spans="1:15" x14ac:dyDescent="0.25">
      <c r="A566" s="5"/>
      <c r="B566" s="1" t="s">
        <v>142</v>
      </c>
      <c r="C566" s="47">
        <v>4</v>
      </c>
      <c r="D566" s="69">
        <v>10.603699999999998</v>
      </c>
      <c r="E566" s="98">
        <v>790</v>
      </c>
      <c r="F566" s="193">
        <v>96909.6</v>
      </c>
      <c r="G566" s="38">
        <v>100</v>
      </c>
      <c r="H566" s="64">
        <f t="shared" si="132"/>
        <v>96909.6</v>
      </c>
      <c r="I566" s="15">
        <f t="shared" si="133"/>
        <v>0</v>
      </c>
      <c r="J566" s="15">
        <f t="shared" si="136"/>
        <v>122.67037974683545</v>
      </c>
      <c r="K566" s="15">
        <f t="shared" si="134"/>
        <v>669.70477988911239</v>
      </c>
      <c r="L566" s="15">
        <f t="shared" si="135"/>
        <v>973595.30119797424</v>
      </c>
      <c r="M566" s="15"/>
      <c r="N566" s="15">
        <f t="shared" si="129"/>
        <v>973595.30119797424</v>
      </c>
      <c r="O566" s="39">
        <f t="shared" si="137"/>
        <v>973.59530119797421</v>
      </c>
    </row>
    <row r="567" spans="1:15" x14ac:dyDescent="0.25">
      <c r="A567" s="5"/>
      <c r="B567" s="1" t="s">
        <v>394</v>
      </c>
      <c r="C567" s="47">
        <v>4</v>
      </c>
      <c r="D567" s="69">
        <v>27.763299999999997</v>
      </c>
      <c r="E567" s="98">
        <v>2440</v>
      </c>
      <c r="F567" s="193">
        <v>663204.9</v>
      </c>
      <c r="G567" s="38">
        <v>100</v>
      </c>
      <c r="H567" s="64">
        <f t="shared" si="132"/>
        <v>663204.9</v>
      </c>
      <c r="I567" s="15">
        <f t="shared" si="133"/>
        <v>0</v>
      </c>
      <c r="J567" s="15">
        <f t="shared" si="136"/>
        <v>271.80528688524589</v>
      </c>
      <c r="K567" s="15">
        <f t="shared" si="134"/>
        <v>520.56987275070196</v>
      </c>
      <c r="L567" s="15">
        <f t="shared" si="135"/>
        <v>1024792.0796862225</v>
      </c>
      <c r="M567" s="15"/>
      <c r="N567" s="15">
        <f t="shared" si="129"/>
        <v>1024792.0796862225</v>
      </c>
      <c r="O567" s="39">
        <f t="shared" si="137"/>
        <v>1024.7920796862225</v>
      </c>
    </row>
    <row r="568" spans="1:15" x14ac:dyDescent="0.25">
      <c r="A568" s="5"/>
      <c r="B568" s="8"/>
      <c r="C568" s="8"/>
      <c r="D568" s="69">
        <v>0</v>
      </c>
      <c r="E568" s="100"/>
      <c r="F568" s="56"/>
      <c r="G568" s="38"/>
      <c r="H568" s="56"/>
      <c r="K568" s="15"/>
      <c r="L568" s="15"/>
      <c r="M568" s="15"/>
      <c r="N568" s="15"/>
      <c r="O568" s="39">
        <f t="shared" si="137"/>
        <v>0</v>
      </c>
    </row>
    <row r="569" spans="1:15" x14ac:dyDescent="0.25">
      <c r="A569" s="32" t="s">
        <v>395</v>
      </c>
      <c r="B569" s="2" t="s">
        <v>2</v>
      </c>
      <c r="C569" s="58"/>
      <c r="D569" s="7">
        <v>783.48569999999995</v>
      </c>
      <c r="E569" s="101">
        <f>E570</f>
        <v>96504</v>
      </c>
      <c r="F569" s="49">
        <f t="shared" ref="F569" si="138">F571</f>
        <v>0</v>
      </c>
      <c r="G569" s="49"/>
      <c r="H569" s="49">
        <f>H571</f>
        <v>6479850.6500000004</v>
      </c>
      <c r="I569" s="12">
        <f>I571</f>
        <v>-6479850.6500000004</v>
      </c>
      <c r="J569" s="12"/>
      <c r="K569" s="15"/>
      <c r="L569" s="15"/>
      <c r="M569" s="14">
        <f>M571</f>
        <v>40662324.86851956</v>
      </c>
      <c r="N569" s="12">
        <f t="shared" si="129"/>
        <v>40662324.86851956</v>
      </c>
      <c r="O569" s="39"/>
    </row>
    <row r="570" spans="1:15" x14ac:dyDescent="0.25">
      <c r="A570" s="32" t="s">
        <v>395</v>
      </c>
      <c r="B570" s="2" t="s">
        <v>3</v>
      </c>
      <c r="C570" s="58"/>
      <c r="D570" s="7">
        <v>783.48569999999995</v>
      </c>
      <c r="E570" s="101">
        <f>SUM(E572:E596)</f>
        <v>96504</v>
      </c>
      <c r="F570" s="49">
        <f t="shared" ref="F570" si="139">SUM(F572:F596)</f>
        <v>51545963.699999988</v>
      </c>
      <c r="G570" s="49"/>
      <c r="H570" s="49">
        <f>SUM(H572:H596)</f>
        <v>38586262.399999999</v>
      </c>
      <c r="I570" s="12">
        <f>SUM(I572:I596)</f>
        <v>12959701.300000001</v>
      </c>
      <c r="J570" s="12"/>
      <c r="K570" s="15"/>
      <c r="L570" s="12">
        <f>SUM(L572:L596)</f>
        <v>28352078.10701919</v>
      </c>
      <c r="M570" s="15"/>
      <c r="N570" s="12">
        <f t="shared" si="129"/>
        <v>28352078.10701919</v>
      </c>
      <c r="O570" s="39"/>
    </row>
    <row r="571" spans="1:15" x14ac:dyDescent="0.25">
      <c r="A571" s="5"/>
      <c r="B571" s="1" t="s">
        <v>26</v>
      </c>
      <c r="C571" s="47">
        <v>2</v>
      </c>
      <c r="D571" s="69">
        <v>0</v>
      </c>
      <c r="E571" s="104"/>
      <c r="F571" s="64"/>
      <c r="G571" s="38">
        <v>25</v>
      </c>
      <c r="H571" s="64">
        <f>F581*G571/100</f>
        <v>6479850.6500000004</v>
      </c>
      <c r="I571" s="15">
        <f t="shared" ref="I571:I596" si="140">F571-H571</f>
        <v>-6479850.6500000004</v>
      </c>
      <c r="J571" s="15"/>
      <c r="K571" s="15"/>
      <c r="L571" s="15"/>
      <c r="M571" s="15">
        <f>($L$7*$L$8*E569/$L$10)+($L$7*$L$9*D569/$L$11)</f>
        <v>40662324.86851956</v>
      </c>
      <c r="N571" s="15">
        <f t="shared" si="129"/>
        <v>40662324.86851956</v>
      </c>
      <c r="O571" s="39">
        <f t="shared" si="137"/>
        <v>40662.324868519558</v>
      </c>
    </row>
    <row r="572" spans="1:15" x14ac:dyDescent="0.25">
      <c r="A572" s="5"/>
      <c r="B572" s="1" t="s">
        <v>396</v>
      </c>
      <c r="C572" s="47">
        <v>4</v>
      </c>
      <c r="D572" s="69">
        <v>26.569000000000003</v>
      </c>
      <c r="E572" s="98">
        <v>4831</v>
      </c>
      <c r="F572" s="194">
        <v>2542458.2999999998</v>
      </c>
      <c r="G572" s="38">
        <v>100</v>
      </c>
      <c r="H572" s="64">
        <f t="shared" ref="H572:H596" si="141">F572*G572/100</f>
        <v>2542458.2999999998</v>
      </c>
      <c r="I572" s="15">
        <f t="shared" si="140"/>
        <v>0</v>
      </c>
      <c r="J572" s="15">
        <f t="shared" si="136"/>
        <v>526.27992134133717</v>
      </c>
      <c r="K572" s="15">
        <f t="shared" ref="K572:K596" si="142">$J$11*$J$19-J572</f>
        <v>266.09523829461068</v>
      </c>
      <c r="L572" s="15">
        <f t="shared" ref="L572:L596" si="143">IF(K572&gt;0,$J$7*$J$8*(K572/$K$19),0)+$J$7*$J$9*(E572/$E$19)+$J$7*$J$10*(D572/$D$19)</f>
        <v>968668.4910043882</v>
      </c>
      <c r="M572" s="15"/>
      <c r="N572" s="15">
        <f t="shared" si="129"/>
        <v>968668.4910043882</v>
      </c>
      <c r="O572" s="39">
        <f t="shared" si="137"/>
        <v>968.66849100438822</v>
      </c>
    </row>
    <row r="573" spans="1:15" x14ac:dyDescent="0.25">
      <c r="A573" s="5"/>
      <c r="B573" s="1" t="s">
        <v>397</v>
      </c>
      <c r="C573" s="47">
        <v>4</v>
      </c>
      <c r="D573" s="69">
        <v>51.770800000000001</v>
      </c>
      <c r="E573" s="98">
        <v>1785</v>
      </c>
      <c r="F573" s="194">
        <v>366627.6</v>
      </c>
      <c r="G573" s="38">
        <v>100</v>
      </c>
      <c r="H573" s="64">
        <f t="shared" si="141"/>
        <v>366627.6</v>
      </c>
      <c r="I573" s="15">
        <f t="shared" si="140"/>
        <v>0</v>
      </c>
      <c r="J573" s="15">
        <f t="shared" si="136"/>
        <v>205.39361344537815</v>
      </c>
      <c r="K573" s="15">
        <f t="shared" si="142"/>
        <v>586.9815461905697</v>
      </c>
      <c r="L573" s="15">
        <f t="shared" si="143"/>
        <v>1110093.6799141422</v>
      </c>
      <c r="M573" s="15"/>
      <c r="N573" s="15">
        <f t="shared" si="129"/>
        <v>1110093.6799141422</v>
      </c>
      <c r="O573" s="39">
        <f t="shared" si="137"/>
        <v>1110.0936799141423</v>
      </c>
    </row>
    <row r="574" spans="1:15" x14ac:dyDescent="0.25">
      <c r="A574" s="5"/>
      <c r="B574" s="1" t="s">
        <v>795</v>
      </c>
      <c r="C574" s="47">
        <v>4</v>
      </c>
      <c r="D574" s="69">
        <v>58.449799999999996</v>
      </c>
      <c r="E574" s="98">
        <v>2375</v>
      </c>
      <c r="F574" s="194">
        <v>422568.5</v>
      </c>
      <c r="G574" s="38">
        <v>100</v>
      </c>
      <c r="H574" s="64">
        <f t="shared" si="141"/>
        <v>422568.5</v>
      </c>
      <c r="I574" s="15">
        <f t="shared" si="140"/>
        <v>0</v>
      </c>
      <c r="J574" s="15">
        <f t="shared" si="136"/>
        <v>177.92357894736841</v>
      </c>
      <c r="K574" s="15">
        <f t="shared" si="142"/>
        <v>614.4515806885795</v>
      </c>
      <c r="L574" s="15">
        <f t="shared" si="143"/>
        <v>1232756.3995732078</v>
      </c>
      <c r="M574" s="15"/>
      <c r="N574" s="15">
        <f t="shared" si="129"/>
        <v>1232756.3995732078</v>
      </c>
      <c r="O574" s="39">
        <f t="shared" si="137"/>
        <v>1232.7563995732078</v>
      </c>
    </row>
    <row r="575" spans="1:15" x14ac:dyDescent="0.25">
      <c r="A575" s="5"/>
      <c r="B575" s="1" t="s">
        <v>398</v>
      </c>
      <c r="C575" s="47">
        <v>4</v>
      </c>
      <c r="D575" s="69">
        <v>69.130799999999994</v>
      </c>
      <c r="E575" s="98">
        <v>10800</v>
      </c>
      <c r="F575" s="194">
        <v>3278403.9</v>
      </c>
      <c r="G575" s="38">
        <v>100</v>
      </c>
      <c r="H575" s="64">
        <f t="shared" si="141"/>
        <v>3278403.9</v>
      </c>
      <c r="I575" s="15">
        <f t="shared" si="140"/>
        <v>0</v>
      </c>
      <c r="J575" s="15">
        <f t="shared" si="136"/>
        <v>303.55591666666663</v>
      </c>
      <c r="K575" s="15">
        <f t="shared" si="142"/>
        <v>488.81924296928122</v>
      </c>
      <c r="L575" s="15">
        <f t="shared" si="143"/>
        <v>2061241.679467438</v>
      </c>
      <c r="M575" s="15"/>
      <c r="N575" s="15">
        <f t="shared" si="129"/>
        <v>2061241.679467438</v>
      </c>
      <c r="O575" s="39">
        <f t="shared" si="137"/>
        <v>2061.2416794674382</v>
      </c>
    </row>
    <row r="576" spans="1:15" x14ac:dyDescent="0.25">
      <c r="A576" s="5"/>
      <c r="B576" s="1" t="s">
        <v>399</v>
      </c>
      <c r="C576" s="47">
        <v>4</v>
      </c>
      <c r="D576" s="69">
        <v>13.638200000000001</v>
      </c>
      <c r="E576" s="98">
        <v>2519</v>
      </c>
      <c r="F576" s="194">
        <v>701819.6</v>
      </c>
      <c r="G576" s="38">
        <v>100</v>
      </c>
      <c r="H576" s="64">
        <f t="shared" si="141"/>
        <v>701819.6</v>
      </c>
      <c r="I576" s="15">
        <f t="shared" si="140"/>
        <v>0</v>
      </c>
      <c r="J576" s="15">
        <f t="shared" si="136"/>
        <v>278.61040095275899</v>
      </c>
      <c r="K576" s="15">
        <f t="shared" si="142"/>
        <v>513.7647586831888</v>
      </c>
      <c r="L576" s="15">
        <f t="shared" si="143"/>
        <v>980885.95911426225</v>
      </c>
      <c r="M576" s="15"/>
      <c r="N576" s="15">
        <f t="shared" si="129"/>
        <v>980885.95911426225</v>
      </c>
      <c r="O576" s="39">
        <f t="shared" si="137"/>
        <v>980.88595911426228</v>
      </c>
    </row>
    <row r="577" spans="1:15" x14ac:dyDescent="0.25">
      <c r="A577" s="5"/>
      <c r="B577" s="1" t="s">
        <v>400</v>
      </c>
      <c r="C577" s="47">
        <v>4</v>
      </c>
      <c r="D577" s="69">
        <v>52.592100000000002</v>
      </c>
      <c r="E577" s="98">
        <v>2133</v>
      </c>
      <c r="F577" s="194">
        <v>661157.9</v>
      </c>
      <c r="G577" s="38">
        <v>100</v>
      </c>
      <c r="H577" s="64">
        <f t="shared" si="141"/>
        <v>661157.9</v>
      </c>
      <c r="I577" s="15">
        <f t="shared" si="140"/>
        <v>0</v>
      </c>
      <c r="J577" s="15">
        <f t="shared" si="136"/>
        <v>309.96619784341306</v>
      </c>
      <c r="K577" s="15">
        <f t="shared" si="142"/>
        <v>482.4089617925348</v>
      </c>
      <c r="L577" s="15">
        <f t="shared" si="143"/>
        <v>1019234.091398111</v>
      </c>
      <c r="M577" s="15"/>
      <c r="N577" s="15">
        <f t="shared" si="129"/>
        <v>1019234.091398111</v>
      </c>
      <c r="O577" s="39">
        <f t="shared" si="137"/>
        <v>1019.234091398111</v>
      </c>
    </row>
    <row r="578" spans="1:15" x14ac:dyDescent="0.25">
      <c r="A578" s="5"/>
      <c r="B578" s="1" t="s">
        <v>401</v>
      </c>
      <c r="C578" s="47">
        <v>4</v>
      </c>
      <c r="D578" s="69">
        <v>7.2299999999999995</v>
      </c>
      <c r="E578" s="98">
        <v>1090</v>
      </c>
      <c r="F578" s="194">
        <v>206451.9</v>
      </c>
      <c r="G578" s="38">
        <v>100</v>
      </c>
      <c r="H578" s="64">
        <f t="shared" si="141"/>
        <v>206451.9</v>
      </c>
      <c r="I578" s="15">
        <f t="shared" si="140"/>
        <v>0</v>
      </c>
      <c r="J578" s="15">
        <f t="shared" si="136"/>
        <v>189.4054128440367</v>
      </c>
      <c r="K578" s="15">
        <f t="shared" si="142"/>
        <v>602.96974679191112</v>
      </c>
      <c r="L578" s="15">
        <f t="shared" si="143"/>
        <v>912240.34398023656</v>
      </c>
      <c r="M578" s="15"/>
      <c r="N578" s="15">
        <f t="shared" ref="N578:N641" si="144">L578+M578</f>
        <v>912240.34398023656</v>
      </c>
      <c r="O578" s="39">
        <f t="shared" si="137"/>
        <v>912.24034398023662</v>
      </c>
    </row>
    <row r="579" spans="1:15" x14ac:dyDescent="0.25">
      <c r="A579" s="5"/>
      <c r="B579" s="1" t="s">
        <v>299</v>
      </c>
      <c r="C579" s="47">
        <v>4</v>
      </c>
      <c r="D579" s="69">
        <v>40.322299999999998</v>
      </c>
      <c r="E579" s="98">
        <v>3517</v>
      </c>
      <c r="F579" s="194">
        <v>1280513.7</v>
      </c>
      <c r="G579" s="38">
        <v>100</v>
      </c>
      <c r="H579" s="64">
        <f t="shared" si="141"/>
        <v>1280513.7</v>
      </c>
      <c r="I579" s="15">
        <f t="shared" si="140"/>
        <v>0</v>
      </c>
      <c r="J579" s="15">
        <f t="shared" si="136"/>
        <v>364.09260733579754</v>
      </c>
      <c r="K579" s="15">
        <f t="shared" si="142"/>
        <v>428.28255230015031</v>
      </c>
      <c r="L579" s="15">
        <f t="shared" si="143"/>
        <v>1068886.8702257986</v>
      </c>
      <c r="M579" s="15"/>
      <c r="N579" s="15">
        <f t="shared" si="144"/>
        <v>1068886.8702257986</v>
      </c>
      <c r="O579" s="39">
        <f t="shared" si="137"/>
        <v>1068.8868702257985</v>
      </c>
    </row>
    <row r="580" spans="1:15" x14ac:dyDescent="0.25">
      <c r="A580" s="5"/>
      <c r="B580" s="1" t="s">
        <v>402</v>
      </c>
      <c r="C580" s="47">
        <v>4</v>
      </c>
      <c r="D580" s="69">
        <v>5.835</v>
      </c>
      <c r="E580" s="98">
        <v>1132</v>
      </c>
      <c r="F580" s="194">
        <v>206598.1</v>
      </c>
      <c r="G580" s="38">
        <v>100</v>
      </c>
      <c r="H580" s="64">
        <f t="shared" si="141"/>
        <v>206598.1</v>
      </c>
      <c r="I580" s="15">
        <f t="shared" si="140"/>
        <v>0</v>
      </c>
      <c r="J580" s="15">
        <f t="shared" si="136"/>
        <v>182.5071554770318</v>
      </c>
      <c r="K580" s="15">
        <f t="shared" si="142"/>
        <v>609.86800415891605</v>
      </c>
      <c r="L580" s="15">
        <f t="shared" si="143"/>
        <v>921397.69586100255</v>
      </c>
      <c r="M580" s="15"/>
      <c r="N580" s="15">
        <f t="shared" si="144"/>
        <v>921397.69586100255</v>
      </c>
      <c r="O580" s="39">
        <f t="shared" si="137"/>
        <v>921.3976958610026</v>
      </c>
    </row>
    <row r="581" spans="1:15" x14ac:dyDescent="0.25">
      <c r="A581" s="5"/>
      <c r="B581" s="1" t="s">
        <v>869</v>
      </c>
      <c r="C581" s="47">
        <v>3</v>
      </c>
      <c r="D581" s="69">
        <v>31.644399999999997</v>
      </c>
      <c r="E581" s="98">
        <v>15142</v>
      </c>
      <c r="F581" s="194">
        <v>25919402.600000001</v>
      </c>
      <c r="G581" s="38">
        <v>50</v>
      </c>
      <c r="H581" s="64">
        <f t="shared" si="141"/>
        <v>12959701.300000001</v>
      </c>
      <c r="I581" s="15">
        <f t="shared" si="140"/>
        <v>12959701.300000001</v>
      </c>
      <c r="J581" s="15">
        <f t="shared" si="136"/>
        <v>1711.7555540879673</v>
      </c>
      <c r="K581" s="15">
        <f t="shared" si="142"/>
        <v>-919.38039445201946</v>
      </c>
      <c r="L581" s="15">
        <f t="shared" si="143"/>
        <v>1814855.4605572487</v>
      </c>
      <c r="M581" s="15"/>
      <c r="N581" s="15">
        <f t="shared" si="144"/>
        <v>1814855.4605572487</v>
      </c>
      <c r="O581" s="39">
        <f t="shared" si="137"/>
        <v>1814.8554605572488</v>
      </c>
    </row>
    <row r="582" spans="1:15" x14ac:dyDescent="0.25">
      <c r="A582" s="5"/>
      <c r="B582" s="1" t="s">
        <v>403</v>
      </c>
      <c r="C582" s="47">
        <v>4</v>
      </c>
      <c r="D582" s="69">
        <v>12.1113</v>
      </c>
      <c r="E582" s="98">
        <v>2435</v>
      </c>
      <c r="F582" s="194">
        <v>351611.6</v>
      </c>
      <c r="G582" s="38">
        <v>100</v>
      </c>
      <c r="H582" s="64">
        <f t="shared" si="141"/>
        <v>351611.6</v>
      </c>
      <c r="I582" s="15">
        <f t="shared" si="140"/>
        <v>0</v>
      </c>
      <c r="J582" s="15">
        <f t="shared" si="136"/>
        <v>144.39901437371662</v>
      </c>
      <c r="K582" s="15">
        <f t="shared" si="142"/>
        <v>647.97614526223128</v>
      </c>
      <c r="L582" s="15">
        <f t="shared" si="143"/>
        <v>1137109.3341132784</v>
      </c>
      <c r="M582" s="15"/>
      <c r="N582" s="15">
        <f t="shared" si="144"/>
        <v>1137109.3341132784</v>
      </c>
      <c r="O582" s="39">
        <f t="shared" si="137"/>
        <v>1137.1093341132785</v>
      </c>
    </row>
    <row r="583" spans="1:15" x14ac:dyDescent="0.25">
      <c r="A583" s="5"/>
      <c r="B583" s="1" t="s">
        <v>404</v>
      </c>
      <c r="C583" s="47">
        <v>4</v>
      </c>
      <c r="D583" s="69">
        <v>21.832999999999998</v>
      </c>
      <c r="E583" s="98">
        <v>4895</v>
      </c>
      <c r="F583" s="194">
        <v>1936656.5</v>
      </c>
      <c r="G583" s="38">
        <v>100</v>
      </c>
      <c r="H583" s="64">
        <f t="shared" si="141"/>
        <v>1936656.5</v>
      </c>
      <c r="I583" s="15">
        <f t="shared" si="140"/>
        <v>0</v>
      </c>
      <c r="J583" s="15">
        <f t="shared" si="136"/>
        <v>395.63973442288051</v>
      </c>
      <c r="K583" s="15">
        <f t="shared" si="142"/>
        <v>396.73542521306734</v>
      </c>
      <c r="L583" s="15">
        <f t="shared" si="143"/>
        <v>1127080.5211979402</v>
      </c>
      <c r="M583" s="15"/>
      <c r="N583" s="15">
        <f t="shared" si="144"/>
        <v>1127080.5211979402</v>
      </c>
      <c r="O583" s="39">
        <f t="shared" si="137"/>
        <v>1127.0805211979402</v>
      </c>
    </row>
    <row r="584" spans="1:15" x14ac:dyDescent="0.25">
      <c r="A584" s="5"/>
      <c r="B584" s="1" t="s">
        <v>405</v>
      </c>
      <c r="C584" s="47">
        <v>4</v>
      </c>
      <c r="D584" s="69">
        <v>25.650599999999997</v>
      </c>
      <c r="E584" s="98">
        <v>2874</v>
      </c>
      <c r="F584" s="194">
        <v>480848.7</v>
      </c>
      <c r="G584" s="38">
        <v>100</v>
      </c>
      <c r="H584" s="64">
        <f t="shared" si="141"/>
        <v>480848.7</v>
      </c>
      <c r="I584" s="15">
        <f t="shared" si="140"/>
        <v>0</v>
      </c>
      <c r="J584" s="15">
        <f t="shared" si="136"/>
        <v>167.30991649269311</v>
      </c>
      <c r="K584" s="15">
        <f t="shared" si="142"/>
        <v>625.06524314325475</v>
      </c>
      <c r="L584" s="15">
        <f t="shared" si="143"/>
        <v>1200123.3913645477</v>
      </c>
      <c r="M584" s="15"/>
      <c r="N584" s="15">
        <f t="shared" si="144"/>
        <v>1200123.3913645477</v>
      </c>
      <c r="O584" s="39">
        <f t="shared" si="137"/>
        <v>1200.1233913645476</v>
      </c>
    </row>
    <row r="585" spans="1:15" x14ac:dyDescent="0.25">
      <c r="A585" s="5"/>
      <c r="B585" s="1" t="s">
        <v>406</v>
      </c>
      <c r="C585" s="47">
        <v>4</v>
      </c>
      <c r="D585" s="69">
        <v>13.840599999999998</v>
      </c>
      <c r="E585" s="98">
        <v>2191</v>
      </c>
      <c r="F585" s="194">
        <v>731456.8</v>
      </c>
      <c r="G585" s="38">
        <v>100</v>
      </c>
      <c r="H585" s="64">
        <f t="shared" si="141"/>
        <v>731456.8</v>
      </c>
      <c r="I585" s="15">
        <f t="shared" si="140"/>
        <v>0</v>
      </c>
      <c r="J585" s="15">
        <f t="shared" si="136"/>
        <v>333.8460976722958</v>
      </c>
      <c r="K585" s="15">
        <f t="shared" si="142"/>
        <v>458.52906196365205</v>
      </c>
      <c r="L585" s="15">
        <f t="shared" si="143"/>
        <v>874173.12788688776</v>
      </c>
      <c r="M585" s="15"/>
      <c r="N585" s="15">
        <f t="shared" si="144"/>
        <v>874173.12788688776</v>
      </c>
      <c r="O585" s="39">
        <f t="shared" si="137"/>
        <v>874.17312788688776</v>
      </c>
    </row>
    <row r="586" spans="1:15" x14ac:dyDescent="0.25">
      <c r="A586" s="5"/>
      <c r="B586" s="1" t="s">
        <v>407</v>
      </c>
      <c r="C586" s="47">
        <v>4</v>
      </c>
      <c r="D586" s="69">
        <v>7.8751000000000007</v>
      </c>
      <c r="E586" s="98">
        <v>963</v>
      </c>
      <c r="F586" s="194">
        <v>103211.3</v>
      </c>
      <c r="G586" s="38">
        <v>100</v>
      </c>
      <c r="H586" s="64">
        <f t="shared" si="141"/>
        <v>103211.3</v>
      </c>
      <c r="I586" s="15">
        <f t="shared" si="140"/>
        <v>0</v>
      </c>
      <c r="J586" s="15">
        <f t="shared" si="136"/>
        <v>107.17684319833853</v>
      </c>
      <c r="K586" s="15">
        <f t="shared" si="142"/>
        <v>685.19831643760926</v>
      </c>
      <c r="L586" s="15">
        <f t="shared" si="143"/>
        <v>1004343.3124707252</v>
      </c>
      <c r="M586" s="15"/>
      <c r="N586" s="15">
        <f t="shared" si="144"/>
        <v>1004343.3124707252</v>
      </c>
      <c r="O586" s="39">
        <f t="shared" si="137"/>
        <v>1004.3433124707252</v>
      </c>
    </row>
    <row r="587" spans="1:15" x14ac:dyDescent="0.25">
      <c r="A587" s="5"/>
      <c r="B587" s="1" t="s">
        <v>408</v>
      </c>
      <c r="C587" s="47">
        <v>4</v>
      </c>
      <c r="D587" s="69">
        <v>45.59</v>
      </c>
      <c r="E587" s="98">
        <v>5501</v>
      </c>
      <c r="F587" s="194">
        <v>2199137</v>
      </c>
      <c r="G587" s="38">
        <v>100</v>
      </c>
      <c r="H587" s="64">
        <f t="shared" si="141"/>
        <v>2199137</v>
      </c>
      <c r="I587" s="15">
        <f t="shared" si="140"/>
        <v>0</v>
      </c>
      <c r="J587" s="15">
        <f t="shared" si="136"/>
        <v>399.77040538083986</v>
      </c>
      <c r="K587" s="15">
        <f t="shared" si="142"/>
        <v>392.60475425510799</v>
      </c>
      <c r="L587" s="15">
        <f t="shared" si="143"/>
        <v>1264860.7101302142</v>
      </c>
      <c r="M587" s="15"/>
      <c r="N587" s="15">
        <f t="shared" si="144"/>
        <v>1264860.7101302142</v>
      </c>
      <c r="O587" s="39">
        <f t="shared" si="137"/>
        <v>1264.8607101302143</v>
      </c>
    </row>
    <row r="588" spans="1:15" x14ac:dyDescent="0.25">
      <c r="A588" s="5"/>
      <c r="B588" s="1" t="s">
        <v>409</v>
      </c>
      <c r="C588" s="47">
        <v>4</v>
      </c>
      <c r="D588" s="69">
        <v>77.631799999999998</v>
      </c>
      <c r="E588" s="98">
        <v>7377</v>
      </c>
      <c r="F588" s="194">
        <v>2604145.2999999998</v>
      </c>
      <c r="G588" s="38">
        <v>100</v>
      </c>
      <c r="H588" s="64">
        <f t="shared" si="141"/>
        <v>2604145.2999999998</v>
      </c>
      <c r="I588" s="15">
        <f t="shared" si="140"/>
        <v>0</v>
      </c>
      <c r="J588" s="15">
        <f t="shared" si="136"/>
        <v>353.00871628033076</v>
      </c>
      <c r="K588" s="15">
        <f t="shared" si="142"/>
        <v>439.36644335561709</v>
      </c>
      <c r="L588" s="15">
        <f t="shared" si="143"/>
        <v>1637142.6657414932</v>
      </c>
      <c r="M588" s="15"/>
      <c r="N588" s="15">
        <f t="shared" si="144"/>
        <v>1637142.6657414932</v>
      </c>
      <c r="O588" s="39">
        <f t="shared" si="137"/>
        <v>1637.1426657414931</v>
      </c>
    </row>
    <row r="589" spans="1:15" x14ac:dyDescent="0.25">
      <c r="A589" s="5"/>
      <c r="B589" s="1" t="s">
        <v>410</v>
      </c>
      <c r="C589" s="47">
        <v>4</v>
      </c>
      <c r="D589" s="69">
        <v>34.059899999999999</v>
      </c>
      <c r="E589" s="98">
        <v>5508</v>
      </c>
      <c r="F589" s="194">
        <v>911722.1</v>
      </c>
      <c r="G589" s="38">
        <v>100</v>
      </c>
      <c r="H589" s="64">
        <f t="shared" si="141"/>
        <v>911722.1</v>
      </c>
      <c r="I589" s="15">
        <f t="shared" si="140"/>
        <v>0</v>
      </c>
      <c r="J589" s="15">
        <f t="shared" si="136"/>
        <v>165.52688816267246</v>
      </c>
      <c r="K589" s="15">
        <f t="shared" si="142"/>
        <v>626.84827147327542</v>
      </c>
      <c r="L589" s="15">
        <f t="shared" si="143"/>
        <v>1527180.4075405283</v>
      </c>
      <c r="M589" s="15"/>
      <c r="N589" s="15">
        <f t="shared" si="144"/>
        <v>1527180.4075405283</v>
      </c>
      <c r="O589" s="39">
        <f t="shared" si="137"/>
        <v>1527.1804075405284</v>
      </c>
    </row>
    <row r="590" spans="1:15" x14ac:dyDescent="0.25">
      <c r="A590" s="5"/>
      <c r="B590" s="1" t="s">
        <v>411</v>
      </c>
      <c r="C590" s="47">
        <v>4</v>
      </c>
      <c r="D590" s="69">
        <v>8.8218999999999994</v>
      </c>
      <c r="E590" s="98">
        <v>1729</v>
      </c>
      <c r="F590" s="194">
        <v>1492784.8</v>
      </c>
      <c r="G590" s="38">
        <v>100</v>
      </c>
      <c r="H590" s="64">
        <f t="shared" si="141"/>
        <v>1492784.8</v>
      </c>
      <c r="I590" s="15">
        <f t="shared" si="140"/>
        <v>0</v>
      </c>
      <c r="J590" s="15">
        <f t="shared" si="136"/>
        <v>863.38045112781958</v>
      </c>
      <c r="K590" s="15">
        <f t="shared" si="142"/>
        <v>-71.005291491871731</v>
      </c>
      <c r="L590" s="15">
        <f t="shared" si="143"/>
        <v>223533.43939214628</v>
      </c>
      <c r="M590" s="15"/>
      <c r="N590" s="15">
        <f t="shared" si="144"/>
        <v>223533.43939214628</v>
      </c>
      <c r="O590" s="39">
        <f t="shared" si="137"/>
        <v>223.53343939214628</v>
      </c>
    </row>
    <row r="591" spans="1:15" x14ac:dyDescent="0.25">
      <c r="A591" s="5"/>
      <c r="B591" s="1" t="s">
        <v>412</v>
      </c>
      <c r="C591" s="47">
        <v>4</v>
      </c>
      <c r="D591" s="69">
        <v>23.27</v>
      </c>
      <c r="E591" s="98">
        <v>2957</v>
      </c>
      <c r="F591" s="194">
        <v>1067920.8</v>
      </c>
      <c r="G591" s="38">
        <v>100</v>
      </c>
      <c r="H591" s="64">
        <f t="shared" si="141"/>
        <v>1067920.8</v>
      </c>
      <c r="I591" s="15">
        <f t="shared" si="140"/>
        <v>0</v>
      </c>
      <c r="J591" s="15">
        <f t="shared" si="136"/>
        <v>361.15008454514714</v>
      </c>
      <c r="K591" s="15">
        <f t="shared" si="142"/>
        <v>431.22507509080071</v>
      </c>
      <c r="L591" s="15">
        <f t="shared" si="143"/>
        <v>955795.37673648458</v>
      </c>
      <c r="M591" s="15"/>
      <c r="N591" s="15">
        <f t="shared" si="144"/>
        <v>955795.37673648458</v>
      </c>
      <c r="O591" s="39">
        <f t="shared" si="137"/>
        <v>955.79537673648463</v>
      </c>
    </row>
    <row r="592" spans="1:15" x14ac:dyDescent="0.25">
      <c r="A592" s="5"/>
      <c r="B592" s="1" t="s">
        <v>796</v>
      </c>
      <c r="C592" s="47">
        <v>4</v>
      </c>
      <c r="D592" s="69">
        <v>41.862299999999991</v>
      </c>
      <c r="E592" s="98">
        <v>4239</v>
      </c>
      <c r="F592" s="194">
        <v>1158060.8</v>
      </c>
      <c r="G592" s="38">
        <v>100</v>
      </c>
      <c r="H592" s="64">
        <f t="shared" si="141"/>
        <v>1158060.8</v>
      </c>
      <c r="I592" s="15">
        <f t="shared" si="140"/>
        <v>0</v>
      </c>
      <c r="J592" s="15">
        <f t="shared" si="136"/>
        <v>273.1919792403869</v>
      </c>
      <c r="K592" s="15">
        <f t="shared" si="142"/>
        <v>519.18318039556095</v>
      </c>
      <c r="L592" s="15">
        <f t="shared" si="143"/>
        <v>1271013.092688638</v>
      </c>
      <c r="M592" s="15"/>
      <c r="N592" s="15">
        <f t="shared" si="144"/>
        <v>1271013.092688638</v>
      </c>
      <c r="O592" s="39">
        <f t="shared" si="137"/>
        <v>1271.0130926886379</v>
      </c>
    </row>
    <row r="593" spans="1:15" x14ac:dyDescent="0.25">
      <c r="A593" s="5"/>
      <c r="B593" s="1" t="s">
        <v>413</v>
      </c>
      <c r="C593" s="47">
        <v>4</v>
      </c>
      <c r="D593" s="69">
        <v>27.890700000000002</v>
      </c>
      <c r="E593" s="98">
        <v>2872</v>
      </c>
      <c r="F593" s="194">
        <v>656537.59999999998</v>
      </c>
      <c r="G593" s="38">
        <v>100</v>
      </c>
      <c r="H593" s="64">
        <f t="shared" si="141"/>
        <v>656537.59999999998</v>
      </c>
      <c r="I593" s="15">
        <f t="shared" si="140"/>
        <v>0</v>
      </c>
      <c r="J593" s="15">
        <f t="shared" si="136"/>
        <v>228.59944289693593</v>
      </c>
      <c r="K593" s="15">
        <f t="shared" si="142"/>
        <v>563.77571673901195</v>
      </c>
      <c r="L593" s="15">
        <f t="shared" si="143"/>
        <v>1129037.4808634061</v>
      </c>
      <c r="M593" s="15"/>
      <c r="N593" s="15">
        <f t="shared" si="144"/>
        <v>1129037.4808634061</v>
      </c>
      <c r="O593" s="39">
        <f t="shared" si="137"/>
        <v>1129.037480863406</v>
      </c>
    </row>
    <row r="594" spans="1:15" x14ac:dyDescent="0.25">
      <c r="A594" s="5"/>
      <c r="B594" s="1" t="s">
        <v>797</v>
      </c>
      <c r="C594" s="47">
        <v>4</v>
      </c>
      <c r="D594" s="69">
        <v>36.872</v>
      </c>
      <c r="E594" s="98">
        <v>3952</v>
      </c>
      <c r="F594" s="194">
        <v>1119855.5</v>
      </c>
      <c r="G594" s="38">
        <v>100</v>
      </c>
      <c r="H594" s="64">
        <f t="shared" si="141"/>
        <v>1119855.5</v>
      </c>
      <c r="I594" s="15">
        <f t="shared" si="140"/>
        <v>0</v>
      </c>
      <c r="J594" s="15">
        <f t="shared" si="136"/>
        <v>283.36424595141699</v>
      </c>
      <c r="K594" s="15">
        <f t="shared" si="142"/>
        <v>509.01091368453086</v>
      </c>
      <c r="L594" s="15">
        <f t="shared" si="143"/>
        <v>1209947.8372115754</v>
      </c>
      <c r="M594" s="15"/>
      <c r="N594" s="15">
        <f t="shared" si="144"/>
        <v>1209947.8372115754</v>
      </c>
      <c r="O594" s="39">
        <f t="shared" si="137"/>
        <v>1209.9478372115755</v>
      </c>
    </row>
    <row r="595" spans="1:15" x14ac:dyDescent="0.25">
      <c r="A595" s="5"/>
      <c r="B595" s="1" t="s">
        <v>414</v>
      </c>
      <c r="C595" s="47">
        <v>4</v>
      </c>
      <c r="D595" s="69">
        <v>19.46</v>
      </c>
      <c r="E595" s="98">
        <v>1130</v>
      </c>
      <c r="F595" s="194">
        <v>501552.4</v>
      </c>
      <c r="G595" s="38">
        <v>100</v>
      </c>
      <c r="H595" s="64">
        <f t="shared" si="141"/>
        <v>501552.4</v>
      </c>
      <c r="I595" s="15">
        <f t="shared" si="140"/>
        <v>0</v>
      </c>
      <c r="J595" s="15">
        <f t="shared" si="136"/>
        <v>443.85168141592925</v>
      </c>
      <c r="K595" s="15">
        <f t="shared" si="142"/>
        <v>348.5234782200186</v>
      </c>
      <c r="L595" s="15">
        <f t="shared" si="143"/>
        <v>631768.71029222931</v>
      </c>
      <c r="M595" s="15"/>
      <c r="N595" s="15">
        <f t="shared" si="144"/>
        <v>631768.71029222931</v>
      </c>
      <c r="O595" s="39">
        <f t="shared" si="137"/>
        <v>631.76871029222934</v>
      </c>
    </row>
    <row r="596" spans="1:15" x14ac:dyDescent="0.25">
      <c r="A596" s="5"/>
      <c r="B596" s="1" t="s">
        <v>798</v>
      </c>
      <c r="C596" s="47">
        <v>4</v>
      </c>
      <c r="D596" s="69">
        <v>29.534099999999999</v>
      </c>
      <c r="E596" s="98">
        <v>2557</v>
      </c>
      <c r="F596" s="194">
        <v>644460.4</v>
      </c>
      <c r="G596" s="38">
        <v>100</v>
      </c>
      <c r="H596" s="64">
        <f t="shared" si="141"/>
        <v>644460.4</v>
      </c>
      <c r="I596" s="15">
        <f t="shared" si="140"/>
        <v>0</v>
      </c>
      <c r="J596" s="15">
        <f t="shared" si="136"/>
        <v>252.03770043019165</v>
      </c>
      <c r="K596" s="15">
        <f t="shared" si="142"/>
        <v>540.3374592057562</v>
      </c>
      <c r="L596" s="15">
        <f t="shared" si="143"/>
        <v>1068708.0282932559</v>
      </c>
      <c r="M596" s="15"/>
      <c r="N596" s="15">
        <f t="shared" si="144"/>
        <v>1068708.0282932559</v>
      </c>
      <c r="O596" s="39">
        <f t="shared" si="137"/>
        <v>1068.7080282932559</v>
      </c>
    </row>
    <row r="597" spans="1:15" x14ac:dyDescent="0.25">
      <c r="A597" s="5"/>
      <c r="B597" s="8"/>
      <c r="C597" s="8"/>
      <c r="D597" s="69">
        <v>0</v>
      </c>
      <c r="E597" s="100"/>
      <c r="F597" s="56"/>
      <c r="G597" s="38"/>
      <c r="H597" s="56"/>
      <c r="K597" s="15"/>
      <c r="L597" s="15"/>
      <c r="M597" s="15"/>
      <c r="N597" s="15"/>
      <c r="O597" s="39">
        <f t="shared" si="137"/>
        <v>0</v>
      </c>
    </row>
    <row r="598" spans="1:15" x14ac:dyDescent="0.25">
      <c r="A598" s="32" t="s">
        <v>415</v>
      </c>
      <c r="B598" s="2" t="s">
        <v>2</v>
      </c>
      <c r="C598" s="58"/>
      <c r="D598" s="7">
        <v>764.73369999999989</v>
      </c>
      <c r="E598" s="101">
        <f>E599</f>
        <v>48027</v>
      </c>
      <c r="F598" s="49">
        <f t="shared" ref="F598" si="145">F600</f>
        <v>0</v>
      </c>
      <c r="G598" s="49"/>
      <c r="H598" s="49">
        <f>H600</f>
        <v>2817709.5750000002</v>
      </c>
      <c r="I598" s="12">
        <f>I600</f>
        <v>-2817709.5750000002</v>
      </c>
      <c r="J598" s="12"/>
      <c r="K598" s="15"/>
      <c r="L598" s="15"/>
      <c r="M598" s="14">
        <f>M600</f>
        <v>26071889.88405101</v>
      </c>
      <c r="N598" s="12">
        <f t="shared" si="144"/>
        <v>26071889.88405101</v>
      </c>
      <c r="O598" s="39"/>
    </row>
    <row r="599" spans="1:15" x14ac:dyDescent="0.25">
      <c r="A599" s="32" t="s">
        <v>415</v>
      </c>
      <c r="B599" s="2" t="s">
        <v>3</v>
      </c>
      <c r="C599" s="58"/>
      <c r="D599" s="7">
        <v>764.73369999999989</v>
      </c>
      <c r="E599" s="101">
        <f>SUM(E601:E625)</f>
        <v>48027</v>
      </c>
      <c r="F599" s="49">
        <f t="shared" ref="F599" si="146">SUM(F601:F625)</f>
        <v>21374203.300000008</v>
      </c>
      <c r="G599" s="49"/>
      <c r="H599" s="49">
        <f>SUM(H601:H625)</f>
        <v>15738784.149999999</v>
      </c>
      <c r="I599" s="12">
        <f>SUM(I601:I625)</f>
        <v>5635419.1500000004</v>
      </c>
      <c r="J599" s="12"/>
      <c r="K599" s="15"/>
      <c r="L599" s="12">
        <f>SUM(L601:L625)</f>
        <v>24642801.633934651</v>
      </c>
      <c r="M599" s="15"/>
      <c r="N599" s="12">
        <f t="shared" si="144"/>
        <v>24642801.633934651</v>
      </c>
      <c r="O599" s="39"/>
    </row>
    <row r="600" spans="1:15" x14ac:dyDescent="0.25">
      <c r="A600" s="5"/>
      <c r="B600" s="1" t="s">
        <v>26</v>
      </c>
      <c r="C600" s="47">
        <v>2</v>
      </c>
      <c r="D600" s="69">
        <v>0</v>
      </c>
      <c r="E600" s="104"/>
      <c r="F600" s="64"/>
      <c r="G600" s="38">
        <v>25</v>
      </c>
      <c r="H600" s="64">
        <f>F613*G600/100</f>
        <v>2817709.5750000002</v>
      </c>
      <c r="I600" s="15">
        <f t="shared" ref="I600:I625" si="147">F600-H600</f>
        <v>-2817709.5750000002</v>
      </c>
      <c r="J600" s="15"/>
      <c r="K600" s="15"/>
      <c r="L600" s="15"/>
      <c r="M600" s="15">
        <f>($L$7*$L$8*E598/$L$10)+($L$7*$L$9*D598/$L$11)</f>
        <v>26071889.88405101</v>
      </c>
      <c r="N600" s="15">
        <f t="shared" si="144"/>
        <v>26071889.88405101</v>
      </c>
      <c r="O600" s="39">
        <f t="shared" ref="O600:O662" si="148">N600/1000</f>
        <v>26071.889884051008</v>
      </c>
    </row>
    <row r="601" spans="1:15" x14ac:dyDescent="0.25">
      <c r="A601" s="5"/>
      <c r="B601" s="1" t="s">
        <v>416</v>
      </c>
      <c r="C601" s="47">
        <v>4</v>
      </c>
      <c r="D601" s="69">
        <v>35.596600000000002</v>
      </c>
      <c r="E601" s="98">
        <v>1098</v>
      </c>
      <c r="F601" s="195">
        <v>340470.2</v>
      </c>
      <c r="G601" s="38">
        <v>100</v>
      </c>
      <c r="H601" s="64">
        <f t="shared" ref="H601:H625" si="149">F601*G601/100</f>
        <v>340470.2</v>
      </c>
      <c r="I601" s="15">
        <f t="shared" si="147"/>
        <v>0</v>
      </c>
      <c r="J601" s="15">
        <f t="shared" ref="J601:J664" si="150">F601/E601</f>
        <v>310.08214936247725</v>
      </c>
      <c r="K601" s="15">
        <f t="shared" ref="K601:K625" si="151">$J$11*$J$19-J601</f>
        <v>482.2930102734706</v>
      </c>
      <c r="L601" s="15">
        <f t="shared" ref="L601:L625" si="152">IF(K601&gt;0,$J$7*$J$8*(K601/$K$19),0)+$J$7*$J$9*(E601/$E$19)+$J$7*$J$10*(D601/$D$19)</f>
        <v>848610.08530826529</v>
      </c>
      <c r="M601" s="15"/>
      <c r="N601" s="15">
        <f t="shared" si="144"/>
        <v>848610.08530826529</v>
      </c>
      <c r="O601" s="39">
        <f t="shared" si="148"/>
        <v>848.6100853082653</v>
      </c>
    </row>
    <row r="602" spans="1:15" x14ac:dyDescent="0.25">
      <c r="A602" s="5"/>
      <c r="B602" s="1" t="s">
        <v>799</v>
      </c>
      <c r="C602" s="47">
        <v>4</v>
      </c>
      <c r="D602" s="69">
        <v>33.409199999999998</v>
      </c>
      <c r="E602" s="98">
        <v>911</v>
      </c>
      <c r="F602" s="195">
        <v>252040.9</v>
      </c>
      <c r="G602" s="38">
        <v>100</v>
      </c>
      <c r="H602" s="64">
        <f t="shared" si="149"/>
        <v>252040.9</v>
      </c>
      <c r="I602" s="15">
        <f t="shared" si="147"/>
        <v>0</v>
      </c>
      <c r="J602" s="15">
        <f t="shared" si="150"/>
        <v>276.66399560922065</v>
      </c>
      <c r="K602" s="15">
        <f t="shared" si="151"/>
        <v>515.71116402672715</v>
      </c>
      <c r="L602" s="15">
        <f t="shared" si="152"/>
        <v>863032.79931080085</v>
      </c>
      <c r="M602" s="15"/>
      <c r="N602" s="15">
        <f t="shared" si="144"/>
        <v>863032.79931080085</v>
      </c>
      <c r="O602" s="39">
        <f t="shared" si="148"/>
        <v>863.0327993108009</v>
      </c>
    </row>
    <row r="603" spans="1:15" x14ac:dyDescent="0.25">
      <c r="A603" s="5"/>
      <c r="B603" s="1" t="s">
        <v>417</v>
      </c>
      <c r="C603" s="47">
        <v>4</v>
      </c>
      <c r="D603" s="69">
        <v>65.508599999999987</v>
      </c>
      <c r="E603" s="98">
        <v>3928</v>
      </c>
      <c r="F603" s="195">
        <v>584571.80000000005</v>
      </c>
      <c r="G603" s="38">
        <v>100</v>
      </c>
      <c r="H603" s="64">
        <f t="shared" si="149"/>
        <v>584571.80000000005</v>
      </c>
      <c r="I603" s="15">
        <f t="shared" si="147"/>
        <v>0</v>
      </c>
      <c r="J603" s="15">
        <f t="shared" si="150"/>
        <v>148.82174134419554</v>
      </c>
      <c r="K603" s="15">
        <f t="shared" si="151"/>
        <v>643.55341829175234</v>
      </c>
      <c r="L603" s="15">
        <f t="shared" si="152"/>
        <v>1467803.0233508586</v>
      </c>
      <c r="M603" s="15"/>
      <c r="N603" s="15">
        <f t="shared" si="144"/>
        <v>1467803.0233508586</v>
      </c>
      <c r="O603" s="39">
        <f t="shared" si="148"/>
        <v>1467.8030233508587</v>
      </c>
    </row>
    <row r="604" spans="1:15" x14ac:dyDescent="0.25">
      <c r="A604" s="5"/>
      <c r="B604" s="1" t="s">
        <v>418</v>
      </c>
      <c r="C604" s="47">
        <v>4</v>
      </c>
      <c r="D604" s="69">
        <v>41.834899999999998</v>
      </c>
      <c r="E604" s="98">
        <v>1652</v>
      </c>
      <c r="F604" s="195">
        <v>2016634.6</v>
      </c>
      <c r="G604" s="38">
        <v>100</v>
      </c>
      <c r="H604" s="64">
        <f t="shared" si="149"/>
        <v>2016634.6</v>
      </c>
      <c r="I604" s="15">
        <f t="shared" si="147"/>
        <v>0</v>
      </c>
      <c r="J604" s="15">
        <f t="shared" si="150"/>
        <v>1220.7231234866829</v>
      </c>
      <c r="K604" s="15">
        <f t="shared" si="151"/>
        <v>-428.34796385073503</v>
      </c>
      <c r="L604" s="15">
        <f t="shared" si="152"/>
        <v>318139.44788676989</v>
      </c>
      <c r="M604" s="15"/>
      <c r="N604" s="15">
        <f t="shared" si="144"/>
        <v>318139.44788676989</v>
      </c>
      <c r="O604" s="39">
        <f t="shared" si="148"/>
        <v>318.13944788676991</v>
      </c>
    </row>
    <row r="605" spans="1:15" x14ac:dyDescent="0.25">
      <c r="A605" s="5"/>
      <c r="B605" s="1" t="s">
        <v>800</v>
      </c>
      <c r="C605" s="47">
        <v>4</v>
      </c>
      <c r="D605" s="69">
        <v>17.8841</v>
      </c>
      <c r="E605" s="98">
        <v>1152</v>
      </c>
      <c r="F605" s="195">
        <v>172238.2</v>
      </c>
      <c r="G605" s="38">
        <v>100</v>
      </c>
      <c r="H605" s="64">
        <f t="shared" si="149"/>
        <v>172238.2</v>
      </c>
      <c r="I605" s="15">
        <f t="shared" si="147"/>
        <v>0</v>
      </c>
      <c r="J605" s="15">
        <f t="shared" si="150"/>
        <v>149.51232638888891</v>
      </c>
      <c r="K605" s="15">
        <f t="shared" si="151"/>
        <v>642.86283324705892</v>
      </c>
      <c r="L605" s="15">
        <f t="shared" si="152"/>
        <v>1003299.1330132919</v>
      </c>
      <c r="M605" s="15"/>
      <c r="N605" s="15">
        <f t="shared" si="144"/>
        <v>1003299.1330132919</v>
      </c>
      <c r="O605" s="39">
        <f t="shared" si="148"/>
        <v>1003.2991330132919</v>
      </c>
    </row>
    <row r="606" spans="1:15" x14ac:dyDescent="0.25">
      <c r="A606" s="5"/>
      <c r="B606" s="1" t="s">
        <v>419</v>
      </c>
      <c r="C606" s="47">
        <v>4</v>
      </c>
      <c r="D606" s="69">
        <v>32.975500000000004</v>
      </c>
      <c r="E606" s="98">
        <v>932</v>
      </c>
      <c r="F606" s="195">
        <v>264746.8</v>
      </c>
      <c r="G606" s="38">
        <v>100</v>
      </c>
      <c r="H606" s="64">
        <f t="shared" si="149"/>
        <v>264746.8</v>
      </c>
      <c r="I606" s="15">
        <f t="shared" si="147"/>
        <v>0</v>
      </c>
      <c r="J606" s="15">
        <f t="shared" si="150"/>
        <v>284.06309012875533</v>
      </c>
      <c r="K606" s="15">
        <f t="shared" si="151"/>
        <v>508.31206950719252</v>
      </c>
      <c r="L606" s="15">
        <f t="shared" si="152"/>
        <v>854654.06565847364</v>
      </c>
      <c r="M606" s="15"/>
      <c r="N606" s="15">
        <f t="shared" si="144"/>
        <v>854654.06565847364</v>
      </c>
      <c r="O606" s="39">
        <f t="shared" si="148"/>
        <v>854.65406565847366</v>
      </c>
    </row>
    <row r="607" spans="1:15" x14ac:dyDescent="0.25">
      <c r="A607" s="5"/>
      <c r="B607" s="1" t="s">
        <v>420</v>
      </c>
      <c r="C607" s="47">
        <v>4</v>
      </c>
      <c r="D607" s="69">
        <v>20.041899999999998</v>
      </c>
      <c r="E607" s="98">
        <v>951</v>
      </c>
      <c r="F607" s="195">
        <v>166638.29999999999</v>
      </c>
      <c r="G607" s="38">
        <v>100</v>
      </c>
      <c r="H607" s="64">
        <f t="shared" si="149"/>
        <v>166638.29999999999</v>
      </c>
      <c r="I607" s="15">
        <f t="shared" si="147"/>
        <v>0</v>
      </c>
      <c r="J607" s="15">
        <f t="shared" si="150"/>
        <v>175.22429022082017</v>
      </c>
      <c r="K607" s="15">
        <f t="shared" si="151"/>
        <v>617.15086941512766</v>
      </c>
      <c r="L607" s="15">
        <f t="shared" si="152"/>
        <v>954608.77625978971</v>
      </c>
      <c r="M607" s="15"/>
      <c r="N607" s="15">
        <f t="shared" si="144"/>
        <v>954608.77625978971</v>
      </c>
      <c r="O607" s="39">
        <f t="shared" si="148"/>
        <v>954.60877625978969</v>
      </c>
    </row>
    <row r="608" spans="1:15" x14ac:dyDescent="0.25">
      <c r="A608" s="5"/>
      <c r="B608" s="1" t="s">
        <v>421</v>
      </c>
      <c r="C608" s="47">
        <v>4</v>
      </c>
      <c r="D608" s="69">
        <v>27.4086</v>
      </c>
      <c r="E608" s="98">
        <v>1578</v>
      </c>
      <c r="F608" s="195">
        <v>270595.3</v>
      </c>
      <c r="G608" s="38">
        <v>100</v>
      </c>
      <c r="H608" s="64">
        <f t="shared" si="149"/>
        <v>270595.3</v>
      </c>
      <c r="I608" s="15">
        <f t="shared" si="147"/>
        <v>0</v>
      </c>
      <c r="J608" s="15">
        <f t="shared" si="150"/>
        <v>171.47991128010139</v>
      </c>
      <c r="K608" s="15">
        <f t="shared" si="151"/>
        <v>620.89524835584643</v>
      </c>
      <c r="L608" s="15">
        <f t="shared" si="152"/>
        <v>1053472.2357946769</v>
      </c>
      <c r="M608" s="15"/>
      <c r="N608" s="15">
        <f t="shared" si="144"/>
        <v>1053472.2357946769</v>
      </c>
      <c r="O608" s="39">
        <f t="shared" si="148"/>
        <v>1053.4722357946769</v>
      </c>
    </row>
    <row r="609" spans="1:15" x14ac:dyDescent="0.25">
      <c r="A609" s="5"/>
      <c r="B609" s="1" t="s">
        <v>422</v>
      </c>
      <c r="C609" s="47">
        <v>4</v>
      </c>
      <c r="D609" s="69">
        <v>26.490100000000002</v>
      </c>
      <c r="E609" s="98">
        <v>1502</v>
      </c>
      <c r="F609" s="195">
        <v>337619.1</v>
      </c>
      <c r="G609" s="38">
        <v>100</v>
      </c>
      <c r="H609" s="64">
        <f t="shared" si="149"/>
        <v>337619.1</v>
      </c>
      <c r="I609" s="15">
        <f t="shared" si="147"/>
        <v>0</v>
      </c>
      <c r="J609" s="15">
        <f t="shared" si="150"/>
        <v>224.77969374167776</v>
      </c>
      <c r="K609" s="15">
        <f t="shared" si="151"/>
        <v>567.59546589427009</v>
      </c>
      <c r="L609" s="15">
        <f t="shared" si="152"/>
        <v>974265.87803372857</v>
      </c>
      <c r="M609" s="15"/>
      <c r="N609" s="15">
        <f t="shared" si="144"/>
        <v>974265.87803372857</v>
      </c>
      <c r="O609" s="39">
        <f t="shared" si="148"/>
        <v>974.26587803372854</v>
      </c>
    </row>
    <row r="610" spans="1:15" x14ac:dyDescent="0.25">
      <c r="A610" s="5"/>
      <c r="B610" s="1" t="s">
        <v>423</v>
      </c>
      <c r="C610" s="47">
        <v>4</v>
      </c>
      <c r="D610" s="69">
        <v>44.840200000000003</v>
      </c>
      <c r="E610" s="98">
        <v>3268</v>
      </c>
      <c r="F610" s="195">
        <v>535152</v>
      </c>
      <c r="G610" s="38">
        <v>100</v>
      </c>
      <c r="H610" s="64">
        <f t="shared" si="149"/>
        <v>535152</v>
      </c>
      <c r="I610" s="15">
        <f t="shared" si="147"/>
        <v>0</v>
      </c>
      <c r="J610" s="15">
        <f t="shared" si="150"/>
        <v>163.75520195838433</v>
      </c>
      <c r="K610" s="15">
        <f t="shared" si="151"/>
        <v>628.61995767756355</v>
      </c>
      <c r="L610" s="15">
        <f t="shared" si="152"/>
        <v>1309349.4671444623</v>
      </c>
      <c r="M610" s="15"/>
      <c r="N610" s="15">
        <f t="shared" si="144"/>
        <v>1309349.4671444623</v>
      </c>
      <c r="O610" s="39">
        <f t="shared" si="148"/>
        <v>1309.3494671444623</v>
      </c>
    </row>
    <row r="611" spans="1:15" x14ac:dyDescent="0.25">
      <c r="A611" s="5"/>
      <c r="B611" s="1" t="s">
        <v>801</v>
      </c>
      <c r="C611" s="47">
        <v>4</v>
      </c>
      <c r="D611" s="69">
        <v>19.890900000000002</v>
      </c>
      <c r="E611" s="98">
        <v>1001</v>
      </c>
      <c r="F611" s="195">
        <v>202372.6</v>
      </c>
      <c r="G611" s="38">
        <v>100</v>
      </c>
      <c r="H611" s="64">
        <f t="shared" si="149"/>
        <v>202372.6</v>
      </c>
      <c r="I611" s="15">
        <f t="shared" si="147"/>
        <v>0</v>
      </c>
      <c r="J611" s="15">
        <f t="shared" si="150"/>
        <v>202.17042957042958</v>
      </c>
      <c r="K611" s="15">
        <f t="shared" si="151"/>
        <v>590.20473006551833</v>
      </c>
      <c r="L611" s="15">
        <f t="shared" si="152"/>
        <v>925565.70454780827</v>
      </c>
      <c r="M611" s="15"/>
      <c r="N611" s="15">
        <f t="shared" si="144"/>
        <v>925565.70454780827</v>
      </c>
      <c r="O611" s="39">
        <f t="shared" si="148"/>
        <v>925.56570454780831</v>
      </c>
    </row>
    <row r="612" spans="1:15" x14ac:dyDescent="0.25">
      <c r="A612" s="5"/>
      <c r="B612" s="1" t="s">
        <v>424</v>
      </c>
      <c r="C612" s="47">
        <v>4</v>
      </c>
      <c r="D612" s="69">
        <v>27.044200000000004</v>
      </c>
      <c r="E612" s="98">
        <v>4275</v>
      </c>
      <c r="F612" s="195">
        <v>1568055</v>
      </c>
      <c r="G612" s="38">
        <v>100</v>
      </c>
      <c r="H612" s="64">
        <f t="shared" si="149"/>
        <v>1568055</v>
      </c>
      <c r="I612" s="15">
        <f t="shared" si="147"/>
        <v>0</v>
      </c>
      <c r="J612" s="15">
        <f t="shared" si="150"/>
        <v>366.79649122807018</v>
      </c>
      <c r="K612" s="15">
        <f t="shared" si="151"/>
        <v>425.57866840787767</v>
      </c>
      <c r="L612" s="15">
        <f t="shared" si="152"/>
        <v>1109783.1900665616</v>
      </c>
      <c r="M612" s="15"/>
      <c r="N612" s="15">
        <f t="shared" si="144"/>
        <v>1109783.1900665616</v>
      </c>
      <c r="O612" s="39">
        <f t="shared" si="148"/>
        <v>1109.7831900665615</v>
      </c>
    </row>
    <row r="613" spans="1:15" x14ac:dyDescent="0.25">
      <c r="A613" s="5"/>
      <c r="B613" s="1" t="s">
        <v>861</v>
      </c>
      <c r="C613" s="47">
        <v>3</v>
      </c>
      <c r="D613" s="69">
        <v>34.136299999999999</v>
      </c>
      <c r="E613" s="98">
        <v>9557</v>
      </c>
      <c r="F613" s="195">
        <v>11270838.300000001</v>
      </c>
      <c r="G613" s="38">
        <v>50</v>
      </c>
      <c r="H613" s="64">
        <f t="shared" si="149"/>
        <v>5635419.1500000004</v>
      </c>
      <c r="I613" s="15">
        <f t="shared" si="147"/>
        <v>5635419.1500000004</v>
      </c>
      <c r="J613" s="15">
        <f t="shared" si="150"/>
        <v>1179.3280631997488</v>
      </c>
      <c r="K613" s="15">
        <f t="shared" si="151"/>
        <v>-386.95290356380099</v>
      </c>
      <c r="L613" s="15">
        <f t="shared" si="152"/>
        <v>1189793.7326353777</v>
      </c>
      <c r="M613" s="15"/>
      <c r="N613" s="15">
        <f t="shared" si="144"/>
        <v>1189793.7326353777</v>
      </c>
      <c r="O613" s="39">
        <f t="shared" si="148"/>
        <v>1189.7937326353776</v>
      </c>
    </row>
    <row r="614" spans="1:15" x14ac:dyDescent="0.25">
      <c r="A614" s="5"/>
      <c r="B614" s="1" t="s">
        <v>425</v>
      </c>
      <c r="C614" s="47">
        <v>4</v>
      </c>
      <c r="D614" s="69">
        <v>18.03</v>
      </c>
      <c r="E614" s="98">
        <v>1148</v>
      </c>
      <c r="F614" s="195">
        <v>180265.3</v>
      </c>
      <c r="G614" s="38">
        <v>100</v>
      </c>
      <c r="H614" s="64">
        <f t="shared" si="149"/>
        <v>180265.3</v>
      </c>
      <c r="I614" s="15">
        <f t="shared" si="147"/>
        <v>0</v>
      </c>
      <c r="J614" s="15">
        <f t="shared" si="150"/>
        <v>157.02552264808361</v>
      </c>
      <c r="K614" s="15">
        <f t="shared" si="151"/>
        <v>635.34963698786419</v>
      </c>
      <c r="L614" s="15">
        <f t="shared" si="152"/>
        <v>993756.72364741506</v>
      </c>
      <c r="M614" s="15"/>
      <c r="N614" s="15">
        <f t="shared" si="144"/>
        <v>993756.72364741506</v>
      </c>
      <c r="O614" s="39">
        <f t="shared" si="148"/>
        <v>993.75672364741501</v>
      </c>
    </row>
    <row r="615" spans="1:15" x14ac:dyDescent="0.25">
      <c r="A615" s="5"/>
      <c r="B615" s="1" t="s">
        <v>426</v>
      </c>
      <c r="C615" s="47">
        <v>4</v>
      </c>
      <c r="D615" s="69">
        <v>19.073699999999999</v>
      </c>
      <c r="E615" s="98">
        <v>508</v>
      </c>
      <c r="F615" s="195">
        <v>147674.5</v>
      </c>
      <c r="G615" s="38">
        <v>100</v>
      </c>
      <c r="H615" s="64">
        <f t="shared" si="149"/>
        <v>147674.5</v>
      </c>
      <c r="I615" s="15">
        <f t="shared" si="147"/>
        <v>0</v>
      </c>
      <c r="J615" s="15">
        <f t="shared" si="150"/>
        <v>290.69783464566927</v>
      </c>
      <c r="K615" s="15">
        <f t="shared" si="151"/>
        <v>501.67732499027858</v>
      </c>
      <c r="L615" s="15">
        <f t="shared" si="152"/>
        <v>754666.15168562648</v>
      </c>
      <c r="M615" s="15"/>
      <c r="N615" s="15">
        <f t="shared" si="144"/>
        <v>754666.15168562648</v>
      </c>
      <c r="O615" s="39">
        <f t="shared" si="148"/>
        <v>754.66615168562646</v>
      </c>
    </row>
    <row r="616" spans="1:15" x14ac:dyDescent="0.25">
      <c r="A616" s="5"/>
      <c r="B616" s="1" t="s">
        <v>427</v>
      </c>
      <c r="C616" s="47">
        <v>4</v>
      </c>
      <c r="D616" s="69">
        <v>33.413400000000003</v>
      </c>
      <c r="E616" s="98">
        <v>1571</v>
      </c>
      <c r="F616" s="195">
        <v>655294.80000000005</v>
      </c>
      <c r="G616" s="38">
        <v>100</v>
      </c>
      <c r="H616" s="64">
        <f t="shared" si="149"/>
        <v>655294.80000000005</v>
      </c>
      <c r="I616" s="15">
        <f t="shared" si="147"/>
        <v>0</v>
      </c>
      <c r="J616" s="15">
        <f t="shared" si="150"/>
        <v>417.11954169318909</v>
      </c>
      <c r="K616" s="15">
        <f t="shared" si="151"/>
        <v>375.25561794275876</v>
      </c>
      <c r="L616" s="15">
        <f t="shared" si="152"/>
        <v>759379.03566749475</v>
      </c>
      <c r="M616" s="15"/>
      <c r="N616" s="15">
        <f t="shared" si="144"/>
        <v>759379.03566749475</v>
      </c>
      <c r="O616" s="39">
        <f t="shared" si="148"/>
        <v>759.3790356674948</v>
      </c>
    </row>
    <row r="617" spans="1:15" x14ac:dyDescent="0.25">
      <c r="A617" s="5"/>
      <c r="B617" s="1" t="s">
        <v>428</v>
      </c>
      <c r="C617" s="47">
        <v>4</v>
      </c>
      <c r="D617" s="69">
        <v>21.531500000000001</v>
      </c>
      <c r="E617" s="98">
        <v>1126</v>
      </c>
      <c r="F617" s="195">
        <v>111881.7</v>
      </c>
      <c r="G617" s="38">
        <v>100</v>
      </c>
      <c r="H617" s="64">
        <f t="shared" si="149"/>
        <v>111881.7</v>
      </c>
      <c r="I617" s="15">
        <f t="shared" si="147"/>
        <v>0</v>
      </c>
      <c r="J617" s="15">
        <f t="shared" si="150"/>
        <v>99.362078152753099</v>
      </c>
      <c r="K617" s="15">
        <f t="shared" si="151"/>
        <v>693.01308148319481</v>
      </c>
      <c r="L617" s="15">
        <f t="shared" si="152"/>
        <v>1075487.303090523</v>
      </c>
      <c r="M617" s="15"/>
      <c r="N617" s="15">
        <f t="shared" si="144"/>
        <v>1075487.303090523</v>
      </c>
      <c r="O617" s="39">
        <f t="shared" si="148"/>
        <v>1075.487303090523</v>
      </c>
    </row>
    <row r="618" spans="1:15" x14ac:dyDescent="0.25">
      <c r="A618" s="5"/>
      <c r="B618" s="1" t="s">
        <v>802</v>
      </c>
      <c r="C618" s="47">
        <v>4</v>
      </c>
      <c r="D618" s="69">
        <v>15.958699999999999</v>
      </c>
      <c r="E618" s="98">
        <v>954</v>
      </c>
      <c r="F618" s="195">
        <v>286912.59999999998</v>
      </c>
      <c r="G618" s="38">
        <v>100</v>
      </c>
      <c r="H618" s="64">
        <f t="shared" si="149"/>
        <v>286912.59999999998</v>
      </c>
      <c r="I618" s="15">
        <f t="shared" si="147"/>
        <v>0</v>
      </c>
      <c r="J618" s="15">
        <f t="shared" si="150"/>
        <v>300.74696016771486</v>
      </c>
      <c r="K618" s="15">
        <f t="shared" si="151"/>
        <v>491.62819946823299</v>
      </c>
      <c r="L618" s="15">
        <f t="shared" si="152"/>
        <v>782686.59109633707</v>
      </c>
      <c r="M618" s="15"/>
      <c r="N618" s="15">
        <f t="shared" si="144"/>
        <v>782686.59109633707</v>
      </c>
      <c r="O618" s="39">
        <f t="shared" si="148"/>
        <v>782.68659109633711</v>
      </c>
    </row>
    <row r="619" spans="1:15" x14ac:dyDescent="0.25">
      <c r="A619" s="5"/>
      <c r="B619" s="1" t="s">
        <v>429</v>
      </c>
      <c r="C619" s="47">
        <v>4</v>
      </c>
      <c r="D619" s="69">
        <v>26.119699999999998</v>
      </c>
      <c r="E619" s="98">
        <v>953</v>
      </c>
      <c r="F619" s="195">
        <v>177882</v>
      </c>
      <c r="G619" s="38">
        <v>100</v>
      </c>
      <c r="H619" s="64">
        <f t="shared" si="149"/>
        <v>177882</v>
      </c>
      <c r="I619" s="15">
        <f t="shared" si="147"/>
        <v>0</v>
      </c>
      <c r="J619" s="15">
        <f t="shared" si="150"/>
        <v>186.65477439664218</v>
      </c>
      <c r="K619" s="15">
        <f t="shared" si="151"/>
        <v>605.72038523930564</v>
      </c>
      <c r="L619" s="15">
        <f t="shared" si="152"/>
        <v>959336.12350158405</v>
      </c>
      <c r="M619" s="15"/>
      <c r="N619" s="15">
        <f t="shared" si="144"/>
        <v>959336.12350158405</v>
      </c>
      <c r="O619" s="39">
        <f t="shared" si="148"/>
        <v>959.3361235015841</v>
      </c>
    </row>
    <row r="620" spans="1:15" x14ac:dyDescent="0.25">
      <c r="A620" s="5"/>
      <c r="B620" s="1" t="s">
        <v>430</v>
      </c>
      <c r="C620" s="47">
        <v>4</v>
      </c>
      <c r="D620" s="69">
        <v>18.863699999999998</v>
      </c>
      <c r="E620" s="98">
        <v>1034</v>
      </c>
      <c r="F620" s="195">
        <v>186625.5</v>
      </c>
      <c r="G620" s="38">
        <v>100</v>
      </c>
      <c r="H620" s="64">
        <f t="shared" si="149"/>
        <v>186625.5</v>
      </c>
      <c r="I620" s="15">
        <f t="shared" si="147"/>
        <v>0</v>
      </c>
      <c r="J620" s="15">
        <f t="shared" si="150"/>
        <v>180.48887814313346</v>
      </c>
      <c r="K620" s="15">
        <f t="shared" si="151"/>
        <v>611.88628149281442</v>
      </c>
      <c r="L620" s="15">
        <f t="shared" si="152"/>
        <v>953637.22107844963</v>
      </c>
      <c r="M620" s="15"/>
      <c r="N620" s="15">
        <f t="shared" si="144"/>
        <v>953637.22107844963</v>
      </c>
      <c r="O620" s="39">
        <f t="shared" si="148"/>
        <v>953.63722107844967</v>
      </c>
    </row>
    <row r="621" spans="1:15" x14ac:dyDescent="0.25">
      <c r="A621" s="5"/>
      <c r="B621" s="1" t="s">
        <v>431</v>
      </c>
      <c r="C621" s="47">
        <v>4</v>
      </c>
      <c r="D621" s="69">
        <v>38.705500000000001</v>
      </c>
      <c r="E621" s="98">
        <v>2338</v>
      </c>
      <c r="F621" s="195">
        <v>604749.1</v>
      </c>
      <c r="G621" s="38">
        <v>100</v>
      </c>
      <c r="H621" s="64">
        <f t="shared" si="149"/>
        <v>604749.1</v>
      </c>
      <c r="I621" s="15">
        <f t="shared" si="147"/>
        <v>0</v>
      </c>
      <c r="J621" s="15">
        <f t="shared" si="150"/>
        <v>258.66086398631307</v>
      </c>
      <c r="K621" s="15">
        <f t="shared" si="151"/>
        <v>533.71429564963478</v>
      </c>
      <c r="L621" s="15">
        <f t="shared" si="152"/>
        <v>1064183.7876984016</v>
      </c>
      <c r="M621" s="15"/>
      <c r="N621" s="15">
        <f t="shared" si="144"/>
        <v>1064183.7876984016</v>
      </c>
      <c r="O621" s="39">
        <f t="shared" si="148"/>
        <v>1064.1837876984016</v>
      </c>
    </row>
    <row r="622" spans="1:15" x14ac:dyDescent="0.25">
      <c r="A622" s="5"/>
      <c r="B622" s="1" t="s">
        <v>432</v>
      </c>
      <c r="C622" s="47">
        <v>4</v>
      </c>
      <c r="D622" s="69">
        <v>28.945799999999998</v>
      </c>
      <c r="E622" s="98">
        <v>1502</v>
      </c>
      <c r="F622" s="195">
        <v>312894.59999999998</v>
      </c>
      <c r="G622" s="38">
        <v>100</v>
      </c>
      <c r="H622" s="64">
        <f t="shared" si="149"/>
        <v>312894.59999999998</v>
      </c>
      <c r="I622" s="15">
        <f t="shared" si="147"/>
        <v>0</v>
      </c>
      <c r="J622" s="15">
        <f t="shared" si="150"/>
        <v>208.31864181091876</v>
      </c>
      <c r="K622" s="15">
        <f t="shared" si="151"/>
        <v>584.05651782502912</v>
      </c>
      <c r="L622" s="15">
        <f t="shared" si="152"/>
        <v>1002866.6933192939</v>
      </c>
      <c r="M622" s="15"/>
      <c r="N622" s="15">
        <f t="shared" si="144"/>
        <v>1002866.6933192939</v>
      </c>
      <c r="O622" s="39">
        <f t="shared" si="148"/>
        <v>1002.8666933192939</v>
      </c>
    </row>
    <row r="623" spans="1:15" x14ac:dyDescent="0.25">
      <c r="A623" s="5"/>
      <c r="B623" s="1" t="s">
        <v>172</v>
      </c>
      <c r="C623" s="47">
        <v>4</v>
      </c>
      <c r="D623" s="69">
        <v>53.652200000000001</v>
      </c>
      <c r="E623" s="98">
        <v>3163</v>
      </c>
      <c r="F623" s="195">
        <v>457674.1</v>
      </c>
      <c r="G623" s="38">
        <v>100</v>
      </c>
      <c r="H623" s="64">
        <f t="shared" si="149"/>
        <v>457674.1</v>
      </c>
      <c r="I623" s="15">
        <f t="shared" si="147"/>
        <v>0</v>
      </c>
      <c r="J623" s="15">
        <f t="shared" si="150"/>
        <v>144.69620613341763</v>
      </c>
      <c r="K623" s="15">
        <f t="shared" si="151"/>
        <v>647.67895350253025</v>
      </c>
      <c r="L623" s="15">
        <f t="shared" si="152"/>
        <v>1349248.3761800933</v>
      </c>
      <c r="M623" s="15"/>
      <c r="N623" s="15">
        <f t="shared" si="144"/>
        <v>1349248.3761800933</v>
      </c>
      <c r="O623" s="39">
        <f t="shared" si="148"/>
        <v>1349.2483761800934</v>
      </c>
    </row>
    <row r="624" spans="1:15" x14ac:dyDescent="0.25">
      <c r="A624" s="5"/>
      <c r="B624" s="1" t="s">
        <v>433</v>
      </c>
      <c r="C624" s="47">
        <v>4</v>
      </c>
      <c r="D624" s="69">
        <v>29.088600000000003</v>
      </c>
      <c r="E624" s="98">
        <v>744</v>
      </c>
      <c r="F624" s="195">
        <v>101193.60000000001</v>
      </c>
      <c r="G624" s="38">
        <v>100</v>
      </c>
      <c r="H624" s="64">
        <f t="shared" si="149"/>
        <v>101193.60000000001</v>
      </c>
      <c r="I624" s="15">
        <f t="shared" si="147"/>
        <v>0</v>
      </c>
      <c r="J624" s="15">
        <f t="shared" si="150"/>
        <v>136.01290322580647</v>
      </c>
      <c r="K624" s="15">
        <f t="shared" si="151"/>
        <v>656.36225641014141</v>
      </c>
      <c r="L624" s="15">
        <f t="shared" si="152"/>
        <v>1009288.6531977487</v>
      </c>
      <c r="M624" s="15"/>
      <c r="N624" s="15">
        <f t="shared" si="144"/>
        <v>1009288.6531977487</v>
      </c>
      <c r="O624" s="39">
        <f t="shared" si="148"/>
        <v>1009.2886531977487</v>
      </c>
    </row>
    <row r="625" spans="1:15" x14ac:dyDescent="0.25">
      <c r="A625" s="5"/>
      <c r="B625" s="1" t="s">
        <v>803</v>
      </c>
      <c r="C625" s="47">
        <v>4</v>
      </c>
      <c r="D625" s="69">
        <v>34.2898</v>
      </c>
      <c r="E625" s="98">
        <v>1181</v>
      </c>
      <c r="F625" s="195">
        <v>169182.4</v>
      </c>
      <c r="G625" s="38">
        <v>100</v>
      </c>
      <c r="H625" s="64">
        <f t="shared" si="149"/>
        <v>169182.4</v>
      </c>
      <c r="I625" s="15">
        <f t="shared" si="147"/>
        <v>0</v>
      </c>
      <c r="J625" s="15">
        <f t="shared" si="150"/>
        <v>143.25351397121082</v>
      </c>
      <c r="K625" s="15">
        <f t="shared" si="151"/>
        <v>649.121645664737</v>
      </c>
      <c r="L625" s="15">
        <f t="shared" si="152"/>
        <v>1065887.4347608162</v>
      </c>
      <c r="M625" s="15"/>
      <c r="N625" s="15">
        <f t="shared" si="144"/>
        <v>1065887.4347608162</v>
      </c>
      <c r="O625" s="39">
        <f t="shared" si="148"/>
        <v>1065.8874347608162</v>
      </c>
    </row>
    <row r="626" spans="1:15" x14ac:dyDescent="0.25">
      <c r="A626" s="5"/>
      <c r="B626" s="8"/>
      <c r="C626" s="8"/>
      <c r="D626" s="69">
        <v>0</v>
      </c>
      <c r="E626" s="100"/>
      <c r="F626" s="56"/>
      <c r="G626" s="38"/>
      <c r="H626" s="56"/>
      <c r="K626" s="15"/>
      <c r="L626" s="15"/>
      <c r="M626" s="15"/>
      <c r="N626" s="15"/>
      <c r="O626" s="39">
        <f t="shared" si="148"/>
        <v>0</v>
      </c>
    </row>
    <row r="627" spans="1:15" x14ac:dyDescent="0.25">
      <c r="A627" s="32" t="s">
        <v>434</v>
      </c>
      <c r="B627" s="2" t="s">
        <v>2</v>
      </c>
      <c r="C627" s="58"/>
      <c r="D627" s="7">
        <v>629.01580000000001</v>
      </c>
      <c r="E627" s="101">
        <f>E628</f>
        <v>56499</v>
      </c>
      <c r="F627" s="49">
        <f t="shared" ref="F627" si="153">F629</f>
        <v>0</v>
      </c>
      <c r="G627" s="49"/>
      <c r="H627" s="49">
        <f>H629</f>
        <v>3878594.8250000002</v>
      </c>
      <c r="I627" s="12">
        <f>I629</f>
        <v>-3878594.8250000002</v>
      </c>
      <c r="J627" s="12"/>
      <c r="K627" s="15"/>
      <c r="L627" s="15"/>
      <c r="M627" s="14">
        <f>M629</f>
        <v>26457749.104099032</v>
      </c>
      <c r="N627" s="12">
        <f t="shared" si="144"/>
        <v>26457749.104099032</v>
      </c>
      <c r="O627" s="121">
        <f t="shared" ref="O627" si="154">O629</f>
        <v>26457.749104099032</v>
      </c>
    </row>
    <row r="628" spans="1:15" x14ac:dyDescent="0.25">
      <c r="A628" s="32" t="s">
        <v>434</v>
      </c>
      <c r="B628" s="2" t="s">
        <v>3</v>
      </c>
      <c r="C628" s="58"/>
      <c r="D628" s="7">
        <v>629.01580000000001</v>
      </c>
      <c r="E628" s="101">
        <f>SUM(E630:E652)</f>
        <v>56499</v>
      </c>
      <c r="F628" s="49">
        <f t="shared" ref="F628" si="155">SUM(F630:F652)</f>
        <v>23542654</v>
      </c>
      <c r="G628" s="49"/>
      <c r="H628" s="49">
        <f>SUM(H630:H652)</f>
        <v>15785464.35</v>
      </c>
      <c r="I628" s="12">
        <f>SUM(I630:I652)</f>
        <v>7757189.6500000004</v>
      </c>
      <c r="J628" s="12"/>
      <c r="K628" s="15"/>
      <c r="L628" s="12">
        <f>SUM(L630:L652)</f>
        <v>25019355.128897078</v>
      </c>
      <c r="M628" s="15"/>
      <c r="N628" s="12">
        <f t="shared" si="144"/>
        <v>25019355.128897078</v>
      </c>
      <c r="O628" s="121">
        <f t="shared" ref="O628" si="156">SUM(O630:O652)</f>
        <v>25019.355128897074</v>
      </c>
    </row>
    <row r="629" spans="1:15" x14ac:dyDescent="0.25">
      <c r="A629" s="5"/>
      <c r="B629" s="1" t="s">
        <v>26</v>
      </c>
      <c r="C629" s="47">
        <v>2</v>
      </c>
      <c r="D629" s="69">
        <v>0</v>
      </c>
      <c r="E629" s="104"/>
      <c r="F629" s="64"/>
      <c r="G629" s="38">
        <v>25</v>
      </c>
      <c r="H629" s="64">
        <f>F645*G629/100</f>
        <v>3878594.8250000002</v>
      </c>
      <c r="I629" s="15">
        <f t="shared" ref="I629:I652" si="157">F629-H629</f>
        <v>-3878594.8250000002</v>
      </c>
      <c r="J629" s="15"/>
      <c r="K629" s="15"/>
      <c r="L629" s="15"/>
      <c r="M629" s="15">
        <f>($L$7*$L$8*E627/$L$10)+($L$7*$L$9*D627/$L$11)</f>
        <v>26457749.104099032</v>
      </c>
      <c r="N629" s="15">
        <f t="shared" si="144"/>
        <v>26457749.104099032</v>
      </c>
      <c r="O629" s="39">
        <f t="shared" si="148"/>
        <v>26457.749104099032</v>
      </c>
    </row>
    <row r="630" spans="1:15" x14ac:dyDescent="0.25">
      <c r="A630" s="5"/>
      <c r="B630" s="1" t="s">
        <v>804</v>
      </c>
      <c r="C630" s="47">
        <v>4</v>
      </c>
      <c r="D630" s="69">
        <v>16.8704</v>
      </c>
      <c r="E630" s="98">
        <v>2184</v>
      </c>
      <c r="F630" s="196">
        <v>259673.2</v>
      </c>
      <c r="G630" s="38">
        <v>100</v>
      </c>
      <c r="H630" s="64">
        <f t="shared" ref="H630:H652" si="158">F630*G630/100</f>
        <v>259673.2</v>
      </c>
      <c r="I630" s="15">
        <f t="shared" si="157"/>
        <v>0</v>
      </c>
      <c r="J630" s="15">
        <f t="shared" si="150"/>
        <v>118.89798534798535</v>
      </c>
      <c r="K630" s="15">
        <f t="shared" ref="K630:K652" si="159">$J$11*$J$19-J630</f>
        <v>673.4771742879625</v>
      </c>
      <c r="L630" s="15">
        <f t="shared" ref="L630:L652" si="160">IF(K630&gt;0,$J$7*$J$8*(K630/$K$19),0)+$J$7*$J$9*(E630/$E$19)+$J$7*$J$10*(D630/$D$19)</f>
        <v>1155963.5499764988</v>
      </c>
      <c r="M630" s="15"/>
      <c r="N630" s="15">
        <f t="shared" si="144"/>
        <v>1155963.5499764988</v>
      </c>
      <c r="O630" s="39">
        <f t="shared" si="148"/>
        <v>1155.9635499764988</v>
      </c>
    </row>
    <row r="631" spans="1:15" x14ac:dyDescent="0.25">
      <c r="A631" s="5"/>
      <c r="B631" s="1" t="s">
        <v>435</v>
      </c>
      <c r="C631" s="47">
        <v>4</v>
      </c>
      <c r="D631" s="69">
        <v>26.722299999999997</v>
      </c>
      <c r="E631" s="98">
        <v>2329</v>
      </c>
      <c r="F631" s="196">
        <v>263138.5</v>
      </c>
      <c r="G631" s="38">
        <v>100</v>
      </c>
      <c r="H631" s="64">
        <f t="shared" si="158"/>
        <v>263138.5</v>
      </c>
      <c r="I631" s="15">
        <f t="shared" si="157"/>
        <v>0</v>
      </c>
      <c r="J631" s="15">
        <f t="shared" si="150"/>
        <v>112.98346930012882</v>
      </c>
      <c r="K631" s="15">
        <f t="shared" si="159"/>
        <v>679.39169033581902</v>
      </c>
      <c r="L631" s="15">
        <f t="shared" si="160"/>
        <v>1210745.38979163</v>
      </c>
      <c r="M631" s="15"/>
      <c r="N631" s="15">
        <f t="shared" si="144"/>
        <v>1210745.38979163</v>
      </c>
      <c r="O631" s="39">
        <f t="shared" si="148"/>
        <v>1210.74538979163</v>
      </c>
    </row>
    <row r="632" spans="1:15" x14ac:dyDescent="0.25">
      <c r="A632" s="5"/>
      <c r="B632" s="1" t="s">
        <v>436</v>
      </c>
      <c r="C632" s="47">
        <v>4</v>
      </c>
      <c r="D632" s="69">
        <v>13.170299999999999</v>
      </c>
      <c r="E632" s="98">
        <v>829</v>
      </c>
      <c r="F632" s="196">
        <v>200369.5</v>
      </c>
      <c r="G632" s="38">
        <v>100</v>
      </c>
      <c r="H632" s="64">
        <f t="shared" si="158"/>
        <v>200369.5</v>
      </c>
      <c r="I632" s="15">
        <f t="shared" si="157"/>
        <v>0</v>
      </c>
      <c r="J632" s="15">
        <f t="shared" si="150"/>
        <v>241.70024125452352</v>
      </c>
      <c r="K632" s="15">
        <f t="shared" si="159"/>
        <v>550.67491838142428</v>
      </c>
      <c r="L632" s="15">
        <f t="shared" si="160"/>
        <v>834815.79581403814</v>
      </c>
      <c r="M632" s="15"/>
      <c r="N632" s="15">
        <f t="shared" si="144"/>
        <v>834815.79581403814</v>
      </c>
      <c r="O632" s="39">
        <f t="shared" si="148"/>
        <v>834.8157958140381</v>
      </c>
    </row>
    <row r="633" spans="1:15" x14ac:dyDescent="0.25">
      <c r="A633" s="5"/>
      <c r="B633" s="1" t="s">
        <v>437</v>
      </c>
      <c r="C633" s="47">
        <v>4</v>
      </c>
      <c r="D633" s="69">
        <v>49.860100000000003</v>
      </c>
      <c r="E633" s="98">
        <v>3515</v>
      </c>
      <c r="F633" s="196">
        <v>334534</v>
      </c>
      <c r="G633" s="38">
        <v>100</v>
      </c>
      <c r="H633" s="64">
        <f t="shared" si="158"/>
        <v>334534</v>
      </c>
      <c r="I633" s="15">
        <f t="shared" si="157"/>
        <v>0</v>
      </c>
      <c r="J633" s="15">
        <f t="shared" si="150"/>
        <v>95.173257467994304</v>
      </c>
      <c r="K633" s="15">
        <f t="shared" si="159"/>
        <v>697.20190216795356</v>
      </c>
      <c r="L633" s="15">
        <f t="shared" si="160"/>
        <v>1440186.6577884532</v>
      </c>
      <c r="M633" s="15"/>
      <c r="N633" s="15">
        <f t="shared" si="144"/>
        <v>1440186.6577884532</v>
      </c>
      <c r="O633" s="39">
        <f t="shared" si="148"/>
        <v>1440.1866577884532</v>
      </c>
    </row>
    <row r="634" spans="1:15" x14ac:dyDescent="0.25">
      <c r="A634" s="5"/>
      <c r="B634" s="1" t="s">
        <v>438</v>
      </c>
      <c r="C634" s="47">
        <v>4</v>
      </c>
      <c r="D634" s="69">
        <v>15.717600000000001</v>
      </c>
      <c r="E634" s="98">
        <v>959</v>
      </c>
      <c r="F634" s="196">
        <v>149736.1</v>
      </c>
      <c r="G634" s="38">
        <v>100</v>
      </c>
      <c r="H634" s="64">
        <f t="shared" si="158"/>
        <v>149736.1</v>
      </c>
      <c r="I634" s="15">
        <f t="shared" si="157"/>
        <v>0</v>
      </c>
      <c r="J634" s="15">
        <f t="shared" si="150"/>
        <v>156.13774765380606</v>
      </c>
      <c r="K634" s="15">
        <f t="shared" si="159"/>
        <v>636.23741198214179</v>
      </c>
      <c r="L634" s="15">
        <f t="shared" si="160"/>
        <v>966230.39017595723</v>
      </c>
      <c r="M634" s="15"/>
      <c r="N634" s="15">
        <f t="shared" si="144"/>
        <v>966230.39017595723</v>
      </c>
      <c r="O634" s="39">
        <f t="shared" si="148"/>
        <v>966.23039017595727</v>
      </c>
    </row>
    <row r="635" spans="1:15" x14ac:dyDescent="0.25">
      <c r="A635" s="5"/>
      <c r="B635" s="1" t="s">
        <v>439</v>
      </c>
      <c r="C635" s="47">
        <v>4</v>
      </c>
      <c r="D635" s="69">
        <v>28.387500000000003</v>
      </c>
      <c r="E635" s="98">
        <v>1797</v>
      </c>
      <c r="F635" s="196">
        <v>255798.6</v>
      </c>
      <c r="G635" s="38">
        <v>100</v>
      </c>
      <c r="H635" s="64">
        <f t="shared" si="158"/>
        <v>255798.6</v>
      </c>
      <c r="I635" s="15">
        <f t="shared" si="157"/>
        <v>0</v>
      </c>
      <c r="J635" s="15">
        <f t="shared" si="150"/>
        <v>142.34757929883139</v>
      </c>
      <c r="K635" s="15">
        <f t="shared" si="159"/>
        <v>650.02758033711643</v>
      </c>
      <c r="L635" s="15">
        <f t="shared" si="160"/>
        <v>1118365.8916264821</v>
      </c>
      <c r="M635" s="15"/>
      <c r="N635" s="15">
        <f t="shared" si="144"/>
        <v>1118365.8916264821</v>
      </c>
      <c r="O635" s="39">
        <f t="shared" si="148"/>
        <v>1118.3658916264822</v>
      </c>
    </row>
    <row r="636" spans="1:15" x14ac:dyDescent="0.25">
      <c r="A636" s="5"/>
      <c r="B636" s="1" t="s">
        <v>440</v>
      </c>
      <c r="C636" s="47">
        <v>4</v>
      </c>
      <c r="D636" s="69">
        <v>5.9548000000000005</v>
      </c>
      <c r="E636" s="98">
        <v>1189</v>
      </c>
      <c r="F636" s="196">
        <v>208659.7</v>
      </c>
      <c r="G636" s="38">
        <v>100</v>
      </c>
      <c r="H636" s="64">
        <f t="shared" si="158"/>
        <v>208659.7</v>
      </c>
      <c r="I636" s="15">
        <f t="shared" si="157"/>
        <v>0</v>
      </c>
      <c r="J636" s="15">
        <f t="shared" si="150"/>
        <v>175.49175777964678</v>
      </c>
      <c r="K636" s="15">
        <f t="shared" si="159"/>
        <v>616.88340185630113</v>
      </c>
      <c r="L636" s="15">
        <f t="shared" si="160"/>
        <v>937144.94511071045</v>
      </c>
      <c r="M636" s="15"/>
      <c r="N636" s="15">
        <f t="shared" si="144"/>
        <v>937144.94511071045</v>
      </c>
      <c r="O636" s="39">
        <f t="shared" si="148"/>
        <v>937.14494511071041</v>
      </c>
    </row>
    <row r="637" spans="1:15" x14ac:dyDescent="0.25">
      <c r="A637" s="5"/>
      <c r="B637" s="1" t="s">
        <v>441</v>
      </c>
      <c r="C637" s="47">
        <v>4</v>
      </c>
      <c r="D637" s="69">
        <v>8.7255999999999982</v>
      </c>
      <c r="E637" s="98">
        <v>884</v>
      </c>
      <c r="F637" s="196">
        <v>126049.7</v>
      </c>
      <c r="G637" s="38">
        <v>100</v>
      </c>
      <c r="H637" s="64">
        <f t="shared" si="158"/>
        <v>126049.7</v>
      </c>
      <c r="I637" s="15">
        <f t="shared" si="157"/>
        <v>0</v>
      </c>
      <c r="J637" s="15">
        <f t="shared" si="150"/>
        <v>142.59015837104073</v>
      </c>
      <c r="K637" s="15">
        <f t="shared" si="159"/>
        <v>649.78500126490712</v>
      </c>
      <c r="L637" s="15">
        <f t="shared" si="160"/>
        <v>953059.49248611752</v>
      </c>
      <c r="M637" s="15"/>
      <c r="N637" s="15">
        <f t="shared" si="144"/>
        <v>953059.49248611752</v>
      </c>
      <c r="O637" s="39">
        <f t="shared" si="148"/>
        <v>953.05949248611751</v>
      </c>
    </row>
    <row r="638" spans="1:15" x14ac:dyDescent="0.25">
      <c r="A638" s="5"/>
      <c r="B638" s="1" t="s">
        <v>442</v>
      </c>
      <c r="C638" s="47">
        <v>4</v>
      </c>
      <c r="D638" s="69">
        <v>37.560200000000002</v>
      </c>
      <c r="E638" s="98">
        <v>3761</v>
      </c>
      <c r="F638" s="196">
        <v>635658.4</v>
      </c>
      <c r="G638" s="38">
        <v>100</v>
      </c>
      <c r="H638" s="64">
        <f t="shared" si="158"/>
        <v>635658.4</v>
      </c>
      <c r="I638" s="15">
        <f t="shared" si="157"/>
        <v>0</v>
      </c>
      <c r="J638" s="15">
        <f t="shared" si="150"/>
        <v>169.01313480457327</v>
      </c>
      <c r="K638" s="15">
        <f t="shared" si="159"/>
        <v>623.36202483137458</v>
      </c>
      <c r="L638" s="15">
        <f t="shared" si="160"/>
        <v>1335746.5748576545</v>
      </c>
      <c r="M638" s="15"/>
      <c r="N638" s="15">
        <f t="shared" si="144"/>
        <v>1335746.5748576545</v>
      </c>
      <c r="O638" s="39">
        <f t="shared" si="148"/>
        <v>1335.7465748576544</v>
      </c>
    </row>
    <row r="639" spans="1:15" x14ac:dyDescent="0.25">
      <c r="A639" s="5"/>
      <c r="B639" s="1" t="s">
        <v>443</v>
      </c>
      <c r="C639" s="47">
        <v>4</v>
      </c>
      <c r="D639" s="69">
        <v>16.395299999999999</v>
      </c>
      <c r="E639" s="98">
        <v>1587</v>
      </c>
      <c r="F639" s="196">
        <v>169197</v>
      </c>
      <c r="G639" s="38">
        <v>100</v>
      </c>
      <c r="H639" s="64">
        <f t="shared" si="158"/>
        <v>169197</v>
      </c>
      <c r="I639" s="15">
        <f t="shared" si="157"/>
        <v>0</v>
      </c>
      <c r="J639" s="15">
        <f t="shared" si="150"/>
        <v>106.61436672967864</v>
      </c>
      <c r="K639" s="15">
        <f t="shared" si="159"/>
        <v>685.76079290626922</v>
      </c>
      <c r="L639" s="15">
        <f t="shared" si="160"/>
        <v>1102434.5659725268</v>
      </c>
      <c r="M639" s="15"/>
      <c r="N639" s="15">
        <f t="shared" si="144"/>
        <v>1102434.5659725268</v>
      </c>
      <c r="O639" s="39">
        <f t="shared" si="148"/>
        <v>1102.4345659725268</v>
      </c>
    </row>
    <row r="640" spans="1:15" x14ac:dyDescent="0.25">
      <c r="A640" s="5"/>
      <c r="B640" s="1" t="s">
        <v>444</v>
      </c>
      <c r="C640" s="47">
        <v>4</v>
      </c>
      <c r="D640" s="69">
        <v>13.850899999999999</v>
      </c>
      <c r="E640" s="98">
        <v>1024</v>
      </c>
      <c r="F640" s="196">
        <v>573883.69999999995</v>
      </c>
      <c r="G640" s="38">
        <v>100</v>
      </c>
      <c r="H640" s="64">
        <f t="shared" si="158"/>
        <v>573883.69999999995</v>
      </c>
      <c r="I640" s="15">
        <f t="shared" si="157"/>
        <v>0</v>
      </c>
      <c r="J640" s="15">
        <f t="shared" si="150"/>
        <v>560.43330078124995</v>
      </c>
      <c r="K640" s="15">
        <f t="shared" si="159"/>
        <v>231.9418588546979</v>
      </c>
      <c r="L640" s="15">
        <f t="shared" si="160"/>
        <v>454079.12189749879</v>
      </c>
      <c r="M640" s="15"/>
      <c r="N640" s="15">
        <f t="shared" si="144"/>
        <v>454079.12189749879</v>
      </c>
      <c r="O640" s="39">
        <f t="shared" si="148"/>
        <v>454.07912189749879</v>
      </c>
    </row>
    <row r="641" spans="1:15" x14ac:dyDescent="0.25">
      <c r="A641" s="5"/>
      <c r="B641" s="1" t="s">
        <v>445</v>
      </c>
      <c r="C641" s="47">
        <v>4</v>
      </c>
      <c r="D641" s="69">
        <v>23.948</v>
      </c>
      <c r="E641" s="98">
        <v>1895</v>
      </c>
      <c r="F641" s="196">
        <v>593856.30000000005</v>
      </c>
      <c r="G641" s="38">
        <v>100</v>
      </c>
      <c r="H641" s="64">
        <f t="shared" si="158"/>
        <v>593856.30000000005</v>
      </c>
      <c r="I641" s="15">
        <f t="shared" si="157"/>
        <v>0</v>
      </c>
      <c r="J641" s="15">
        <f t="shared" si="150"/>
        <v>313.38063324538263</v>
      </c>
      <c r="K641" s="15">
        <f t="shared" si="159"/>
        <v>478.99452639056523</v>
      </c>
      <c r="L641" s="15">
        <f t="shared" si="160"/>
        <v>898270.56812026864</v>
      </c>
      <c r="M641" s="15"/>
      <c r="N641" s="15">
        <f t="shared" si="144"/>
        <v>898270.56812026864</v>
      </c>
      <c r="O641" s="39">
        <f t="shared" si="148"/>
        <v>898.27056812026865</v>
      </c>
    </row>
    <row r="642" spans="1:15" x14ac:dyDescent="0.25">
      <c r="A642" s="5"/>
      <c r="B642" s="1" t="s">
        <v>446</v>
      </c>
      <c r="C642" s="47">
        <v>4</v>
      </c>
      <c r="D642" s="69">
        <v>21.0716</v>
      </c>
      <c r="E642" s="98">
        <v>1792</v>
      </c>
      <c r="F642" s="196">
        <v>295963.2</v>
      </c>
      <c r="G642" s="38">
        <v>100</v>
      </c>
      <c r="H642" s="64">
        <f t="shared" si="158"/>
        <v>295963.2</v>
      </c>
      <c r="I642" s="15">
        <f t="shared" si="157"/>
        <v>0</v>
      </c>
      <c r="J642" s="15">
        <f t="shared" si="150"/>
        <v>165.15803571428572</v>
      </c>
      <c r="K642" s="15">
        <f t="shared" si="159"/>
        <v>627.21712392166216</v>
      </c>
      <c r="L642" s="15">
        <f t="shared" si="160"/>
        <v>1065918.8231835929</v>
      </c>
      <c r="M642" s="15"/>
      <c r="N642" s="15">
        <f t="shared" ref="N642:N705" si="161">L642+M642</f>
        <v>1065918.8231835929</v>
      </c>
      <c r="O642" s="39">
        <f t="shared" si="148"/>
        <v>1065.9188231835928</v>
      </c>
    </row>
    <row r="643" spans="1:15" x14ac:dyDescent="0.25">
      <c r="A643" s="5"/>
      <c r="B643" s="1" t="s">
        <v>447</v>
      </c>
      <c r="C643" s="47">
        <v>4</v>
      </c>
      <c r="D643" s="69">
        <v>22.115600000000001</v>
      </c>
      <c r="E643" s="98">
        <v>2305</v>
      </c>
      <c r="F643" s="196">
        <v>317514.90000000002</v>
      </c>
      <c r="G643" s="38">
        <v>100</v>
      </c>
      <c r="H643" s="64">
        <f t="shared" si="158"/>
        <v>317514.90000000002</v>
      </c>
      <c r="I643" s="15">
        <f t="shared" si="157"/>
        <v>0</v>
      </c>
      <c r="J643" s="15">
        <f t="shared" si="150"/>
        <v>137.75049891540132</v>
      </c>
      <c r="K643" s="15">
        <f t="shared" si="159"/>
        <v>654.62466072054656</v>
      </c>
      <c r="L643" s="15">
        <f t="shared" si="160"/>
        <v>1162139.280246686</v>
      </c>
      <c r="M643" s="15"/>
      <c r="N643" s="15">
        <f t="shared" si="161"/>
        <v>1162139.280246686</v>
      </c>
      <c r="O643" s="39">
        <f t="shared" si="148"/>
        <v>1162.139280246686</v>
      </c>
    </row>
    <row r="644" spans="1:15" x14ac:dyDescent="0.25">
      <c r="A644" s="5"/>
      <c r="B644" s="1" t="s">
        <v>448</v>
      </c>
      <c r="C644" s="47">
        <v>4</v>
      </c>
      <c r="D644" s="69">
        <v>43.943700000000007</v>
      </c>
      <c r="E644" s="98">
        <v>2592</v>
      </c>
      <c r="F644" s="196">
        <v>314078.90000000002</v>
      </c>
      <c r="G644" s="38">
        <v>100</v>
      </c>
      <c r="H644" s="64">
        <f t="shared" si="158"/>
        <v>314078.90000000002</v>
      </c>
      <c r="I644" s="15">
        <f t="shared" si="157"/>
        <v>0</v>
      </c>
      <c r="J644" s="15">
        <f t="shared" si="150"/>
        <v>121.1724151234568</v>
      </c>
      <c r="K644" s="15">
        <f t="shared" si="159"/>
        <v>671.20274451249111</v>
      </c>
      <c r="L644" s="15">
        <f t="shared" si="160"/>
        <v>1284045.9727017418</v>
      </c>
      <c r="M644" s="15"/>
      <c r="N644" s="15">
        <f t="shared" si="161"/>
        <v>1284045.9727017418</v>
      </c>
      <c r="O644" s="39">
        <f t="shared" si="148"/>
        <v>1284.0459727017419</v>
      </c>
    </row>
    <row r="645" spans="1:15" x14ac:dyDescent="0.25">
      <c r="A645" s="5"/>
      <c r="B645" s="1" t="s">
        <v>862</v>
      </c>
      <c r="C645" s="47">
        <v>3</v>
      </c>
      <c r="D645" s="69">
        <v>92.032000000000011</v>
      </c>
      <c r="E645" s="98">
        <v>11119</v>
      </c>
      <c r="F645" s="196">
        <v>15514379.300000001</v>
      </c>
      <c r="G645" s="38">
        <v>50</v>
      </c>
      <c r="H645" s="64">
        <f t="shared" si="158"/>
        <v>7757189.6500000004</v>
      </c>
      <c r="I645" s="15">
        <f t="shared" si="157"/>
        <v>7757189.6500000004</v>
      </c>
      <c r="J645" s="15">
        <f t="shared" si="150"/>
        <v>1395.3034715352101</v>
      </c>
      <c r="K645" s="15">
        <f t="shared" si="159"/>
        <v>-602.92831189926221</v>
      </c>
      <c r="L645" s="15">
        <f t="shared" si="160"/>
        <v>1548005.440429419</v>
      </c>
      <c r="M645" s="15"/>
      <c r="N645" s="15">
        <f t="shared" si="161"/>
        <v>1548005.440429419</v>
      </c>
      <c r="O645" s="39">
        <f t="shared" si="148"/>
        <v>1548.005440429419</v>
      </c>
    </row>
    <row r="646" spans="1:15" x14ac:dyDescent="0.25">
      <c r="A646" s="5"/>
      <c r="B646" s="1" t="s">
        <v>449</v>
      </c>
      <c r="C646" s="47">
        <v>4</v>
      </c>
      <c r="D646" s="69">
        <v>38.2607</v>
      </c>
      <c r="E646" s="98">
        <v>2861</v>
      </c>
      <c r="F646" s="196">
        <v>711776.6</v>
      </c>
      <c r="G646" s="38">
        <v>100</v>
      </c>
      <c r="H646" s="64">
        <f t="shared" si="158"/>
        <v>711776.6</v>
      </c>
      <c r="I646" s="15">
        <f t="shared" si="157"/>
        <v>0</v>
      </c>
      <c r="J646" s="15">
        <f t="shared" si="150"/>
        <v>248.785948968892</v>
      </c>
      <c r="K646" s="15">
        <f t="shared" si="159"/>
        <v>543.5892106670558</v>
      </c>
      <c r="L646" s="15">
        <f t="shared" si="160"/>
        <v>1134601.5140119493</v>
      </c>
      <c r="M646" s="15"/>
      <c r="N646" s="15">
        <f t="shared" si="161"/>
        <v>1134601.5140119493</v>
      </c>
      <c r="O646" s="39">
        <f t="shared" si="148"/>
        <v>1134.6015140119493</v>
      </c>
    </row>
    <row r="647" spans="1:15" x14ac:dyDescent="0.25">
      <c r="A647" s="5"/>
      <c r="B647" s="1" t="s">
        <v>450</v>
      </c>
      <c r="C647" s="47">
        <v>4</v>
      </c>
      <c r="D647" s="69">
        <v>12.4343</v>
      </c>
      <c r="E647" s="98">
        <v>1502</v>
      </c>
      <c r="F647" s="196">
        <v>868560.2</v>
      </c>
      <c r="G647" s="38">
        <v>100</v>
      </c>
      <c r="H647" s="64">
        <f t="shared" si="158"/>
        <v>868560.2</v>
      </c>
      <c r="I647" s="15">
        <f t="shared" si="157"/>
        <v>0</v>
      </c>
      <c r="J647" s="15">
        <f t="shared" si="150"/>
        <v>578.26910785619168</v>
      </c>
      <c r="K647" s="15">
        <f t="shared" si="159"/>
        <v>214.10605177975617</v>
      </c>
      <c r="L647" s="15">
        <f t="shared" si="160"/>
        <v>481148.34945909953</v>
      </c>
      <c r="M647" s="15"/>
      <c r="N647" s="15">
        <f t="shared" si="161"/>
        <v>481148.34945909953</v>
      </c>
      <c r="O647" s="39">
        <f t="shared" si="148"/>
        <v>481.14834945909951</v>
      </c>
    </row>
    <row r="648" spans="1:15" x14ac:dyDescent="0.25">
      <c r="A648" s="5"/>
      <c r="B648" s="1" t="s">
        <v>451</v>
      </c>
      <c r="C648" s="47">
        <v>4</v>
      </c>
      <c r="D648" s="69">
        <v>31.216500000000003</v>
      </c>
      <c r="E648" s="98">
        <v>2376</v>
      </c>
      <c r="F648" s="196">
        <v>314181.2</v>
      </c>
      <c r="G648" s="38">
        <v>100</v>
      </c>
      <c r="H648" s="64">
        <f t="shared" si="158"/>
        <v>314181.2</v>
      </c>
      <c r="I648" s="15">
        <f t="shared" si="157"/>
        <v>0</v>
      </c>
      <c r="J648" s="15">
        <f t="shared" si="150"/>
        <v>132.23114478114479</v>
      </c>
      <c r="K648" s="15">
        <f t="shared" si="159"/>
        <v>660.14401485480312</v>
      </c>
      <c r="L648" s="15">
        <f t="shared" si="160"/>
        <v>1205683.1365546959</v>
      </c>
      <c r="M648" s="15"/>
      <c r="N648" s="15">
        <f t="shared" si="161"/>
        <v>1205683.1365546959</v>
      </c>
      <c r="O648" s="39">
        <f t="shared" si="148"/>
        <v>1205.6831365546959</v>
      </c>
    </row>
    <row r="649" spans="1:15" x14ac:dyDescent="0.25">
      <c r="A649" s="5"/>
      <c r="B649" s="1" t="s">
        <v>452</v>
      </c>
      <c r="C649" s="47">
        <v>4</v>
      </c>
      <c r="D649" s="69">
        <v>21.7347</v>
      </c>
      <c r="E649" s="98">
        <v>1757</v>
      </c>
      <c r="F649" s="196">
        <v>237258.9</v>
      </c>
      <c r="G649" s="38">
        <v>100</v>
      </c>
      <c r="H649" s="64">
        <f t="shared" si="158"/>
        <v>237258.9</v>
      </c>
      <c r="I649" s="15">
        <f t="shared" si="157"/>
        <v>0</v>
      </c>
      <c r="J649" s="15">
        <f t="shared" si="150"/>
        <v>135.0363688104724</v>
      </c>
      <c r="K649" s="15">
        <f t="shared" si="159"/>
        <v>657.33879082547548</v>
      </c>
      <c r="L649" s="15">
        <f t="shared" si="160"/>
        <v>1102299.1301374841</v>
      </c>
      <c r="M649" s="15"/>
      <c r="N649" s="15">
        <f t="shared" si="161"/>
        <v>1102299.1301374841</v>
      </c>
      <c r="O649" s="39">
        <f t="shared" si="148"/>
        <v>1102.2991301374841</v>
      </c>
    </row>
    <row r="650" spans="1:15" x14ac:dyDescent="0.25">
      <c r="A650" s="5"/>
      <c r="B650" s="1" t="s">
        <v>805</v>
      </c>
      <c r="C650" s="47">
        <v>4</v>
      </c>
      <c r="D650" s="69">
        <v>56.6937</v>
      </c>
      <c r="E650" s="98">
        <v>5753</v>
      </c>
      <c r="F650" s="196">
        <v>790950.6</v>
      </c>
      <c r="G650" s="38">
        <v>100</v>
      </c>
      <c r="H650" s="64">
        <f t="shared" si="158"/>
        <v>790950.6</v>
      </c>
      <c r="I650" s="15">
        <f t="shared" si="157"/>
        <v>0</v>
      </c>
      <c r="J650" s="15">
        <f t="shared" si="150"/>
        <v>137.48489483747611</v>
      </c>
      <c r="K650" s="15">
        <f t="shared" si="159"/>
        <v>654.89026479847178</v>
      </c>
      <c r="L650" s="15">
        <f t="shared" si="160"/>
        <v>1661415.1078664507</v>
      </c>
      <c r="M650" s="15"/>
      <c r="N650" s="15">
        <f t="shared" si="161"/>
        <v>1661415.1078664507</v>
      </c>
      <c r="O650" s="39">
        <f t="shared" si="148"/>
        <v>1661.4151078664506</v>
      </c>
    </row>
    <row r="651" spans="1:15" x14ac:dyDescent="0.25">
      <c r="A651" s="5"/>
      <c r="B651" s="1" t="s">
        <v>453</v>
      </c>
      <c r="C651" s="47">
        <v>4</v>
      </c>
      <c r="D651" s="69">
        <v>13.955799999999998</v>
      </c>
      <c r="E651" s="98">
        <v>910</v>
      </c>
      <c r="F651" s="196">
        <v>172238.2</v>
      </c>
      <c r="G651" s="38">
        <v>100</v>
      </c>
      <c r="H651" s="64">
        <f t="shared" si="158"/>
        <v>172238.2</v>
      </c>
      <c r="I651" s="15">
        <f t="shared" si="157"/>
        <v>0</v>
      </c>
      <c r="J651" s="15">
        <f t="shared" si="150"/>
        <v>189.27274725274725</v>
      </c>
      <c r="K651" s="15">
        <f t="shared" si="159"/>
        <v>603.10241238320054</v>
      </c>
      <c r="L651" s="15">
        <f t="shared" si="160"/>
        <v>913064.15597269766</v>
      </c>
      <c r="M651" s="15"/>
      <c r="N651" s="15">
        <f t="shared" si="161"/>
        <v>913064.15597269766</v>
      </c>
      <c r="O651" s="39">
        <f t="shared" si="148"/>
        <v>913.06415597269768</v>
      </c>
    </row>
    <row r="652" spans="1:15" x14ac:dyDescent="0.25">
      <c r="A652" s="5"/>
      <c r="B652" s="1" t="s">
        <v>454</v>
      </c>
      <c r="C652" s="47">
        <v>4</v>
      </c>
      <c r="D652" s="69">
        <v>18.394200000000001</v>
      </c>
      <c r="E652" s="98">
        <v>1579</v>
      </c>
      <c r="F652" s="196">
        <v>235197.3</v>
      </c>
      <c r="G652" s="38">
        <v>100</v>
      </c>
      <c r="H652" s="64">
        <f t="shared" si="158"/>
        <v>235197.3</v>
      </c>
      <c r="I652" s="15">
        <f t="shared" si="157"/>
        <v>0</v>
      </c>
      <c r="J652" s="15">
        <f t="shared" si="150"/>
        <v>148.95332488917035</v>
      </c>
      <c r="K652" s="15">
        <f t="shared" si="159"/>
        <v>643.42183474677745</v>
      </c>
      <c r="L652" s="15">
        <f t="shared" si="160"/>
        <v>1053991.2747154231</v>
      </c>
      <c r="M652" s="15"/>
      <c r="N652" s="15">
        <f t="shared" si="161"/>
        <v>1053991.2747154231</v>
      </c>
      <c r="O652" s="39">
        <f t="shared" si="148"/>
        <v>1053.9912747154231</v>
      </c>
    </row>
    <row r="653" spans="1:15" x14ac:dyDescent="0.25">
      <c r="A653" s="5"/>
      <c r="B653" s="8"/>
      <c r="C653" s="8"/>
      <c r="D653" s="69">
        <v>0</v>
      </c>
      <c r="E653" s="100"/>
      <c r="F653" s="56"/>
      <c r="G653" s="38"/>
      <c r="H653" s="56"/>
      <c r="K653" s="15"/>
      <c r="L653" s="15"/>
      <c r="M653" s="15"/>
      <c r="N653" s="15"/>
      <c r="O653" s="39">
        <f t="shared" si="148"/>
        <v>0</v>
      </c>
    </row>
    <row r="654" spans="1:15" x14ac:dyDescent="0.25">
      <c r="A654" s="32" t="s">
        <v>455</v>
      </c>
      <c r="B654" s="2" t="s">
        <v>2</v>
      </c>
      <c r="C654" s="58"/>
      <c r="D654" s="7">
        <v>597.46979999999985</v>
      </c>
      <c r="E654" s="101">
        <f>E655</f>
        <v>50480</v>
      </c>
      <c r="F654" s="49">
        <f t="shared" ref="F654" si="162">F656</f>
        <v>0</v>
      </c>
      <c r="G654" s="49"/>
      <c r="H654" s="49">
        <f>H656</f>
        <v>3147400.2749999999</v>
      </c>
      <c r="I654" s="12">
        <f>I656</f>
        <v>-3147400.2749999999</v>
      </c>
      <c r="J654" s="12"/>
      <c r="K654" s="15"/>
      <c r="L654" s="15"/>
      <c r="M654" s="14">
        <f>M656</f>
        <v>24191281.490700297</v>
      </c>
      <c r="N654" s="12">
        <f t="shared" si="161"/>
        <v>24191281.490700297</v>
      </c>
      <c r="O654" s="39"/>
    </row>
    <row r="655" spans="1:15" x14ac:dyDescent="0.25">
      <c r="A655" s="32" t="s">
        <v>455</v>
      </c>
      <c r="B655" s="2" t="s">
        <v>3</v>
      </c>
      <c r="C655" s="58"/>
      <c r="D655" s="7">
        <v>597.46979999999985</v>
      </c>
      <c r="E655" s="101">
        <f>SUM(E657:E677)</f>
        <v>50480</v>
      </c>
      <c r="F655" s="49">
        <f t="shared" ref="F655" si="163">SUM(F657:F677)</f>
        <v>26753431.100000001</v>
      </c>
      <c r="G655" s="49"/>
      <c r="H655" s="49">
        <f>SUM(H657:H677)</f>
        <v>20458630.550000004</v>
      </c>
      <c r="I655" s="12">
        <f>SUM(I657:I677)</f>
        <v>6294800.5499999998</v>
      </c>
      <c r="J655" s="12"/>
      <c r="K655" s="15"/>
      <c r="L655" s="12">
        <f>SUM(L657:L677)</f>
        <v>20064861.575894881</v>
      </c>
      <c r="M655" s="15"/>
      <c r="N655" s="12">
        <f t="shared" si="161"/>
        <v>20064861.575894881</v>
      </c>
      <c r="O655" s="39"/>
    </row>
    <row r="656" spans="1:15" x14ac:dyDescent="0.25">
      <c r="A656" s="5"/>
      <c r="B656" s="1" t="s">
        <v>26</v>
      </c>
      <c r="C656" s="47">
        <v>2</v>
      </c>
      <c r="D656" s="69">
        <v>0</v>
      </c>
      <c r="E656" s="104"/>
      <c r="F656" s="64"/>
      <c r="G656" s="38">
        <v>25</v>
      </c>
      <c r="H656" s="64">
        <f>F673*G656/100</f>
        <v>3147400.2749999999</v>
      </c>
      <c r="I656" s="15">
        <f t="shared" ref="I656:I677" si="164">F656-H656</f>
        <v>-3147400.2749999999</v>
      </c>
      <c r="J656" s="15"/>
      <c r="K656" s="15"/>
      <c r="L656" s="15"/>
      <c r="M656" s="15">
        <f>($L$7*$L$8*E654/$L$10)+($L$7*$L$9*D654/$L$11)</f>
        <v>24191281.490700297</v>
      </c>
      <c r="N656" s="15">
        <f t="shared" si="161"/>
        <v>24191281.490700297</v>
      </c>
      <c r="O656" s="39">
        <f t="shared" si="148"/>
        <v>24191.281490700298</v>
      </c>
    </row>
    <row r="657" spans="1:15" x14ac:dyDescent="0.25">
      <c r="A657" s="5"/>
      <c r="B657" s="1" t="s">
        <v>456</v>
      </c>
      <c r="C657" s="47">
        <v>4</v>
      </c>
      <c r="D657" s="69">
        <v>54.386200000000002</v>
      </c>
      <c r="E657" s="98">
        <v>2515</v>
      </c>
      <c r="F657" s="197">
        <v>1794888.9</v>
      </c>
      <c r="G657" s="38">
        <v>100</v>
      </c>
      <c r="H657" s="64">
        <f t="shared" ref="H657:H677" si="165">F657*G657/100</f>
        <v>1794888.9</v>
      </c>
      <c r="I657" s="15">
        <f t="shared" si="164"/>
        <v>0</v>
      </c>
      <c r="J657" s="15">
        <f t="shared" si="150"/>
        <v>713.67351888667986</v>
      </c>
      <c r="K657" s="15">
        <f t="shared" ref="K657:K677" si="166">$J$11*$J$19-J657</f>
        <v>78.701640749267995</v>
      </c>
      <c r="L657" s="15">
        <f t="shared" ref="L657:L677" si="167">IF(K657&gt;0,$J$7*$J$8*(K657/$K$19),0)+$J$7*$J$9*(E657/$E$19)+$J$7*$J$10*(D657/$D$19)</f>
        <v>555209.25176090631</v>
      </c>
      <c r="M657" s="15"/>
      <c r="N657" s="15">
        <f t="shared" si="161"/>
        <v>555209.25176090631</v>
      </c>
      <c r="O657" s="39">
        <f t="shared" si="148"/>
        <v>555.20925176090634</v>
      </c>
    </row>
    <row r="658" spans="1:15" x14ac:dyDescent="0.25">
      <c r="A658" s="5"/>
      <c r="B658" s="1" t="s">
        <v>457</v>
      </c>
      <c r="C658" s="47">
        <v>4</v>
      </c>
      <c r="D658" s="69">
        <v>33.314799999999998</v>
      </c>
      <c r="E658" s="98">
        <v>2284</v>
      </c>
      <c r="F658" s="197">
        <v>579454.4</v>
      </c>
      <c r="G658" s="38">
        <v>100</v>
      </c>
      <c r="H658" s="64">
        <f t="shared" si="165"/>
        <v>579454.4</v>
      </c>
      <c r="I658" s="15">
        <f t="shared" si="164"/>
        <v>0</v>
      </c>
      <c r="J658" s="15">
        <f t="shared" si="150"/>
        <v>253.70157618213662</v>
      </c>
      <c r="K658" s="15">
        <f t="shared" si="166"/>
        <v>538.67358345381126</v>
      </c>
      <c r="L658" s="15">
        <f t="shared" si="167"/>
        <v>1047492.8035713409</v>
      </c>
      <c r="M658" s="15"/>
      <c r="N658" s="15">
        <f t="shared" si="161"/>
        <v>1047492.8035713409</v>
      </c>
      <c r="O658" s="39">
        <f t="shared" si="148"/>
        <v>1047.4928035713408</v>
      </c>
    </row>
    <row r="659" spans="1:15" x14ac:dyDescent="0.25">
      <c r="A659" s="5"/>
      <c r="B659" s="1" t="s">
        <v>806</v>
      </c>
      <c r="C659" s="47">
        <v>4</v>
      </c>
      <c r="D659" s="69">
        <v>25.285499999999999</v>
      </c>
      <c r="E659" s="98">
        <v>2067</v>
      </c>
      <c r="F659" s="197">
        <v>631593.69999999995</v>
      </c>
      <c r="G659" s="38">
        <v>100</v>
      </c>
      <c r="H659" s="64">
        <f t="shared" si="165"/>
        <v>631593.69999999995</v>
      </c>
      <c r="I659" s="15">
        <f t="shared" si="164"/>
        <v>0</v>
      </c>
      <c r="J659" s="15">
        <f t="shared" si="150"/>
        <v>305.56057087566518</v>
      </c>
      <c r="K659" s="15">
        <f t="shared" si="166"/>
        <v>486.81458876028267</v>
      </c>
      <c r="L659" s="15">
        <f t="shared" si="167"/>
        <v>931882.76330818224</v>
      </c>
      <c r="M659" s="15"/>
      <c r="N659" s="15">
        <f t="shared" si="161"/>
        <v>931882.76330818224</v>
      </c>
      <c r="O659" s="39">
        <f t="shared" si="148"/>
        <v>931.88276330818223</v>
      </c>
    </row>
    <row r="660" spans="1:15" x14ac:dyDescent="0.25">
      <c r="A660" s="5"/>
      <c r="B660" s="1" t="s">
        <v>458</v>
      </c>
      <c r="C660" s="47">
        <v>4</v>
      </c>
      <c r="D660" s="69">
        <v>31.523400000000002</v>
      </c>
      <c r="E660" s="98">
        <v>2111</v>
      </c>
      <c r="F660" s="197">
        <v>304034.09999999998</v>
      </c>
      <c r="G660" s="38">
        <v>100</v>
      </c>
      <c r="H660" s="64">
        <f t="shared" si="165"/>
        <v>304034.09999999998</v>
      </c>
      <c r="I660" s="15">
        <f t="shared" si="164"/>
        <v>0</v>
      </c>
      <c r="J660" s="15">
        <f t="shared" si="150"/>
        <v>144.02373282804356</v>
      </c>
      <c r="K660" s="15">
        <f t="shared" si="166"/>
        <v>648.35142680790432</v>
      </c>
      <c r="L660" s="15">
        <f t="shared" si="167"/>
        <v>1161632.4374892095</v>
      </c>
      <c r="M660" s="15"/>
      <c r="N660" s="15">
        <f t="shared" si="161"/>
        <v>1161632.4374892095</v>
      </c>
      <c r="O660" s="39">
        <f t="shared" si="148"/>
        <v>1161.6324374892095</v>
      </c>
    </row>
    <row r="661" spans="1:15" x14ac:dyDescent="0.25">
      <c r="A661" s="5"/>
      <c r="B661" s="1" t="s">
        <v>459</v>
      </c>
      <c r="C661" s="47">
        <v>4</v>
      </c>
      <c r="D661" s="69">
        <v>26.426500000000001</v>
      </c>
      <c r="E661" s="98">
        <v>974</v>
      </c>
      <c r="F661" s="197">
        <v>217885.7</v>
      </c>
      <c r="G661" s="38">
        <v>100</v>
      </c>
      <c r="H661" s="64">
        <f t="shared" si="165"/>
        <v>217885.7</v>
      </c>
      <c r="I661" s="15">
        <f t="shared" si="164"/>
        <v>0</v>
      </c>
      <c r="J661" s="15">
        <f t="shared" si="150"/>
        <v>223.70195071868585</v>
      </c>
      <c r="K661" s="15">
        <f t="shared" si="166"/>
        <v>568.67320891726195</v>
      </c>
      <c r="L661" s="15">
        <f t="shared" si="167"/>
        <v>915606.07561552746</v>
      </c>
      <c r="M661" s="15"/>
      <c r="N661" s="15">
        <f t="shared" si="161"/>
        <v>915606.07561552746</v>
      </c>
      <c r="O661" s="39">
        <f t="shared" si="148"/>
        <v>915.6060756155274</v>
      </c>
    </row>
    <row r="662" spans="1:15" x14ac:dyDescent="0.25">
      <c r="A662" s="5"/>
      <c r="B662" s="1" t="s">
        <v>807</v>
      </c>
      <c r="C662" s="47">
        <v>4</v>
      </c>
      <c r="D662" s="69">
        <v>34.857799999999997</v>
      </c>
      <c r="E662" s="98">
        <v>1551</v>
      </c>
      <c r="F662" s="197">
        <v>539436.1</v>
      </c>
      <c r="G662" s="38">
        <v>100</v>
      </c>
      <c r="H662" s="64">
        <f t="shared" si="165"/>
        <v>539436.1</v>
      </c>
      <c r="I662" s="15">
        <f t="shared" si="164"/>
        <v>0</v>
      </c>
      <c r="J662" s="15">
        <f t="shared" si="150"/>
        <v>347.79890393294647</v>
      </c>
      <c r="K662" s="15">
        <f t="shared" si="166"/>
        <v>444.57625570300138</v>
      </c>
      <c r="L662" s="15">
        <f t="shared" si="167"/>
        <v>849708.42496423458</v>
      </c>
      <c r="M662" s="15"/>
      <c r="N662" s="15">
        <f t="shared" si="161"/>
        <v>849708.42496423458</v>
      </c>
      <c r="O662" s="39">
        <f t="shared" si="148"/>
        <v>849.70842496423461</v>
      </c>
    </row>
    <row r="663" spans="1:15" x14ac:dyDescent="0.25">
      <c r="A663" s="5"/>
      <c r="B663" s="1" t="s">
        <v>808</v>
      </c>
      <c r="C663" s="47">
        <v>4</v>
      </c>
      <c r="D663" s="69">
        <v>3.2065000000000001</v>
      </c>
      <c r="E663" s="98">
        <v>1089</v>
      </c>
      <c r="F663" s="197">
        <v>236644.8</v>
      </c>
      <c r="G663" s="38">
        <v>100</v>
      </c>
      <c r="H663" s="64">
        <f t="shared" si="165"/>
        <v>236644.8</v>
      </c>
      <c r="I663" s="15">
        <f t="shared" si="164"/>
        <v>0</v>
      </c>
      <c r="J663" s="15">
        <f t="shared" si="150"/>
        <v>217.30468319559228</v>
      </c>
      <c r="K663" s="15">
        <f t="shared" si="166"/>
        <v>575.07047644035561</v>
      </c>
      <c r="L663" s="15">
        <f t="shared" si="167"/>
        <v>864086.25411389628</v>
      </c>
      <c r="M663" s="15"/>
      <c r="N663" s="15">
        <f t="shared" si="161"/>
        <v>864086.25411389628</v>
      </c>
      <c r="O663" s="39">
        <f t="shared" ref="O663:O726" si="168">N663/1000</f>
        <v>864.0862541138963</v>
      </c>
    </row>
    <row r="664" spans="1:15" x14ac:dyDescent="0.25">
      <c r="A664" s="5"/>
      <c r="B664" s="1" t="s">
        <v>809</v>
      </c>
      <c r="C664" s="47">
        <v>4</v>
      </c>
      <c r="D664" s="69">
        <v>27.879099999999998</v>
      </c>
      <c r="E664" s="98">
        <v>1224</v>
      </c>
      <c r="F664" s="197">
        <v>349944.8</v>
      </c>
      <c r="G664" s="38">
        <v>100</v>
      </c>
      <c r="H664" s="64">
        <f t="shared" si="165"/>
        <v>349944.8</v>
      </c>
      <c r="I664" s="15">
        <f t="shared" si="164"/>
        <v>0</v>
      </c>
      <c r="J664" s="15">
        <f t="shared" si="150"/>
        <v>285.90261437908498</v>
      </c>
      <c r="K664" s="15">
        <f t="shared" si="166"/>
        <v>506.47254525686287</v>
      </c>
      <c r="L664" s="15">
        <f t="shared" si="167"/>
        <v>869452.89147660928</v>
      </c>
      <c r="M664" s="15"/>
      <c r="N664" s="15">
        <f t="shared" si="161"/>
        <v>869452.89147660928</v>
      </c>
      <c r="O664" s="39">
        <f t="shared" si="168"/>
        <v>869.45289147660924</v>
      </c>
    </row>
    <row r="665" spans="1:15" x14ac:dyDescent="0.25">
      <c r="A665" s="5"/>
      <c r="B665" s="1" t="s">
        <v>810</v>
      </c>
      <c r="C665" s="47">
        <v>4</v>
      </c>
      <c r="D665" s="69">
        <v>37.349699999999999</v>
      </c>
      <c r="E665" s="98">
        <v>2002</v>
      </c>
      <c r="F665" s="197">
        <v>693734</v>
      </c>
      <c r="G665" s="38">
        <v>100</v>
      </c>
      <c r="H665" s="64">
        <f t="shared" si="165"/>
        <v>693734</v>
      </c>
      <c r="I665" s="15">
        <f t="shared" si="164"/>
        <v>0</v>
      </c>
      <c r="J665" s="15">
        <f t="shared" ref="J665:J719" si="169">F665/E665</f>
        <v>346.52047952047951</v>
      </c>
      <c r="K665" s="15">
        <f t="shared" si="166"/>
        <v>445.85468011546834</v>
      </c>
      <c r="L665" s="15">
        <f t="shared" si="167"/>
        <v>910237.23644665233</v>
      </c>
      <c r="M665" s="15"/>
      <c r="N665" s="15">
        <f t="shared" si="161"/>
        <v>910237.23644665233</v>
      </c>
      <c r="O665" s="39">
        <f t="shared" si="168"/>
        <v>910.23723644665233</v>
      </c>
    </row>
    <row r="666" spans="1:15" x14ac:dyDescent="0.25">
      <c r="A666" s="5"/>
      <c r="B666" s="1" t="s">
        <v>460</v>
      </c>
      <c r="C666" s="47">
        <v>4</v>
      </c>
      <c r="D666" s="69">
        <v>31.619699999999998</v>
      </c>
      <c r="E666" s="98">
        <v>1793</v>
      </c>
      <c r="F666" s="197">
        <v>512152.8</v>
      </c>
      <c r="G666" s="38">
        <v>100</v>
      </c>
      <c r="H666" s="64">
        <f t="shared" si="165"/>
        <v>512152.8</v>
      </c>
      <c r="I666" s="15">
        <f t="shared" si="164"/>
        <v>0</v>
      </c>
      <c r="J666" s="15">
        <f t="shared" si="169"/>
        <v>285.64015616285553</v>
      </c>
      <c r="K666" s="15">
        <f t="shared" si="166"/>
        <v>506.73500347309232</v>
      </c>
      <c r="L666" s="15">
        <f t="shared" si="167"/>
        <v>945970.43745281885</v>
      </c>
      <c r="M666" s="15"/>
      <c r="N666" s="15">
        <f t="shared" si="161"/>
        <v>945970.43745281885</v>
      </c>
      <c r="O666" s="39">
        <f t="shared" si="168"/>
        <v>945.97043745281883</v>
      </c>
    </row>
    <row r="667" spans="1:15" x14ac:dyDescent="0.25">
      <c r="A667" s="5"/>
      <c r="B667" s="1" t="s">
        <v>461</v>
      </c>
      <c r="C667" s="47">
        <v>4</v>
      </c>
      <c r="D667" s="69">
        <v>31.804299999999998</v>
      </c>
      <c r="E667" s="98">
        <v>1671</v>
      </c>
      <c r="F667" s="197">
        <v>325176.40000000002</v>
      </c>
      <c r="G667" s="38">
        <v>100</v>
      </c>
      <c r="H667" s="64">
        <f t="shared" si="165"/>
        <v>325176.40000000002</v>
      </c>
      <c r="I667" s="15">
        <f t="shared" si="164"/>
        <v>0</v>
      </c>
      <c r="J667" s="15">
        <f t="shared" si="169"/>
        <v>194.59988031119093</v>
      </c>
      <c r="K667" s="15">
        <f t="shared" si="166"/>
        <v>597.77527932475687</v>
      </c>
      <c r="L667" s="15">
        <f t="shared" si="167"/>
        <v>1048394.2362957903</v>
      </c>
      <c r="M667" s="15"/>
      <c r="N667" s="15">
        <f t="shared" si="161"/>
        <v>1048394.2362957903</v>
      </c>
      <c r="O667" s="39">
        <f t="shared" si="168"/>
        <v>1048.3942362957903</v>
      </c>
    </row>
    <row r="668" spans="1:15" x14ac:dyDescent="0.25">
      <c r="A668" s="5"/>
      <c r="B668" s="1" t="s">
        <v>462</v>
      </c>
      <c r="C668" s="47">
        <v>4</v>
      </c>
      <c r="D668" s="69">
        <v>35.480600000000003</v>
      </c>
      <c r="E668" s="98">
        <v>3234</v>
      </c>
      <c r="F668" s="197">
        <v>379699</v>
      </c>
      <c r="G668" s="38">
        <v>100</v>
      </c>
      <c r="H668" s="64">
        <f t="shared" si="165"/>
        <v>379699</v>
      </c>
      <c r="I668" s="15">
        <f t="shared" si="164"/>
        <v>0</v>
      </c>
      <c r="J668" s="15">
        <f t="shared" si="169"/>
        <v>117.40847247990105</v>
      </c>
      <c r="K668" s="15">
        <f t="shared" si="166"/>
        <v>674.96668715604676</v>
      </c>
      <c r="L668" s="15">
        <f t="shared" si="167"/>
        <v>1335086.47594811</v>
      </c>
      <c r="M668" s="15"/>
      <c r="N668" s="15">
        <f t="shared" si="161"/>
        <v>1335086.47594811</v>
      </c>
      <c r="O668" s="39">
        <f t="shared" si="168"/>
        <v>1335.0864759481101</v>
      </c>
    </row>
    <row r="669" spans="1:15" x14ac:dyDescent="0.25">
      <c r="A669" s="5"/>
      <c r="B669" s="1" t="s">
        <v>463</v>
      </c>
      <c r="C669" s="47">
        <v>4</v>
      </c>
      <c r="D669" s="69">
        <v>20.279299999999999</v>
      </c>
      <c r="E669" s="98">
        <v>1069</v>
      </c>
      <c r="F669" s="197">
        <v>255111.4</v>
      </c>
      <c r="G669" s="38">
        <v>100</v>
      </c>
      <c r="H669" s="64">
        <f t="shared" si="165"/>
        <v>255111.4</v>
      </c>
      <c r="I669" s="15">
        <f t="shared" si="164"/>
        <v>0</v>
      </c>
      <c r="J669" s="15">
        <f t="shared" si="169"/>
        <v>238.64490177736201</v>
      </c>
      <c r="K669" s="15">
        <f t="shared" si="166"/>
        <v>553.7302578585859</v>
      </c>
      <c r="L669" s="15">
        <f t="shared" si="167"/>
        <v>888144.49073751655</v>
      </c>
      <c r="M669" s="15"/>
      <c r="N669" s="15">
        <f t="shared" si="161"/>
        <v>888144.49073751655</v>
      </c>
      <c r="O669" s="39">
        <f t="shared" si="168"/>
        <v>888.14449073751655</v>
      </c>
    </row>
    <row r="670" spans="1:15" x14ac:dyDescent="0.25">
      <c r="A670" s="5"/>
      <c r="B670" s="1" t="s">
        <v>464</v>
      </c>
      <c r="C670" s="47">
        <v>4</v>
      </c>
      <c r="D670" s="69">
        <v>29.5458</v>
      </c>
      <c r="E670" s="98">
        <v>1426</v>
      </c>
      <c r="F670" s="197">
        <v>624882.6</v>
      </c>
      <c r="G670" s="38">
        <v>100</v>
      </c>
      <c r="H670" s="64">
        <f t="shared" si="165"/>
        <v>624882.6</v>
      </c>
      <c r="I670" s="15">
        <f t="shared" si="164"/>
        <v>0</v>
      </c>
      <c r="J670" s="15">
        <f t="shared" si="169"/>
        <v>438.20659186535761</v>
      </c>
      <c r="K670" s="15">
        <f t="shared" si="166"/>
        <v>354.16856777059024</v>
      </c>
      <c r="L670" s="15">
        <f t="shared" si="167"/>
        <v>704050.83127302001</v>
      </c>
      <c r="M670" s="15"/>
      <c r="N670" s="15">
        <f t="shared" si="161"/>
        <v>704050.83127302001</v>
      </c>
      <c r="O670" s="39">
        <f t="shared" si="168"/>
        <v>704.05083127301998</v>
      </c>
    </row>
    <row r="671" spans="1:15" x14ac:dyDescent="0.25">
      <c r="A671" s="5"/>
      <c r="B671" s="1" t="s">
        <v>465</v>
      </c>
      <c r="C671" s="47">
        <v>4</v>
      </c>
      <c r="D671" s="69">
        <v>29.537800000000001</v>
      </c>
      <c r="E671" s="98">
        <v>739</v>
      </c>
      <c r="F671" s="197">
        <v>213981.9</v>
      </c>
      <c r="G671" s="38">
        <v>100</v>
      </c>
      <c r="H671" s="64">
        <f t="shared" si="165"/>
        <v>213981.9</v>
      </c>
      <c r="I671" s="15">
        <f t="shared" si="164"/>
        <v>0</v>
      </c>
      <c r="J671" s="15">
        <f t="shared" si="169"/>
        <v>289.55602165087959</v>
      </c>
      <c r="K671" s="15">
        <f t="shared" si="166"/>
        <v>502.81913798506827</v>
      </c>
      <c r="L671" s="15">
        <f t="shared" si="167"/>
        <v>815045.32043723576</v>
      </c>
      <c r="M671" s="15"/>
      <c r="N671" s="15">
        <f t="shared" si="161"/>
        <v>815045.32043723576</v>
      </c>
      <c r="O671" s="39">
        <f t="shared" si="168"/>
        <v>815.04532043723577</v>
      </c>
    </row>
    <row r="672" spans="1:15" x14ac:dyDescent="0.25">
      <c r="A672" s="5"/>
      <c r="B672" s="1" t="s">
        <v>455</v>
      </c>
      <c r="C672" s="47">
        <v>4</v>
      </c>
      <c r="D672" s="69">
        <v>47.218299999999999</v>
      </c>
      <c r="E672" s="98">
        <v>3059</v>
      </c>
      <c r="F672" s="197">
        <v>735901.7</v>
      </c>
      <c r="G672" s="38">
        <v>100</v>
      </c>
      <c r="H672" s="64">
        <f t="shared" si="165"/>
        <v>735901.7</v>
      </c>
      <c r="I672" s="15">
        <f t="shared" si="164"/>
        <v>0</v>
      </c>
      <c r="J672" s="15">
        <f t="shared" si="169"/>
        <v>240.56936907486104</v>
      </c>
      <c r="K672" s="15">
        <f t="shared" si="166"/>
        <v>551.80579056108684</v>
      </c>
      <c r="L672" s="15">
        <f t="shared" si="167"/>
        <v>1195514.7137682708</v>
      </c>
      <c r="M672" s="15"/>
      <c r="N672" s="15">
        <f t="shared" si="161"/>
        <v>1195514.7137682708</v>
      </c>
      <c r="O672" s="39">
        <f t="shared" si="168"/>
        <v>1195.5147137682709</v>
      </c>
    </row>
    <row r="673" spans="1:15" x14ac:dyDescent="0.25">
      <c r="A673" s="5"/>
      <c r="B673" s="1" t="s">
        <v>466</v>
      </c>
      <c r="C673" s="47">
        <v>3</v>
      </c>
      <c r="D673" s="69">
        <v>6.2233000000000001</v>
      </c>
      <c r="E673" s="98">
        <v>8474</v>
      </c>
      <c r="F673" s="197">
        <v>12589601.1</v>
      </c>
      <c r="G673" s="38">
        <v>50</v>
      </c>
      <c r="H673" s="64">
        <f t="shared" si="165"/>
        <v>6294800.5499999998</v>
      </c>
      <c r="I673" s="15">
        <f t="shared" si="164"/>
        <v>6294800.5499999998</v>
      </c>
      <c r="J673" s="15">
        <f t="shared" si="169"/>
        <v>1485.6739556289826</v>
      </c>
      <c r="K673" s="15">
        <f t="shared" si="166"/>
        <v>-693.29879599303479</v>
      </c>
      <c r="L673" s="15">
        <f t="shared" si="167"/>
        <v>979706.00061689806</v>
      </c>
      <c r="M673" s="15"/>
      <c r="N673" s="15">
        <f t="shared" si="161"/>
        <v>979706.00061689806</v>
      </c>
      <c r="O673" s="39">
        <f t="shared" si="168"/>
        <v>979.70600061689811</v>
      </c>
    </row>
    <row r="674" spans="1:15" x14ac:dyDescent="0.25">
      <c r="A674" s="5"/>
      <c r="B674" s="1" t="s">
        <v>467</v>
      </c>
      <c r="C674" s="47">
        <v>4</v>
      </c>
      <c r="D674" s="69">
        <v>6.9349000000000007</v>
      </c>
      <c r="E674" s="98">
        <v>7976</v>
      </c>
      <c r="F674" s="197">
        <v>4137138.6</v>
      </c>
      <c r="G674" s="38">
        <v>100</v>
      </c>
      <c r="H674" s="64">
        <f t="shared" si="165"/>
        <v>4137138.6</v>
      </c>
      <c r="I674" s="15">
        <f t="shared" si="164"/>
        <v>0</v>
      </c>
      <c r="J674" s="15">
        <f t="shared" si="169"/>
        <v>518.69842026078231</v>
      </c>
      <c r="K674" s="15">
        <f t="shared" si="166"/>
        <v>273.67673937516554</v>
      </c>
      <c r="L674" s="15">
        <f t="shared" si="167"/>
        <v>1273220.109817924</v>
      </c>
      <c r="M674" s="15"/>
      <c r="N674" s="15">
        <f t="shared" si="161"/>
        <v>1273220.109817924</v>
      </c>
      <c r="O674" s="39">
        <f t="shared" si="168"/>
        <v>1273.2201098179239</v>
      </c>
    </row>
    <row r="675" spans="1:15" x14ac:dyDescent="0.25">
      <c r="A675" s="5"/>
      <c r="B675" s="1" t="s">
        <v>811</v>
      </c>
      <c r="C675" s="47">
        <v>4</v>
      </c>
      <c r="D675" s="69">
        <v>33.140799999999999</v>
      </c>
      <c r="E675" s="98">
        <v>1595</v>
      </c>
      <c r="F675" s="197">
        <v>383617.5</v>
      </c>
      <c r="G675" s="38">
        <v>100</v>
      </c>
      <c r="H675" s="64">
        <f t="shared" si="165"/>
        <v>383617.5</v>
      </c>
      <c r="I675" s="15">
        <f t="shared" si="164"/>
        <v>0</v>
      </c>
      <c r="J675" s="15">
        <f t="shared" si="169"/>
        <v>240.51253918495297</v>
      </c>
      <c r="K675" s="15">
        <f t="shared" si="166"/>
        <v>551.86262045099488</v>
      </c>
      <c r="L675" s="15">
        <f t="shared" si="167"/>
        <v>985631.70534369827</v>
      </c>
      <c r="M675" s="15"/>
      <c r="N675" s="15">
        <f t="shared" si="161"/>
        <v>985631.70534369827</v>
      </c>
      <c r="O675" s="39">
        <f t="shared" si="168"/>
        <v>985.63170534369829</v>
      </c>
    </row>
    <row r="676" spans="1:15" x14ac:dyDescent="0.25">
      <c r="A676" s="5"/>
      <c r="B676" s="1" t="s">
        <v>468</v>
      </c>
      <c r="C676" s="47">
        <v>4</v>
      </c>
      <c r="D676" s="69">
        <v>20.0916</v>
      </c>
      <c r="E676" s="98">
        <v>1340</v>
      </c>
      <c r="F676" s="197">
        <v>262641.3</v>
      </c>
      <c r="G676" s="38">
        <v>100</v>
      </c>
      <c r="H676" s="64">
        <f t="shared" si="165"/>
        <v>262641.3</v>
      </c>
      <c r="I676" s="15">
        <f t="shared" si="164"/>
        <v>0</v>
      </c>
      <c r="J676" s="15">
        <f t="shared" si="169"/>
        <v>196.00097014925373</v>
      </c>
      <c r="K676" s="15">
        <f t="shared" si="166"/>
        <v>596.37418948669415</v>
      </c>
      <c r="L676" s="15">
        <f t="shared" si="167"/>
        <v>972446.05879710487</v>
      </c>
      <c r="M676" s="15"/>
      <c r="N676" s="15">
        <f t="shared" si="161"/>
        <v>972446.05879710487</v>
      </c>
      <c r="O676" s="39">
        <f t="shared" si="168"/>
        <v>972.44605879710491</v>
      </c>
    </row>
    <row r="677" spans="1:15" x14ac:dyDescent="0.25">
      <c r="A677" s="5"/>
      <c r="B677" s="1" t="s">
        <v>145</v>
      </c>
      <c r="C677" s="47">
        <v>4</v>
      </c>
      <c r="D677" s="69">
        <v>31.363900000000001</v>
      </c>
      <c r="E677" s="98">
        <v>2287</v>
      </c>
      <c r="F677" s="197">
        <v>985910.3</v>
      </c>
      <c r="G677" s="38">
        <v>100</v>
      </c>
      <c r="H677" s="64">
        <f t="shared" si="165"/>
        <v>985910.3</v>
      </c>
      <c r="I677" s="15">
        <f t="shared" si="164"/>
        <v>0</v>
      </c>
      <c r="J677" s="15">
        <f t="shared" si="169"/>
        <v>431.09326628771316</v>
      </c>
      <c r="K677" s="15">
        <f t="shared" si="166"/>
        <v>361.28189334823469</v>
      </c>
      <c r="L677" s="15">
        <f t="shared" si="167"/>
        <v>816343.05665993574</v>
      </c>
      <c r="M677" s="15"/>
      <c r="N677" s="15">
        <f t="shared" si="161"/>
        <v>816343.05665993574</v>
      </c>
      <c r="O677" s="39">
        <f t="shared" si="168"/>
        <v>816.34305665993577</v>
      </c>
    </row>
    <row r="678" spans="1:15" x14ac:dyDescent="0.25">
      <c r="A678" s="5"/>
      <c r="B678" s="8"/>
      <c r="C678" s="8"/>
      <c r="D678" s="69"/>
      <c r="E678" s="100"/>
      <c r="F678" s="56"/>
      <c r="G678" s="38"/>
      <c r="H678" s="56"/>
      <c r="K678" s="15"/>
      <c r="L678" s="15"/>
      <c r="M678" s="15"/>
      <c r="N678" s="15"/>
      <c r="O678" s="39">
        <f t="shared" si="168"/>
        <v>0</v>
      </c>
    </row>
    <row r="679" spans="1:15" x14ac:dyDescent="0.25">
      <c r="A679" s="32" t="s">
        <v>469</v>
      </c>
      <c r="B679" s="2" t="s">
        <v>2</v>
      </c>
      <c r="C679" s="58"/>
      <c r="D679" s="7">
        <v>1228.3134999999997</v>
      </c>
      <c r="E679" s="101">
        <f>E680</f>
        <v>107458</v>
      </c>
      <c r="F679" s="49">
        <f t="shared" ref="F679" si="170">F681</f>
        <v>0</v>
      </c>
      <c r="G679" s="49"/>
      <c r="H679" s="49">
        <f>H681</f>
        <v>17416373</v>
      </c>
      <c r="I679" s="12">
        <f>I681</f>
        <v>-17416373</v>
      </c>
      <c r="J679" s="12"/>
      <c r="K679" s="15"/>
      <c r="L679" s="15"/>
      <c r="M679" s="14">
        <f>M681</f>
        <v>50818772.125520237</v>
      </c>
      <c r="N679" s="12">
        <f t="shared" si="161"/>
        <v>50818772.125520237</v>
      </c>
      <c r="O679" s="39"/>
    </row>
    <row r="680" spans="1:15" x14ac:dyDescent="0.25">
      <c r="A680" s="32" t="s">
        <v>469</v>
      </c>
      <c r="B680" s="2" t="s">
        <v>3</v>
      </c>
      <c r="C680" s="58"/>
      <c r="D680" s="7">
        <v>1228.3134999999997</v>
      </c>
      <c r="E680" s="101">
        <f>SUM(E682:E719)</f>
        <v>107458</v>
      </c>
      <c r="F680" s="49">
        <f t="shared" ref="F680" si="171">SUM(F682:F719)</f>
        <v>93734481.400000036</v>
      </c>
      <c r="G680" s="49"/>
      <c r="H680" s="49">
        <f>SUM(H682:H719)</f>
        <v>58901735.399999999</v>
      </c>
      <c r="I680" s="12">
        <f>SUM(I682:I719)</f>
        <v>34832746</v>
      </c>
      <c r="J680" s="12"/>
      <c r="K680" s="15"/>
      <c r="L680" s="12">
        <f>SUM(L682:L719)</f>
        <v>40578006.589372456</v>
      </c>
      <c r="M680" s="15"/>
      <c r="N680" s="12">
        <f t="shared" si="161"/>
        <v>40578006.589372456</v>
      </c>
      <c r="O680" s="39"/>
    </row>
    <row r="681" spans="1:15" x14ac:dyDescent="0.25">
      <c r="A681" s="5"/>
      <c r="B681" s="1" t="s">
        <v>26</v>
      </c>
      <c r="C681" s="47">
        <v>2</v>
      </c>
      <c r="D681" s="69">
        <v>0</v>
      </c>
      <c r="E681" s="104"/>
      <c r="F681" s="64"/>
      <c r="G681" s="38">
        <v>25</v>
      </c>
      <c r="H681" s="64">
        <f>F702*G681/100</f>
        <v>17416373</v>
      </c>
      <c r="I681" s="15">
        <f t="shared" ref="I681:I719" si="172">F681-H681</f>
        <v>-17416373</v>
      </c>
      <c r="J681" s="15"/>
      <c r="K681" s="15"/>
      <c r="L681" s="15"/>
      <c r="M681" s="15">
        <f>($L$7*$L$8*E679/$L$10)+($L$7*$L$9*D679/$L$11)</f>
        <v>50818772.125520237</v>
      </c>
      <c r="N681" s="15">
        <f t="shared" si="161"/>
        <v>50818772.125520237</v>
      </c>
      <c r="O681" s="39">
        <f t="shared" si="168"/>
        <v>50818.772125520234</v>
      </c>
    </row>
    <row r="682" spans="1:15" x14ac:dyDescent="0.25">
      <c r="A682" s="5"/>
      <c r="B682" s="1" t="s">
        <v>470</v>
      </c>
      <c r="C682" s="47">
        <v>4</v>
      </c>
      <c r="D682" s="69">
        <v>28.536100000000001</v>
      </c>
      <c r="E682" s="98">
        <v>1865</v>
      </c>
      <c r="F682" s="198">
        <v>304882.09999999998</v>
      </c>
      <c r="G682" s="38">
        <v>100</v>
      </c>
      <c r="H682" s="64">
        <f t="shared" ref="H682:H719" si="173">F682*G682/100</f>
        <v>304882.09999999998</v>
      </c>
      <c r="I682" s="15">
        <f t="shared" si="172"/>
        <v>0</v>
      </c>
      <c r="J682" s="15">
        <f t="shared" si="169"/>
        <v>163.47565683646113</v>
      </c>
      <c r="K682" s="15">
        <f t="shared" ref="K682:K719" si="174">$J$11*$J$19-J682</f>
        <v>628.89950279948675</v>
      </c>
      <c r="L682" s="15">
        <f t="shared" ref="L682:L719" si="175">IF(K682&gt;0,$J$7*$J$8*(K682/$K$19),0)+$J$7*$J$9*(E682/$E$19)+$J$7*$J$10*(D682/$D$19)</f>
        <v>1099692.3172057166</v>
      </c>
      <c r="M682" s="15"/>
      <c r="N682" s="15">
        <f t="shared" si="161"/>
        <v>1099692.3172057166</v>
      </c>
      <c r="O682" s="39">
        <f t="shared" si="168"/>
        <v>1099.6923172057166</v>
      </c>
    </row>
    <row r="683" spans="1:15" x14ac:dyDescent="0.25">
      <c r="A683" s="5"/>
      <c r="B683" s="1" t="s">
        <v>471</v>
      </c>
      <c r="C683" s="47">
        <v>4</v>
      </c>
      <c r="D683" s="69">
        <v>47.4878</v>
      </c>
      <c r="E683" s="98">
        <v>2516</v>
      </c>
      <c r="F683" s="198">
        <v>441810</v>
      </c>
      <c r="G683" s="38">
        <v>100</v>
      </c>
      <c r="H683" s="64">
        <f t="shared" si="173"/>
        <v>441810</v>
      </c>
      <c r="I683" s="15">
        <f t="shared" si="172"/>
        <v>0</v>
      </c>
      <c r="J683" s="15">
        <f t="shared" si="169"/>
        <v>175.60015898251191</v>
      </c>
      <c r="K683" s="15">
        <f t="shared" si="174"/>
        <v>616.77500065343588</v>
      </c>
      <c r="L683" s="15">
        <f t="shared" si="175"/>
        <v>1217374.5044000214</v>
      </c>
      <c r="M683" s="15"/>
      <c r="N683" s="15">
        <f t="shared" si="161"/>
        <v>1217374.5044000214</v>
      </c>
      <c r="O683" s="39">
        <f t="shared" si="168"/>
        <v>1217.3745044000214</v>
      </c>
    </row>
    <row r="684" spans="1:15" x14ac:dyDescent="0.25">
      <c r="A684" s="5"/>
      <c r="B684" s="1" t="s">
        <v>472</v>
      </c>
      <c r="C684" s="47">
        <v>4</v>
      </c>
      <c r="D684" s="69">
        <v>24.181699999999999</v>
      </c>
      <c r="E684" s="98">
        <v>1407</v>
      </c>
      <c r="F684" s="198">
        <v>347810.1</v>
      </c>
      <c r="G684" s="38">
        <v>100</v>
      </c>
      <c r="H684" s="64">
        <f t="shared" si="173"/>
        <v>347810.1</v>
      </c>
      <c r="I684" s="15">
        <f t="shared" si="172"/>
        <v>0</v>
      </c>
      <c r="J684" s="15">
        <f t="shared" si="169"/>
        <v>247.19978678038379</v>
      </c>
      <c r="K684" s="15">
        <f t="shared" si="174"/>
        <v>545.17537285556409</v>
      </c>
      <c r="L684" s="15">
        <f t="shared" si="175"/>
        <v>927790.03419680241</v>
      </c>
      <c r="M684" s="15"/>
      <c r="N684" s="15">
        <f t="shared" si="161"/>
        <v>927790.03419680241</v>
      </c>
      <c r="O684" s="39">
        <f t="shared" si="168"/>
        <v>927.79003419680237</v>
      </c>
    </row>
    <row r="685" spans="1:15" x14ac:dyDescent="0.25">
      <c r="A685" s="5"/>
      <c r="B685" s="1" t="s">
        <v>812</v>
      </c>
      <c r="C685" s="47">
        <v>4</v>
      </c>
      <c r="D685" s="69">
        <v>30.626899999999999</v>
      </c>
      <c r="E685" s="98">
        <v>1883</v>
      </c>
      <c r="F685" s="198">
        <v>430449.3</v>
      </c>
      <c r="G685" s="38">
        <v>100</v>
      </c>
      <c r="H685" s="64">
        <f t="shared" si="173"/>
        <v>430449.3</v>
      </c>
      <c r="I685" s="15">
        <f t="shared" si="172"/>
        <v>0</v>
      </c>
      <c r="J685" s="15">
        <f t="shared" si="169"/>
        <v>228.59761019649494</v>
      </c>
      <c r="K685" s="15">
        <f t="shared" si="174"/>
        <v>563.77754943945297</v>
      </c>
      <c r="L685" s="15">
        <f t="shared" si="175"/>
        <v>1025536.1310599924</v>
      </c>
      <c r="M685" s="15"/>
      <c r="N685" s="15">
        <f t="shared" si="161"/>
        <v>1025536.1310599924</v>
      </c>
      <c r="O685" s="39">
        <f t="shared" si="168"/>
        <v>1025.5361310599924</v>
      </c>
    </row>
    <row r="686" spans="1:15" x14ac:dyDescent="0.25">
      <c r="A686" s="5"/>
      <c r="B686" s="1" t="s">
        <v>473</v>
      </c>
      <c r="C686" s="47">
        <v>4</v>
      </c>
      <c r="D686" s="69">
        <v>27.559699999999996</v>
      </c>
      <c r="E686" s="98">
        <v>1361</v>
      </c>
      <c r="F686" s="198">
        <v>333364.3</v>
      </c>
      <c r="G686" s="38">
        <v>100</v>
      </c>
      <c r="H686" s="64">
        <f t="shared" si="173"/>
        <v>333364.3</v>
      </c>
      <c r="I686" s="15">
        <f t="shared" si="172"/>
        <v>0</v>
      </c>
      <c r="J686" s="15">
        <f t="shared" si="169"/>
        <v>244.94070536370316</v>
      </c>
      <c r="K686" s="15">
        <f t="shared" si="174"/>
        <v>547.43445427224469</v>
      </c>
      <c r="L686" s="15">
        <f t="shared" si="175"/>
        <v>936021.01702426677</v>
      </c>
      <c r="M686" s="15"/>
      <c r="N686" s="15">
        <f t="shared" si="161"/>
        <v>936021.01702426677</v>
      </c>
      <c r="O686" s="39">
        <f t="shared" si="168"/>
        <v>936.02101702426671</v>
      </c>
    </row>
    <row r="687" spans="1:15" x14ac:dyDescent="0.25">
      <c r="A687" s="5"/>
      <c r="B687" s="1" t="s">
        <v>474</v>
      </c>
      <c r="C687" s="47">
        <v>4</v>
      </c>
      <c r="D687" s="69">
        <v>52.490699999999997</v>
      </c>
      <c r="E687" s="98">
        <v>3122</v>
      </c>
      <c r="F687" s="198">
        <v>814914.9</v>
      </c>
      <c r="G687" s="38">
        <v>100</v>
      </c>
      <c r="H687" s="64">
        <f t="shared" si="173"/>
        <v>814914.9</v>
      </c>
      <c r="I687" s="15">
        <f t="shared" si="172"/>
        <v>0</v>
      </c>
      <c r="J687" s="15">
        <f t="shared" si="169"/>
        <v>261.02335041639975</v>
      </c>
      <c r="K687" s="15">
        <f t="shared" si="174"/>
        <v>531.35180921954816</v>
      </c>
      <c r="L687" s="15">
        <f t="shared" si="175"/>
        <v>1193168.6103735953</v>
      </c>
      <c r="M687" s="15"/>
      <c r="N687" s="15">
        <f t="shared" si="161"/>
        <v>1193168.6103735953</v>
      </c>
      <c r="O687" s="39">
        <f t="shared" si="168"/>
        <v>1193.1686103735954</v>
      </c>
    </row>
    <row r="688" spans="1:15" x14ac:dyDescent="0.25">
      <c r="A688" s="5"/>
      <c r="B688" s="1" t="s">
        <v>475</v>
      </c>
      <c r="C688" s="47">
        <v>4</v>
      </c>
      <c r="D688" s="69">
        <v>42.161599999999993</v>
      </c>
      <c r="E688" s="98">
        <v>2862</v>
      </c>
      <c r="F688" s="198">
        <v>534801.1</v>
      </c>
      <c r="G688" s="38">
        <v>100</v>
      </c>
      <c r="H688" s="64">
        <f t="shared" si="173"/>
        <v>534801.1</v>
      </c>
      <c r="I688" s="15">
        <f t="shared" si="172"/>
        <v>0</v>
      </c>
      <c r="J688" s="15">
        <f t="shared" si="169"/>
        <v>186.86271837875611</v>
      </c>
      <c r="K688" s="15">
        <f t="shared" si="174"/>
        <v>605.51244125719177</v>
      </c>
      <c r="L688" s="15">
        <f t="shared" si="175"/>
        <v>1225600.6862584532</v>
      </c>
      <c r="M688" s="15"/>
      <c r="N688" s="15">
        <f t="shared" si="161"/>
        <v>1225600.6862584532</v>
      </c>
      <c r="O688" s="39">
        <f t="shared" si="168"/>
        <v>1225.6006862584532</v>
      </c>
    </row>
    <row r="689" spans="1:15" x14ac:dyDescent="0.25">
      <c r="A689" s="5"/>
      <c r="B689" s="1" t="s">
        <v>813</v>
      </c>
      <c r="C689" s="47">
        <v>4</v>
      </c>
      <c r="D689" s="69">
        <v>21.990200000000002</v>
      </c>
      <c r="E689" s="98">
        <v>1057</v>
      </c>
      <c r="F689" s="198">
        <v>176244.4</v>
      </c>
      <c r="G689" s="38">
        <v>100</v>
      </c>
      <c r="H689" s="64">
        <f t="shared" si="173"/>
        <v>176244.4</v>
      </c>
      <c r="I689" s="15">
        <f t="shared" si="172"/>
        <v>0</v>
      </c>
      <c r="J689" s="15">
        <f t="shared" si="169"/>
        <v>166.74020813623463</v>
      </c>
      <c r="K689" s="15">
        <f t="shared" si="174"/>
        <v>625.63495149971322</v>
      </c>
      <c r="L689" s="15">
        <f t="shared" si="175"/>
        <v>983497.69312114152</v>
      </c>
      <c r="M689" s="15"/>
      <c r="N689" s="15">
        <f t="shared" si="161"/>
        <v>983497.69312114152</v>
      </c>
      <c r="O689" s="39">
        <f t="shared" si="168"/>
        <v>983.49769312114154</v>
      </c>
    </row>
    <row r="690" spans="1:15" x14ac:dyDescent="0.25">
      <c r="A690" s="5"/>
      <c r="B690" s="1" t="s">
        <v>476</v>
      </c>
      <c r="C690" s="47">
        <v>4</v>
      </c>
      <c r="D690" s="69">
        <v>24.766200000000001</v>
      </c>
      <c r="E690" s="98">
        <v>968</v>
      </c>
      <c r="F690" s="198">
        <v>221043.9</v>
      </c>
      <c r="G690" s="38">
        <v>100</v>
      </c>
      <c r="H690" s="64">
        <f t="shared" si="173"/>
        <v>221043.9</v>
      </c>
      <c r="I690" s="15">
        <f t="shared" si="172"/>
        <v>0</v>
      </c>
      <c r="J690" s="15">
        <f t="shared" si="169"/>
        <v>228.35113636363636</v>
      </c>
      <c r="K690" s="15">
        <f t="shared" si="174"/>
        <v>564.02402327231152</v>
      </c>
      <c r="L690" s="15">
        <f t="shared" si="175"/>
        <v>903822.44377675059</v>
      </c>
      <c r="M690" s="15"/>
      <c r="N690" s="15">
        <f t="shared" si="161"/>
        <v>903822.44377675059</v>
      </c>
      <c r="O690" s="39">
        <f t="shared" si="168"/>
        <v>903.82244377675056</v>
      </c>
    </row>
    <row r="691" spans="1:15" x14ac:dyDescent="0.25">
      <c r="A691" s="5"/>
      <c r="B691" s="1" t="s">
        <v>477</v>
      </c>
      <c r="C691" s="47">
        <v>4</v>
      </c>
      <c r="D691" s="69">
        <v>37.430100000000003</v>
      </c>
      <c r="E691" s="98">
        <v>1786</v>
      </c>
      <c r="F691" s="198">
        <v>441429.9</v>
      </c>
      <c r="G691" s="38">
        <v>100</v>
      </c>
      <c r="H691" s="64">
        <f t="shared" si="173"/>
        <v>441429.9</v>
      </c>
      <c r="I691" s="15">
        <f t="shared" si="172"/>
        <v>0</v>
      </c>
      <c r="J691" s="15">
        <f t="shared" si="169"/>
        <v>247.16119820828669</v>
      </c>
      <c r="K691" s="15">
        <f t="shared" si="174"/>
        <v>545.21396142766116</v>
      </c>
      <c r="L691" s="15">
        <f t="shared" si="175"/>
        <v>1012252.9598048955</v>
      </c>
      <c r="M691" s="15"/>
      <c r="N691" s="15">
        <f t="shared" si="161"/>
        <v>1012252.9598048955</v>
      </c>
      <c r="O691" s="39">
        <f t="shared" si="168"/>
        <v>1012.2529598048955</v>
      </c>
    </row>
    <row r="692" spans="1:15" x14ac:dyDescent="0.25">
      <c r="A692" s="5"/>
      <c r="B692" s="1" t="s">
        <v>478</v>
      </c>
      <c r="C692" s="47">
        <v>4</v>
      </c>
      <c r="D692" s="69">
        <v>28.086300000000001</v>
      </c>
      <c r="E692" s="98">
        <v>1732</v>
      </c>
      <c r="F692" s="198">
        <v>260287.3</v>
      </c>
      <c r="G692" s="38">
        <v>100</v>
      </c>
      <c r="H692" s="64">
        <f t="shared" si="173"/>
        <v>260287.3</v>
      </c>
      <c r="I692" s="15">
        <f t="shared" si="172"/>
        <v>0</v>
      </c>
      <c r="J692" s="15">
        <f t="shared" si="169"/>
        <v>150.28135103926095</v>
      </c>
      <c r="K692" s="15">
        <f t="shared" si="174"/>
        <v>642.09380859668693</v>
      </c>
      <c r="L692" s="15">
        <f t="shared" si="175"/>
        <v>1099977.5100441466</v>
      </c>
      <c r="M692" s="15"/>
      <c r="N692" s="15">
        <f t="shared" si="161"/>
        <v>1099977.5100441466</v>
      </c>
      <c r="O692" s="39">
        <f t="shared" si="168"/>
        <v>1099.9775100441466</v>
      </c>
    </row>
    <row r="693" spans="1:15" x14ac:dyDescent="0.25">
      <c r="A693" s="5"/>
      <c r="B693" s="1" t="s">
        <v>479</v>
      </c>
      <c r="C693" s="47">
        <v>4</v>
      </c>
      <c r="D693" s="69">
        <v>32.892899999999997</v>
      </c>
      <c r="E693" s="98">
        <v>2502</v>
      </c>
      <c r="F693" s="198">
        <v>400051.8</v>
      </c>
      <c r="G693" s="38">
        <v>100</v>
      </c>
      <c r="H693" s="64">
        <f t="shared" si="173"/>
        <v>400051.8</v>
      </c>
      <c r="I693" s="15">
        <f t="shared" si="172"/>
        <v>0</v>
      </c>
      <c r="J693" s="15">
        <f t="shared" si="169"/>
        <v>159.89280575539567</v>
      </c>
      <c r="K693" s="15">
        <f t="shared" si="174"/>
        <v>632.48235388055218</v>
      </c>
      <c r="L693" s="15">
        <f t="shared" si="175"/>
        <v>1190062.6582261759</v>
      </c>
      <c r="M693" s="15"/>
      <c r="N693" s="15">
        <f t="shared" si="161"/>
        <v>1190062.6582261759</v>
      </c>
      <c r="O693" s="39">
        <f t="shared" si="168"/>
        <v>1190.0626582261759</v>
      </c>
    </row>
    <row r="694" spans="1:15" x14ac:dyDescent="0.25">
      <c r="A694" s="5"/>
      <c r="B694" s="1" t="s">
        <v>480</v>
      </c>
      <c r="C694" s="47">
        <v>4</v>
      </c>
      <c r="D694" s="69">
        <v>24.770500000000002</v>
      </c>
      <c r="E694" s="98">
        <v>1649</v>
      </c>
      <c r="F694" s="198">
        <v>488700.4</v>
      </c>
      <c r="G694" s="38">
        <v>100</v>
      </c>
      <c r="H694" s="64">
        <f t="shared" si="173"/>
        <v>488700.4</v>
      </c>
      <c r="I694" s="15">
        <f t="shared" si="172"/>
        <v>0</v>
      </c>
      <c r="J694" s="15">
        <f t="shared" si="169"/>
        <v>296.3616737416616</v>
      </c>
      <c r="K694" s="15">
        <f t="shared" si="174"/>
        <v>496.01348589428625</v>
      </c>
      <c r="L694" s="15">
        <f t="shared" si="175"/>
        <v>894592.9211620026</v>
      </c>
      <c r="M694" s="15"/>
      <c r="N694" s="15">
        <f t="shared" si="161"/>
        <v>894592.9211620026</v>
      </c>
      <c r="O694" s="39">
        <f t="shared" si="168"/>
        <v>894.59292116200265</v>
      </c>
    </row>
    <row r="695" spans="1:15" x14ac:dyDescent="0.25">
      <c r="A695" s="5"/>
      <c r="B695" s="1" t="s">
        <v>481</v>
      </c>
      <c r="C695" s="47">
        <v>4</v>
      </c>
      <c r="D695" s="69">
        <v>72.553400000000011</v>
      </c>
      <c r="E695" s="98">
        <v>5170</v>
      </c>
      <c r="F695" s="198">
        <v>3195399.1</v>
      </c>
      <c r="G695" s="38">
        <v>100</v>
      </c>
      <c r="H695" s="64">
        <f t="shared" si="173"/>
        <v>3195399.1</v>
      </c>
      <c r="I695" s="15">
        <f t="shared" si="172"/>
        <v>0</v>
      </c>
      <c r="J695" s="15">
        <f t="shared" si="169"/>
        <v>618.06558994197292</v>
      </c>
      <c r="K695" s="15">
        <f t="shared" si="174"/>
        <v>174.30956969397494</v>
      </c>
      <c r="L695" s="15">
        <f t="shared" si="175"/>
        <v>1034396.6012063562</v>
      </c>
      <c r="M695" s="15"/>
      <c r="N695" s="15">
        <f t="shared" si="161"/>
        <v>1034396.6012063562</v>
      </c>
      <c r="O695" s="39">
        <f t="shared" si="168"/>
        <v>1034.3966012063561</v>
      </c>
    </row>
    <row r="696" spans="1:15" x14ac:dyDescent="0.25">
      <c r="A696" s="5"/>
      <c r="B696" s="1" t="s">
        <v>482</v>
      </c>
      <c r="C696" s="47">
        <v>4</v>
      </c>
      <c r="D696" s="69">
        <v>47.782899999999998</v>
      </c>
      <c r="E696" s="98">
        <v>3543</v>
      </c>
      <c r="F696" s="198">
        <v>757511.9</v>
      </c>
      <c r="G696" s="38">
        <v>100</v>
      </c>
      <c r="H696" s="64">
        <f t="shared" si="173"/>
        <v>757511.9</v>
      </c>
      <c r="I696" s="15">
        <f t="shared" si="172"/>
        <v>0</v>
      </c>
      <c r="J696" s="15">
        <f t="shared" si="169"/>
        <v>213.80522156364663</v>
      </c>
      <c r="K696" s="15">
        <f t="shared" si="174"/>
        <v>578.56993807230128</v>
      </c>
      <c r="L696" s="15">
        <f t="shared" si="175"/>
        <v>1286131.0687228744</v>
      </c>
      <c r="M696" s="15"/>
      <c r="N696" s="15">
        <f t="shared" si="161"/>
        <v>1286131.0687228744</v>
      </c>
      <c r="O696" s="39">
        <f t="shared" si="168"/>
        <v>1286.1310687228745</v>
      </c>
    </row>
    <row r="697" spans="1:15" x14ac:dyDescent="0.25">
      <c r="A697" s="5"/>
      <c r="B697" s="1" t="s">
        <v>483</v>
      </c>
      <c r="C697" s="47">
        <v>4</v>
      </c>
      <c r="D697" s="69">
        <v>27.6252</v>
      </c>
      <c r="E697" s="98">
        <v>1312</v>
      </c>
      <c r="F697" s="198">
        <v>600699.1</v>
      </c>
      <c r="G697" s="38">
        <v>100</v>
      </c>
      <c r="H697" s="64">
        <f t="shared" si="173"/>
        <v>600699.1</v>
      </c>
      <c r="I697" s="15">
        <f t="shared" si="172"/>
        <v>0</v>
      </c>
      <c r="J697" s="15">
        <f t="shared" si="169"/>
        <v>457.84992378048781</v>
      </c>
      <c r="K697" s="15">
        <f t="shared" si="174"/>
        <v>334.52523585546004</v>
      </c>
      <c r="L697" s="15">
        <f t="shared" si="175"/>
        <v>660163.8201423774</v>
      </c>
      <c r="M697" s="15"/>
      <c r="N697" s="15">
        <f t="shared" si="161"/>
        <v>660163.8201423774</v>
      </c>
      <c r="O697" s="39">
        <f t="shared" si="168"/>
        <v>660.1638201423774</v>
      </c>
    </row>
    <row r="698" spans="1:15" x14ac:dyDescent="0.25">
      <c r="A698" s="5"/>
      <c r="B698" s="1" t="s">
        <v>484</v>
      </c>
      <c r="C698" s="47">
        <v>4</v>
      </c>
      <c r="D698" s="69">
        <v>17.765000000000001</v>
      </c>
      <c r="E698" s="98">
        <v>2671</v>
      </c>
      <c r="F698" s="198">
        <v>561134</v>
      </c>
      <c r="G698" s="38">
        <v>100</v>
      </c>
      <c r="H698" s="64">
        <f t="shared" si="173"/>
        <v>561134</v>
      </c>
      <c r="I698" s="15">
        <f t="shared" si="172"/>
        <v>0</v>
      </c>
      <c r="J698" s="15">
        <f t="shared" si="169"/>
        <v>210.08386372145264</v>
      </c>
      <c r="K698" s="15">
        <f t="shared" si="174"/>
        <v>582.29129591449521</v>
      </c>
      <c r="L698" s="15">
        <f t="shared" si="175"/>
        <v>1098092.4587829194</v>
      </c>
      <c r="M698" s="15"/>
      <c r="N698" s="15">
        <f t="shared" si="161"/>
        <v>1098092.4587829194</v>
      </c>
      <c r="O698" s="39">
        <f t="shared" si="168"/>
        <v>1098.0924587829195</v>
      </c>
    </row>
    <row r="699" spans="1:15" x14ac:dyDescent="0.25">
      <c r="A699" s="5"/>
      <c r="B699" s="1" t="s">
        <v>485</v>
      </c>
      <c r="C699" s="47">
        <v>4</v>
      </c>
      <c r="D699" s="69">
        <v>21.602600000000002</v>
      </c>
      <c r="E699" s="98">
        <v>1208</v>
      </c>
      <c r="F699" s="198">
        <v>221906.6</v>
      </c>
      <c r="G699" s="38">
        <v>100</v>
      </c>
      <c r="H699" s="64">
        <f t="shared" si="173"/>
        <v>221906.6</v>
      </c>
      <c r="I699" s="15">
        <f t="shared" si="172"/>
        <v>0</v>
      </c>
      <c r="J699" s="15">
        <f t="shared" si="169"/>
        <v>183.69751655629139</v>
      </c>
      <c r="K699" s="15">
        <f t="shared" si="174"/>
        <v>608.67764307965649</v>
      </c>
      <c r="L699" s="15">
        <f t="shared" si="175"/>
        <v>977850.03796310734</v>
      </c>
      <c r="M699" s="15"/>
      <c r="N699" s="15">
        <f t="shared" si="161"/>
        <v>977850.03796310734</v>
      </c>
      <c r="O699" s="39">
        <f t="shared" si="168"/>
        <v>977.8500379631073</v>
      </c>
    </row>
    <row r="700" spans="1:15" x14ac:dyDescent="0.25">
      <c r="A700" s="5"/>
      <c r="B700" s="1" t="s">
        <v>486</v>
      </c>
      <c r="C700" s="47">
        <v>4</v>
      </c>
      <c r="D700" s="69">
        <v>32.780200000000001</v>
      </c>
      <c r="E700" s="98">
        <v>1819</v>
      </c>
      <c r="F700" s="198">
        <v>340177.8</v>
      </c>
      <c r="G700" s="38">
        <v>100</v>
      </c>
      <c r="H700" s="64">
        <f t="shared" si="173"/>
        <v>340177.8</v>
      </c>
      <c r="I700" s="15">
        <f t="shared" si="172"/>
        <v>0</v>
      </c>
      <c r="J700" s="15">
        <f t="shared" si="169"/>
        <v>187.01363386476086</v>
      </c>
      <c r="K700" s="15">
        <f t="shared" si="174"/>
        <v>605.36152577118696</v>
      </c>
      <c r="L700" s="15">
        <f t="shared" si="175"/>
        <v>1077857.9973029017</v>
      </c>
      <c r="M700" s="15"/>
      <c r="N700" s="15">
        <f t="shared" si="161"/>
        <v>1077857.9973029017</v>
      </c>
      <c r="O700" s="39">
        <f t="shared" si="168"/>
        <v>1077.8579973029016</v>
      </c>
    </row>
    <row r="701" spans="1:15" x14ac:dyDescent="0.25">
      <c r="A701" s="5"/>
      <c r="B701" s="1" t="s">
        <v>814</v>
      </c>
      <c r="C701" s="47">
        <v>4</v>
      </c>
      <c r="D701" s="69">
        <v>14.616600000000002</v>
      </c>
      <c r="E701" s="98">
        <v>1253</v>
      </c>
      <c r="F701" s="198">
        <v>147060.4</v>
      </c>
      <c r="G701" s="38">
        <v>100</v>
      </c>
      <c r="H701" s="64">
        <f t="shared" si="173"/>
        <v>147060.4</v>
      </c>
      <c r="I701" s="15">
        <f t="shared" si="172"/>
        <v>0</v>
      </c>
      <c r="J701" s="15">
        <f t="shared" si="169"/>
        <v>117.36664006384676</v>
      </c>
      <c r="K701" s="15">
        <f t="shared" si="174"/>
        <v>675.00851957210114</v>
      </c>
      <c r="L701" s="15">
        <f t="shared" si="175"/>
        <v>1045358.9675625613</v>
      </c>
      <c r="M701" s="15"/>
      <c r="N701" s="15">
        <f t="shared" si="161"/>
        <v>1045358.9675625613</v>
      </c>
      <c r="O701" s="39">
        <f t="shared" si="168"/>
        <v>1045.3589675625612</v>
      </c>
    </row>
    <row r="702" spans="1:15" x14ac:dyDescent="0.25">
      <c r="A702" s="5"/>
      <c r="B702" s="1" t="s">
        <v>884</v>
      </c>
      <c r="C702" s="47">
        <v>3</v>
      </c>
      <c r="D702" s="69">
        <v>20.187100000000001</v>
      </c>
      <c r="E702" s="98">
        <v>25153</v>
      </c>
      <c r="F702" s="198">
        <v>69665492</v>
      </c>
      <c r="G702" s="38">
        <v>50</v>
      </c>
      <c r="H702" s="64">
        <f t="shared" si="173"/>
        <v>34832746</v>
      </c>
      <c r="I702" s="15">
        <f t="shared" si="172"/>
        <v>34832746</v>
      </c>
      <c r="J702" s="15">
        <f t="shared" si="169"/>
        <v>2769.6693038603744</v>
      </c>
      <c r="K702" s="15">
        <f t="shared" si="174"/>
        <v>-1977.2941442244264</v>
      </c>
      <c r="L702" s="15">
        <f t="shared" si="175"/>
        <v>2913385.2651349939</v>
      </c>
      <c r="M702" s="15"/>
      <c r="N702" s="15">
        <f t="shared" si="161"/>
        <v>2913385.2651349939</v>
      </c>
      <c r="O702" s="39">
        <f t="shared" si="168"/>
        <v>2913.3852651349939</v>
      </c>
    </row>
    <row r="703" spans="1:15" x14ac:dyDescent="0.25">
      <c r="A703" s="5"/>
      <c r="B703" s="1" t="s">
        <v>487</v>
      </c>
      <c r="C703" s="47">
        <v>4</v>
      </c>
      <c r="D703" s="69">
        <v>27.260100000000001</v>
      </c>
      <c r="E703" s="98">
        <v>3514</v>
      </c>
      <c r="F703" s="198">
        <v>1101549.7</v>
      </c>
      <c r="G703" s="38">
        <v>100</v>
      </c>
      <c r="H703" s="64">
        <f t="shared" si="173"/>
        <v>1101549.7</v>
      </c>
      <c r="I703" s="15">
        <f t="shared" si="172"/>
        <v>0</v>
      </c>
      <c r="J703" s="15">
        <f t="shared" si="169"/>
        <v>313.47458736482639</v>
      </c>
      <c r="K703" s="15">
        <f t="shared" si="174"/>
        <v>478.90057227112146</v>
      </c>
      <c r="L703" s="15">
        <f t="shared" si="175"/>
        <v>1091974.2781806234</v>
      </c>
      <c r="M703" s="15"/>
      <c r="N703" s="15">
        <f t="shared" si="161"/>
        <v>1091974.2781806234</v>
      </c>
      <c r="O703" s="39">
        <f t="shared" si="168"/>
        <v>1091.9742781806235</v>
      </c>
    </row>
    <row r="704" spans="1:15" x14ac:dyDescent="0.25">
      <c r="A704" s="5"/>
      <c r="B704" s="1" t="s">
        <v>488</v>
      </c>
      <c r="C704" s="47">
        <v>4</v>
      </c>
      <c r="D704" s="69">
        <v>52.570299999999996</v>
      </c>
      <c r="E704" s="98">
        <v>8002</v>
      </c>
      <c r="F704" s="198">
        <v>2813389.9</v>
      </c>
      <c r="G704" s="38">
        <v>100</v>
      </c>
      <c r="H704" s="64">
        <f t="shared" si="173"/>
        <v>2813389.9</v>
      </c>
      <c r="I704" s="15">
        <f t="shared" si="172"/>
        <v>0</v>
      </c>
      <c r="J704" s="15">
        <f t="shared" si="169"/>
        <v>351.58584103974005</v>
      </c>
      <c r="K704" s="15">
        <f t="shared" si="174"/>
        <v>440.78931859620781</v>
      </c>
      <c r="L704" s="15">
        <f t="shared" si="175"/>
        <v>1631329.1410233537</v>
      </c>
      <c r="M704" s="15"/>
      <c r="N704" s="15">
        <f t="shared" si="161"/>
        <v>1631329.1410233537</v>
      </c>
      <c r="O704" s="39">
        <f t="shared" si="168"/>
        <v>1631.3291410233537</v>
      </c>
    </row>
    <row r="705" spans="1:15" x14ac:dyDescent="0.25">
      <c r="A705" s="5"/>
      <c r="B705" s="1" t="s">
        <v>489</v>
      </c>
      <c r="C705" s="47">
        <v>4</v>
      </c>
      <c r="D705" s="69">
        <v>29.513199999999998</v>
      </c>
      <c r="E705" s="98">
        <v>2505</v>
      </c>
      <c r="F705" s="198">
        <v>826860.4</v>
      </c>
      <c r="G705" s="38">
        <v>100</v>
      </c>
      <c r="H705" s="64">
        <f t="shared" si="173"/>
        <v>826860.4</v>
      </c>
      <c r="I705" s="15">
        <f t="shared" si="172"/>
        <v>0</v>
      </c>
      <c r="J705" s="15">
        <f t="shared" si="169"/>
        <v>330.08399201596808</v>
      </c>
      <c r="K705" s="15">
        <f t="shared" si="174"/>
        <v>462.29116761997977</v>
      </c>
      <c r="L705" s="15">
        <f t="shared" si="175"/>
        <v>963589.27657171478</v>
      </c>
      <c r="M705" s="15"/>
      <c r="N705" s="15">
        <f t="shared" si="161"/>
        <v>963589.27657171478</v>
      </c>
      <c r="O705" s="39">
        <f t="shared" si="168"/>
        <v>963.58927657171478</v>
      </c>
    </row>
    <row r="706" spans="1:15" x14ac:dyDescent="0.25">
      <c r="A706" s="5"/>
      <c r="B706" s="1" t="s">
        <v>490</v>
      </c>
      <c r="C706" s="47">
        <v>4</v>
      </c>
      <c r="D706" s="69">
        <v>20.736699999999999</v>
      </c>
      <c r="E706" s="98">
        <v>1027</v>
      </c>
      <c r="F706" s="198">
        <v>146022.29999999999</v>
      </c>
      <c r="G706" s="38">
        <v>100</v>
      </c>
      <c r="H706" s="64">
        <f t="shared" si="173"/>
        <v>146022.29999999999</v>
      </c>
      <c r="I706" s="15">
        <f t="shared" si="172"/>
        <v>0</v>
      </c>
      <c r="J706" s="15">
        <f t="shared" si="169"/>
        <v>142.18334956183057</v>
      </c>
      <c r="K706" s="15">
        <f t="shared" si="174"/>
        <v>650.19181007411726</v>
      </c>
      <c r="L706" s="15">
        <f t="shared" si="175"/>
        <v>1007375.2686758483</v>
      </c>
      <c r="M706" s="15"/>
      <c r="N706" s="15">
        <f t="shared" ref="N706:N769" si="176">L706+M706</f>
        <v>1007375.2686758483</v>
      </c>
      <c r="O706" s="39">
        <f t="shared" si="168"/>
        <v>1007.3752686758482</v>
      </c>
    </row>
    <row r="707" spans="1:15" x14ac:dyDescent="0.25">
      <c r="A707" s="5"/>
      <c r="B707" s="1" t="s">
        <v>491</v>
      </c>
      <c r="C707" s="47">
        <v>4</v>
      </c>
      <c r="D707" s="69">
        <v>31.492699999999999</v>
      </c>
      <c r="E707" s="98">
        <v>867</v>
      </c>
      <c r="F707" s="198">
        <v>684113.2</v>
      </c>
      <c r="G707" s="38">
        <v>100</v>
      </c>
      <c r="H707" s="64">
        <f t="shared" si="173"/>
        <v>684113.2</v>
      </c>
      <c r="I707" s="15">
        <f t="shared" si="172"/>
        <v>0</v>
      </c>
      <c r="J707" s="15">
        <f t="shared" si="169"/>
        <v>789.05790080738177</v>
      </c>
      <c r="K707" s="15">
        <f t="shared" si="174"/>
        <v>3.3172588285660822</v>
      </c>
      <c r="L707" s="15">
        <f t="shared" si="175"/>
        <v>201031.03350490372</v>
      </c>
      <c r="M707" s="15"/>
      <c r="N707" s="15">
        <f t="shared" si="176"/>
        <v>201031.03350490372</v>
      </c>
      <c r="O707" s="39">
        <f t="shared" si="168"/>
        <v>201.03103350490372</v>
      </c>
    </row>
    <row r="708" spans="1:15" x14ac:dyDescent="0.25">
      <c r="A708" s="5"/>
      <c r="B708" s="1" t="s">
        <v>492</v>
      </c>
      <c r="C708" s="47">
        <v>4</v>
      </c>
      <c r="D708" s="69">
        <v>46.429200000000002</v>
      </c>
      <c r="E708" s="98">
        <v>2657</v>
      </c>
      <c r="F708" s="198">
        <v>751268.6</v>
      </c>
      <c r="G708" s="38">
        <v>100</v>
      </c>
      <c r="H708" s="64">
        <f t="shared" si="173"/>
        <v>751268.6</v>
      </c>
      <c r="I708" s="15">
        <f t="shared" si="172"/>
        <v>0</v>
      </c>
      <c r="J708" s="15">
        <f t="shared" si="169"/>
        <v>282.75069627399324</v>
      </c>
      <c r="K708" s="15">
        <f t="shared" si="174"/>
        <v>509.62446336195461</v>
      </c>
      <c r="L708" s="15">
        <f t="shared" si="175"/>
        <v>1093899.3056863337</v>
      </c>
      <c r="M708" s="15"/>
      <c r="N708" s="15">
        <f t="shared" si="176"/>
        <v>1093899.3056863337</v>
      </c>
      <c r="O708" s="39">
        <f t="shared" si="168"/>
        <v>1093.8993056863337</v>
      </c>
    </row>
    <row r="709" spans="1:15" x14ac:dyDescent="0.25">
      <c r="A709" s="5"/>
      <c r="B709" s="1" t="s">
        <v>493</v>
      </c>
      <c r="C709" s="47">
        <v>4</v>
      </c>
      <c r="D709" s="69">
        <v>39.315799999999996</v>
      </c>
      <c r="E709" s="98">
        <v>2175</v>
      </c>
      <c r="F709" s="198">
        <v>448506.6</v>
      </c>
      <c r="G709" s="38">
        <v>100</v>
      </c>
      <c r="H709" s="64">
        <f t="shared" si="173"/>
        <v>448506.6</v>
      </c>
      <c r="I709" s="15">
        <f t="shared" si="172"/>
        <v>0</v>
      </c>
      <c r="J709" s="15">
        <f t="shared" si="169"/>
        <v>206.20993103448274</v>
      </c>
      <c r="K709" s="15">
        <f t="shared" si="174"/>
        <v>586.16522860146506</v>
      </c>
      <c r="L709" s="15">
        <f t="shared" si="175"/>
        <v>1114264.8140988154</v>
      </c>
      <c r="M709" s="15"/>
      <c r="N709" s="15">
        <f t="shared" si="176"/>
        <v>1114264.8140988154</v>
      </c>
      <c r="O709" s="39">
        <f t="shared" si="168"/>
        <v>1114.2648140988154</v>
      </c>
    </row>
    <row r="710" spans="1:15" x14ac:dyDescent="0.25">
      <c r="A710" s="5"/>
      <c r="B710" s="1" t="s">
        <v>815</v>
      </c>
      <c r="C710" s="47">
        <v>4</v>
      </c>
      <c r="D710" s="69">
        <v>6.89</v>
      </c>
      <c r="E710" s="98">
        <v>761</v>
      </c>
      <c r="F710" s="198">
        <v>207007.5</v>
      </c>
      <c r="G710" s="38">
        <v>100</v>
      </c>
      <c r="H710" s="64">
        <f t="shared" si="173"/>
        <v>207007.5</v>
      </c>
      <c r="I710" s="15">
        <f t="shared" si="172"/>
        <v>0</v>
      </c>
      <c r="J710" s="15">
        <f t="shared" si="169"/>
        <v>272.02036793692508</v>
      </c>
      <c r="K710" s="15">
        <f t="shared" si="174"/>
        <v>520.35479169902283</v>
      </c>
      <c r="L710" s="15">
        <f t="shared" si="175"/>
        <v>768930.01852522616</v>
      </c>
      <c r="M710" s="15"/>
      <c r="N710" s="15">
        <f t="shared" si="176"/>
        <v>768930.01852522616</v>
      </c>
      <c r="O710" s="39">
        <f t="shared" si="168"/>
        <v>768.93001852522616</v>
      </c>
    </row>
    <row r="711" spans="1:15" x14ac:dyDescent="0.25">
      <c r="A711" s="5"/>
      <c r="B711" s="1" t="s">
        <v>449</v>
      </c>
      <c r="C711" s="47">
        <v>4</v>
      </c>
      <c r="D711" s="69">
        <v>48.782800000000002</v>
      </c>
      <c r="E711" s="98">
        <v>4072</v>
      </c>
      <c r="F711" s="198">
        <v>2162773.9</v>
      </c>
      <c r="G711" s="38">
        <v>100</v>
      </c>
      <c r="H711" s="64">
        <f t="shared" si="173"/>
        <v>2162773.9</v>
      </c>
      <c r="I711" s="15">
        <f t="shared" si="172"/>
        <v>0</v>
      </c>
      <c r="J711" s="15">
        <f t="shared" si="169"/>
        <v>531.13307956777999</v>
      </c>
      <c r="K711" s="15">
        <f t="shared" si="174"/>
        <v>261.24208006816787</v>
      </c>
      <c r="L711" s="15">
        <f t="shared" si="175"/>
        <v>946026.21351442661</v>
      </c>
      <c r="M711" s="15"/>
      <c r="N711" s="15">
        <f t="shared" si="176"/>
        <v>946026.21351442661</v>
      </c>
      <c r="O711" s="39">
        <f t="shared" si="168"/>
        <v>946.02621351442656</v>
      </c>
    </row>
    <row r="712" spans="1:15" x14ac:dyDescent="0.25">
      <c r="A712" s="5"/>
      <c r="B712" s="1" t="s">
        <v>494</v>
      </c>
      <c r="C712" s="47">
        <v>4</v>
      </c>
      <c r="D712" s="69">
        <v>49.431499999999993</v>
      </c>
      <c r="E712" s="98">
        <v>4304</v>
      </c>
      <c r="F712" s="198">
        <v>1191543.3999999999</v>
      </c>
      <c r="G712" s="38">
        <v>100</v>
      </c>
      <c r="H712" s="64">
        <f t="shared" si="173"/>
        <v>1191543.3999999999</v>
      </c>
      <c r="I712" s="15">
        <f t="shared" si="172"/>
        <v>0</v>
      </c>
      <c r="J712" s="15">
        <f t="shared" si="169"/>
        <v>276.84558550185869</v>
      </c>
      <c r="K712" s="15">
        <f t="shared" si="174"/>
        <v>515.52957413408922</v>
      </c>
      <c r="L712" s="15">
        <f t="shared" si="175"/>
        <v>1297428.1978176434</v>
      </c>
      <c r="M712" s="15"/>
      <c r="N712" s="15">
        <f t="shared" si="176"/>
        <v>1297428.1978176434</v>
      </c>
      <c r="O712" s="39">
        <f t="shared" si="168"/>
        <v>1297.4281978176434</v>
      </c>
    </row>
    <row r="713" spans="1:15" x14ac:dyDescent="0.25">
      <c r="A713" s="5"/>
      <c r="B713" s="1" t="s">
        <v>495</v>
      </c>
      <c r="C713" s="47">
        <v>4</v>
      </c>
      <c r="D713" s="69">
        <v>25.671500000000002</v>
      </c>
      <c r="E713" s="98">
        <v>2151</v>
      </c>
      <c r="F713" s="198">
        <v>352737.4</v>
      </c>
      <c r="G713" s="38">
        <v>100</v>
      </c>
      <c r="H713" s="64">
        <f t="shared" si="173"/>
        <v>352737.4</v>
      </c>
      <c r="I713" s="15">
        <f t="shared" si="172"/>
        <v>0</v>
      </c>
      <c r="J713" s="15">
        <f t="shared" si="169"/>
        <v>163.98763365876337</v>
      </c>
      <c r="K713" s="15">
        <f t="shared" si="174"/>
        <v>628.38752597718451</v>
      </c>
      <c r="L713" s="15">
        <f t="shared" si="175"/>
        <v>1122483.5290875451</v>
      </c>
      <c r="M713" s="15"/>
      <c r="N713" s="15">
        <f t="shared" si="176"/>
        <v>1122483.5290875451</v>
      </c>
      <c r="O713" s="39">
        <f t="shared" si="168"/>
        <v>1122.4835290875451</v>
      </c>
    </row>
    <row r="714" spans="1:15" x14ac:dyDescent="0.25">
      <c r="A714" s="5"/>
      <c r="B714" s="1" t="s">
        <v>496</v>
      </c>
      <c r="C714" s="47">
        <v>4</v>
      </c>
      <c r="D714" s="69">
        <v>30.351900000000001</v>
      </c>
      <c r="E714" s="98">
        <v>1180</v>
      </c>
      <c r="F714" s="198">
        <v>434996.5</v>
      </c>
      <c r="G714" s="38">
        <v>100</v>
      </c>
      <c r="H714" s="64">
        <f t="shared" si="173"/>
        <v>434996.5</v>
      </c>
      <c r="I714" s="15">
        <f t="shared" si="172"/>
        <v>0</v>
      </c>
      <c r="J714" s="15">
        <f t="shared" si="169"/>
        <v>368.64110169491528</v>
      </c>
      <c r="K714" s="15">
        <f t="shared" si="174"/>
        <v>423.73405794103257</v>
      </c>
      <c r="L714" s="15">
        <f t="shared" si="175"/>
        <v>767084.35189022857</v>
      </c>
      <c r="M714" s="15"/>
      <c r="N714" s="15">
        <f t="shared" si="176"/>
        <v>767084.35189022857</v>
      </c>
      <c r="O714" s="39">
        <f t="shared" si="168"/>
        <v>767.08435189022862</v>
      </c>
    </row>
    <row r="715" spans="1:15" x14ac:dyDescent="0.25">
      <c r="A715" s="5"/>
      <c r="B715" s="1" t="s">
        <v>497</v>
      </c>
      <c r="C715" s="47">
        <v>4</v>
      </c>
      <c r="D715" s="69">
        <v>40.031199999999998</v>
      </c>
      <c r="E715" s="98">
        <v>1616</v>
      </c>
      <c r="F715" s="198">
        <v>463142.40000000002</v>
      </c>
      <c r="G715" s="38">
        <v>100</v>
      </c>
      <c r="H715" s="64">
        <f t="shared" si="173"/>
        <v>463142.40000000002</v>
      </c>
      <c r="I715" s="15">
        <f t="shared" si="172"/>
        <v>0</v>
      </c>
      <c r="J715" s="15">
        <f t="shared" si="169"/>
        <v>286.59801980198023</v>
      </c>
      <c r="K715" s="15">
        <f t="shared" si="174"/>
        <v>505.77713983396762</v>
      </c>
      <c r="L715" s="15">
        <f t="shared" si="175"/>
        <v>951024.89953258471</v>
      </c>
      <c r="M715" s="15"/>
      <c r="N715" s="15">
        <f t="shared" si="176"/>
        <v>951024.89953258471</v>
      </c>
      <c r="O715" s="39">
        <f t="shared" si="168"/>
        <v>951.02489953258475</v>
      </c>
    </row>
    <row r="716" spans="1:15" x14ac:dyDescent="0.25">
      <c r="A716" s="5"/>
      <c r="B716" s="1" t="s">
        <v>498</v>
      </c>
      <c r="C716" s="47">
        <v>4</v>
      </c>
      <c r="D716" s="69">
        <v>33.610399999999998</v>
      </c>
      <c r="E716" s="98">
        <v>2031</v>
      </c>
      <c r="F716" s="198">
        <v>841423.2</v>
      </c>
      <c r="G716" s="38">
        <v>100</v>
      </c>
      <c r="H716" s="64">
        <f t="shared" si="173"/>
        <v>841423.2</v>
      </c>
      <c r="I716" s="15">
        <f t="shared" si="172"/>
        <v>0</v>
      </c>
      <c r="J716" s="15">
        <f t="shared" si="169"/>
        <v>414.29010339734117</v>
      </c>
      <c r="K716" s="15">
        <f t="shared" si="174"/>
        <v>378.08505623860668</v>
      </c>
      <c r="L716" s="15">
        <f t="shared" si="175"/>
        <v>815715.22950336523</v>
      </c>
      <c r="M716" s="15"/>
      <c r="N716" s="15">
        <f t="shared" si="176"/>
        <v>815715.22950336523</v>
      </c>
      <c r="O716" s="39">
        <f t="shared" si="168"/>
        <v>815.71522950336521</v>
      </c>
    </row>
    <row r="717" spans="1:15" x14ac:dyDescent="0.25">
      <c r="A717" s="5"/>
      <c r="B717" s="1" t="s">
        <v>816</v>
      </c>
      <c r="C717" s="47">
        <v>4</v>
      </c>
      <c r="D717" s="69">
        <v>26.089300000000001</v>
      </c>
      <c r="E717" s="98">
        <v>1407</v>
      </c>
      <c r="F717" s="198">
        <v>219245.5</v>
      </c>
      <c r="G717" s="38">
        <v>100</v>
      </c>
      <c r="H717" s="64">
        <f t="shared" si="173"/>
        <v>219245.5</v>
      </c>
      <c r="I717" s="15">
        <f t="shared" si="172"/>
        <v>0</v>
      </c>
      <c r="J717" s="15">
        <f t="shared" si="169"/>
        <v>155.82480454868514</v>
      </c>
      <c r="K717" s="15">
        <f t="shared" si="174"/>
        <v>636.55035508726269</v>
      </c>
      <c r="L717" s="15">
        <f t="shared" si="175"/>
        <v>1049856.4764842836</v>
      </c>
      <c r="M717" s="15"/>
      <c r="N717" s="15">
        <f t="shared" si="176"/>
        <v>1049856.4764842836</v>
      </c>
      <c r="O717" s="39">
        <f t="shared" si="168"/>
        <v>1049.8564764842836</v>
      </c>
    </row>
    <row r="718" spans="1:15" x14ac:dyDescent="0.25">
      <c r="A718" s="5"/>
      <c r="B718" s="1" t="s">
        <v>499</v>
      </c>
      <c r="C718" s="47">
        <v>4</v>
      </c>
      <c r="D718" s="69">
        <v>25.745800000000003</v>
      </c>
      <c r="E718" s="98">
        <v>1438</v>
      </c>
      <c r="F718" s="198">
        <v>206466.5</v>
      </c>
      <c r="G718" s="38">
        <v>100</v>
      </c>
      <c r="H718" s="64">
        <f t="shared" si="173"/>
        <v>206466.5</v>
      </c>
      <c r="I718" s="15">
        <f t="shared" si="172"/>
        <v>0</v>
      </c>
      <c r="J718" s="15">
        <f t="shared" si="169"/>
        <v>143.57892906815022</v>
      </c>
      <c r="K718" s="15">
        <f t="shared" si="174"/>
        <v>648.79623056779769</v>
      </c>
      <c r="L718" s="15">
        <f t="shared" si="175"/>
        <v>1067852.9468573031</v>
      </c>
      <c r="M718" s="15"/>
      <c r="N718" s="15">
        <f t="shared" si="176"/>
        <v>1067852.9468573031</v>
      </c>
      <c r="O718" s="39">
        <f t="shared" si="168"/>
        <v>1067.8529468573031</v>
      </c>
    </row>
    <row r="719" spans="1:15" x14ac:dyDescent="0.25">
      <c r="A719" s="5"/>
      <c r="B719" s="1" t="s">
        <v>500</v>
      </c>
      <c r="C719" s="47">
        <v>4</v>
      </c>
      <c r="D719" s="69">
        <v>16.497399999999999</v>
      </c>
      <c r="E719" s="98">
        <v>912</v>
      </c>
      <c r="F719" s="198">
        <v>198264</v>
      </c>
      <c r="G719" s="38">
        <v>100</v>
      </c>
      <c r="H719" s="64">
        <f t="shared" si="173"/>
        <v>198264</v>
      </c>
      <c r="I719" s="15">
        <f t="shared" si="172"/>
        <v>0</v>
      </c>
      <c r="J719" s="15">
        <f t="shared" si="169"/>
        <v>217.39473684210526</v>
      </c>
      <c r="K719" s="15">
        <f t="shared" si="174"/>
        <v>574.98042279384254</v>
      </c>
      <c r="L719" s="15">
        <f t="shared" si="175"/>
        <v>885515.90494621184</v>
      </c>
      <c r="M719" s="15"/>
      <c r="N719" s="15">
        <f t="shared" si="176"/>
        <v>885515.90494621184</v>
      </c>
      <c r="O719" s="39">
        <f t="shared" si="168"/>
        <v>885.51590494621189</v>
      </c>
    </row>
    <row r="720" spans="1:15" x14ac:dyDescent="0.25">
      <c r="A720" s="5"/>
      <c r="B720" s="8"/>
      <c r="C720" s="8"/>
      <c r="D720" s="69">
        <v>0</v>
      </c>
      <c r="E720" s="100"/>
      <c r="F720" s="56"/>
      <c r="G720" s="38"/>
      <c r="H720" s="56"/>
      <c r="K720" s="15"/>
      <c r="L720" s="15"/>
      <c r="M720" s="15"/>
      <c r="N720" s="15"/>
      <c r="O720" s="39">
        <f t="shared" si="168"/>
        <v>0</v>
      </c>
    </row>
    <row r="721" spans="1:15" x14ac:dyDescent="0.25">
      <c r="A721" s="32" t="s">
        <v>501</v>
      </c>
      <c r="B721" s="2" t="s">
        <v>2</v>
      </c>
      <c r="C721" s="58"/>
      <c r="D721" s="7">
        <v>621.79470000000015</v>
      </c>
      <c r="E721" s="101">
        <f>E722</f>
        <v>45702</v>
      </c>
      <c r="F721" s="49">
        <f t="shared" ref="F721" si="177">F723</f>
        <v>0</v>
      </c>
      <c r="G721" s="49"/>
      <c r="H721" s="49">
        <f>H723</f>
        <v>5714058.5999999996</v>
      </c>
      <c r="I721" s="12">
        <f>I723</f>
        <v>-5714058.5999999996</v>
      </c>
      <c r="J721" s="12"/>
      <c r="K721" s="15"/>
      <c r="L721" s="15"/>
      <c r="M721" s="14">
        <f>M723</f>
        <v>23160705.471573293</v>
      </c>
      <c r="N721" s="12">
        <f t="shared" si="176"/>
        <v>23160705.471573293</v>
      </c>
      <c r="O721" s="39"/>
    </row>
    <row r="722" spans="1:15" x14ac:dyDescent="0.25">
      <c r="A722" s="32" t="s">
        <v>501</v>
      </c>
      <c r="B722" s="2" t="s">
        <v>3</v>
      </c>
      <c r="C722" s="58"/>
      <c r="D722" s="7">
        <v>621.79470000000015</v>
      </c>
      <c r="E722" s="101">
        <f>SUM(E724:E748)</f>
        <v>45702</v>
      </c>
      <c r="F722" s="49">
        <f t="shared" ref="F722" si="178">SUM(F724:F748)</f>
        <v>31192549.299999997</v>
      </c>
      <c r="G722" s="49"/>
      <c r="H722" s="49">
        <f>SUM(H724:H748)</f>
        <v>19764432.099999998</v>
      </c>
      <c r="I722" s="12">
        <f>SUM(I724:I748)</f>
        <v>11428117.199999999</v>
      </c>
      <c r="J722" s="12"/>
      <c r="K722" s="15"/>
      <c r="L722" s="12">
        <f>SUM(L724:L748)</f>
        <v>23321364.174590711</v>
      </c>
      <c r="M722" s="15"/>
      <c r="N722" s="12">
        <f t="shared" si="176"/>
        <v>23321364.174590711</v>
      </c>
      <c r="O722" s="39"/>
    </row>
    <row r="723" spans="1:15" x14ac:dyDescent="0.25">
      <c r="A723" s="5"/>
      <c r="B723" s="1" t="s">
        <v>26</v>
      </c>
      <c r="C723" s="47">
        <v>2</v>
      </c>
      <c r="D723" s="69">
        <v>0</v>
      </c>
      <c r="E723" s="104"/>
      <c r="F723" s="64"/>
      <c r="G723" s="38">
        <v>25</v>
      </c>
      <c r="H723" s="64">
        <f>F743*G723/100</f>
        <v>5714058.5999999996</v>
      </c>
      <c r="I723" s="15">
        <f t="shared" ref="I723:I748" si="179">F723-H723</f>
        <v>-5714058.5999999996</v>
      </c>
      <c r="J723" s="15"/>
      <c r="K723" s="15"/>
      <c r="L723" s="15"/>
      <c r="M723" s="15">
        <f>($L$7*$L$8*E721/$L$10)+($L$7*$L$9*D721/$L$11)</f>
        <v>23160705.471573293</v>
      </c>
      <c r="N723" s="15">
        <f t="shared" si="176"/>
        <v>23160705.471573293</v>
      </c>
      <c r="O723" s="39">
        <f t="shared" si="168"/>
        <v>23160.705471573292</v>
      </c>
    </row>
    <row r="724" spans="1:15" x14ac:dyDescent="0.25">
      <c r="A724" s="5"/>
      <c r="B724" s="1" t="s">
        <v>817</v>
      </c>
      <c r="C724" s="47">
        <v>4</v>
      </c>
      <c r="D724" s="69">
        <v>22.4053</v>
      </c>
      <c r="E724" s="98">
        <v>971</v>
      </c>
      <c r="F724" s="199">
        <v>201012.8</v>
      </c>
      <c r="G724" s="38">
        <v>100</v>
      </c>
      <c r="H724" s="64">
        <f t="shared" ref="H724:H748" si="180">F724*G724/100</f>
        <v>201012.8</v>
      </c>
      <c r="I724" s="15">
        <f t="shared" si="179"/>
        <v>0</v>
      </c>
      <c r="J724" s="15">
        <f t="shared" ref="J724:J787" si="181">F724/E724</f>
        <v>207.01627188465497</v>
      </c>
      <c r="K724" s="15">
        <f t="shared" ref="K724:K748" si="182">$J$11*$J$19-J724</f>
        <v>585.35888775129285</v>
      </c>
      <c r="L724" s="15">
        <f t="shared" ref="L724:L748" si="183">IF(K724&gt;0,$J$7*$J$8*(K724/$K$19),0)+$J$7*$J$9*(E724/$E$19)+$J$7*$J$10*(D724/$D$19)</f>
        <v>923879.5432544949</v>
      </c>
      <c r="M724" s="15"/>
      <c r="N724" s="15">
        <f t="shared" si="176"/>
        <v>923879.5432544949</v>
      </c>
      <c r="O724" s="39">
        <f t="shared" si="168"/>
        <v>923.87954325449493</v>
      </c>
    </row>
    <row r="725" spans="1:15" x14ac:dyDescent="0.25">
      <c r="A725" s="5"/>
      <c r="B725" s="1" t="s">
        <v>502</v>
      </c>
      <c r="C725" s="47">
        <v>4</v>
      </c>
      <c r="D725" s="69">
        <v>36.141799999999996</v>
      </c>
      <c r="E725" s="98">
        <v>2563</v>
      </c>
      <c r="F725" s="199">
        <v>1367173.7</v>
      </c>
      <c r="G725" s="38">
        <v>100</v>
      </c>
      <c r="H725" s="64">
        <f t="shared" si="180"/>
        <v>1367173.7</v>
      </c>
      <c r="I725" s="15">
        <f t="shared" si="179"/>
        <v>0</v>
      </c>
      <c r="J725" s="15">
        <f t="shared" si="181"/>
        <v>533.42711666016385</v>
      </c>
      <c r="K725" s="15">
        <f t="shared" si="182"/>
        <v>258.94804297578401</v>
      </c>
      <c r="L725" s="15">
        <f t="shared" si="183"/>
        <v>732553.44945860538</v>
      </c>
      <c r="M725" s="15"/>
      <c r="N725" s="15">
        <f t="shared" si="176"/>
        <v>732553.44945860538</v>
      </c>
      <c r="O725" s="39">
        <f t="shared" si="168"/>
        <v>732.55344945860543</v>
      </c>
    </row>
    <row r="726" spans="1:15" x14ac:dyDescent="0.25">
      <c r="A726" s="5"/>
      <c r="B726" s="1" t="s">
        <v>503</v>
      </c>
      <c r="C726" s="47">
        <v>4</v>
      </c>
      <c r="D726" s="69">
        <v>14.616099999999999</v>
      </c>
      <c r="E726" s="98">
        <v>497</v>
      </c>
      <c r="F726" s="199">
        <v>64991.4</v>
      </c>
      <c r="G726" s="38">
        <v>100</v>
      </c>
      <c r="H726" s="64">
        <f t="shared" si="180"/>
        <v>64991.4</v>
      </c>
      <c r="I726" s="15">
        <f t="shared" si="179"/>
        <v>0</v>
      </c>
      <c r="J726" s="15">
        <f t="shared" si="181"/>
        <v>130.76740442655935</v>
      </c>
      <c r="K726" s="15">
        <f t="shared" si="182"/>
        <v>661.60775520938853</v>
      </c>
      <c r="L726" s="15">
        <f t="shared" si="183"/>
        <v>942665.43465976883</v>
      </c>
      <c r="M726" s="15"/>
      <c r="N726" s="15">
        <f t="shared" si="176"/>
        <v>942665.43465976883</v>
      </c>
      <c r="O726" s="39">
        <f t="shared" si="168"/>
        <v>942.66543465976883</v>
      </c>
    </row>
    <row r="727" spans="1:15" x14ac:dyDescent="0.25">
      <c r="A727" s="5"/>
      <c r="B727" s="1" t="s">
        <v>818</v>
      </c>
      <c r="C727" s="47">
        <v>4</v>
      </c>
      <c r="D727" s="69">
        <v>24.534499999999998</v>
      </c>
      <c r="E727" s="98">
        <v>1375</v>
      </c>
      <c r="F727" s="199">
        <v>515647.3</v>
      </c>
      <c r="G727" s="38">
        <v>100</v>
      </c>
      <c r="H727" s="64">
        <f t="shared" si="180"/>
        <v>515647.3</v>
      </c>
      <c r="I727" s="15">
        <f t="shared" si="179"/>
        <v>0</v>
      </c>
      <c r="J727" s="15">
        <f t="shared" si="181"/>
        <v>375.01621818181815</v>
      </c>
      <c r="K727" s="15">
        <f t="shared" si="182"/>
        <v>417.35894145412971</v>
      </c>
      <c r="L727" s="15">
        <f t="shared" si="183"/>
        <v>762872.27669668826</v>
      </c>
      <c r="M727" s="15"/>
      <c r="N727" s="15">
        <f t="shared" si="176"/>
        <v>762872.27669668826</v>
      </c>
      <c r="O727" s="39">
        <f t="shared" ref="O727:O790" si="184">N727/1000</f>
        <v>762.87227669668823</v>
      </c>
    </row>
    <row r="728" spans="1:15" x14ac:dyDescent="0.25">
      <c r="A728" s="5"/>
      <c r="B728" s="1" t="s">
        <v>504</v>
      </c>
      <c r="C728" s="47">
        <v>4</v>
      </c>
      <c r="D728" s="69">
        <v>26.725200000000001</v>
      </c>
      <c r="E728" s="98">
        <v>1894</v>
      </c>
      <c r="F728" s="199">
        <v>446211</v>
      </c>
      <c r="G728" s="38">
        <v>100</v>
      </c>
      <c r="H728" s="64">
        <f t="shared" si="180"/>
        <v>446211</v>
      </c>
      <c r="I728" s="15">
        <f t="shared" si="179"/>
        <v>0</v>
      </c>
      <c r="J728" s="15">
        <f t="shared" si="181"/>
        <v>235.59186906019008</v>
      </c>
      <c r="K728" s="15">
        <f t="shared" si="182"/>
        <v>556.78329057575775</v>
      </c>
      <c r="L728" s="15">
        <f t="shared" si="183"/>
        <v>1005683.7165558073</v>
      </c>
      <c r="M728" s="15"/>
      <c r="N728" s="15">
        <f t="shared" si="176"/>
        <v>1005683.7165558073</v>
      </c>
      <c r="O728" s="39">
        <f t="shared" si="184"/>
        <v>1005.6837165558072</v>
      </c>
    </row>
    <row r="729" spans="1:15" x14ac:dyDescent="0.25">
      <c r="A729" s="5"/>
      <c r="B729" s="1" t="s">
        <v>505</v>
      </c>
      <c r="C729" s="47">
        <v>4</v>
      </c>
      <c r="D729" s="69">
        <v>26.397100000000002</v>
      </c>
      <c r="E729" s="98">
        <v>1008</v>
      </c>
      <c r="F729" s="199">
        <v>117598.6</v>
      </c>
      <c r="G729" s="38">
        <v>100</v>
      </c>
      <c r="H729" s="64">
        <f t="shared" si="180"/>
        <v>117598.6</v>
      </c>
      <c r="I729" s="15">
        <f t="shared" si="179"/>
        <v>0</v>
      </c>
      <c r="J729" s="15">
        <f t="shared" si="181"/>
        <v>116.66527777777779</v>
      </c>
      <c r="K729" s="15">
        <f t="shared" si="182"/>
        <v>675.70988185817009</v>
      </c>
      <c r="L729" s="15">
        <f t="shared" si="183"/>
        <v>1055361.1828417748</v>
      </c>
      <c r="M729" s="15"/>
      <c r="N729" s="15">
        <f t="shared" si="176"/>
        <v>1055361.1828417748</v>
      </c>
      <c r="O729" s="39">
        <f t="shared" si="184"/>
        <v>1055.3611828417747</v>
      </c>
    </row>
    <row r="730" spans="1:15" x14ac:dyDescent="0.25">
      <c r="A730" s="5"/>
      <c r="B730" s="1" t="s">
        <v>277</v>
      </c>
      <c r="C730" s="47">
        <v>4</v>
      </c>
      <c r="D730" s="69">
        <v>16.529200000000003</v>
      </c>
      <c r="E730" s="98">
        <v>973</v>
      </c>
      <c r="F730" s="199">
        <v>93912.2</v>
      </c>
      <c r="G730" s="38">
        <v>100</v>
      </c>
      <c r="H730" s="64">
        <f t="shared" si="180"/>
        <v>93912.2</v>
      </c>
      <c r="I730" s="15">
        <f t="shared" si="179"/>
        <v>0</v>
      </c>
      <c r="J730" s="15">
        <f t="shared" si="181"/>
        <v>96.518191161356626</v>
      </c>
      <c r="K730" s="15">
        <f t="shared" si="182"/>
        <v>695.85696847459121</v>
      </c>
      <c r="L730" s="15">
        <f t="shared" si="183"/>
        <v>1046106.1803518507</v>
      </c>
      <c r="M730" s="15"/>
      <c r="N730" s="15">
        <f t="shared" si="176"/>
        <v>1046106.1803518507</v>
      </c>
      <c r="O730" s="39">
        <f t="shared" si="184"/>
        <v>1046.1061803518508</v>
      </c>
    </row>
    <row r="731" spans="1:15" x14ac:dyDescent="0.25">
      <c r="A731" s="5"/>
      <c r="B731" s="1" t="s">
        <v>132</v>
      </c>
      <c r="C731" s="47">
        <v>4</v>
      </c>
      <c r="D731" s="69">
        <v>30.114800000000002</v>
      </c>
      <c r="E731" s="98">
        <v>1501</v>
      </c>
      <c r="F731" s="199">
        <v>418781.6</v>
      </c>
      <c r="G731" s="38">
        <v>100</v>
      </c>
      <c r="H731" s="64">
        <f t="shared" si="180"/>
        <v>418781.6</v>
      </c>
      <c r="I731" s="15">
        <f t="shared" si="179"/>
        <v>0</v>
      </c>
      <c r="J731" s="15">
        <f t="shared" si="181"/>
        <v>279.00173217854763</v>
      </c>
      <c r="K731" s="15">
        <f t="shared" si="182"/>
        <v>513.37342745740023</v>
      </c>
      <c r="L731" s="15">
        <f t="shared" si="183"/>
        <v>916606.63272016717</v>
      </c>
      <c r="M731" s="15"/>
      <c r="N731" s="15">
        <f t="shared" si="176"/>
        <v>916606.63272016717</v>
      </c>
      <c r="O731" s="39">
        <f t="shared" si="184"/>
        <v>916.60663272016711</v>
      </c>
    </row>
    <row r="732" spans="1:15" x14ac:dyDescent="0.25">
      <c r="A732" s="5"/>
      <c r="B732" s="1" t="s">
        <v>819</v>
      </c>
      <c r="C732" s="47">
        <v>4</v>
      </c>
      <c r="D732" s="69">
        <v>35.5075</v>
      </c>
      <c r="E732" s="98">
        <v>2152</v>
      </c>
      <c r="F732" s="199">
        <v>590932.1</v>
      </c>
      <c r="G732" s="38">
        <v>100</v>
      </c>
      <c r="H732" s="64">
        <f t="shared" si="180"/>
        <v>590932.1</v>
      </c>
      <c r="I732" s="15">
        <f t="shared" si="179"/>
        <v>0</v>
      </c>
      <c r="J732" s="15">
        <f t="shared" si="181"/>
        <v>274.59670074349441</v>
      </c>
      <c r="K732" s="15">
        <f t="shared" si="182"/>
        <v>517.7784588924535</v>
      </c>
      <c r="L732" s="15">
        <f t="shared" si="183"/>
        <v>1012850.3738386312</v>
      </c>
      <c r="M732" s="15"/>
      <c r="N732" s="15">
        <f t="shared" si="176"/>
        <v>1012850.3738386312</v>
      </c>
      <c r="O732" s="39">
        <f t="shared" si="184"/>
        <v>1012.8503738386312</v>
      </c>
    </row>
    <row r="733" spans="1:15" x14ac:dyDescent="0.25">
      <c r="A733" s="5"/>
      <c r="B733" s="1" t="s">
        <v>506</v>
      </c>
      <c r="C733" s="47">
        <v>4</v>
      </c>
      <c r="D733" s="69">
        <v>39.1021</v>
      </c>
      <c r="E733" s="98">
        <v>1434</v>
      </c>
      <c r="F733" s="199">
        <v>332106.90000000002</v>
      </c>
      <c r="G733" s="38">
        <v>100</v>
      </c>
      <c r="H733" s="64">
        <f t="shared" si="180"/>
        <v>332106.90000000002</v>
      </c>
      <c r="I733" s="15">
        <f t="shared" si="179"/>
        <v>0</v>
      </c>
      <c r="J733" s="15">
        <f t="shared" si="181"/>
        <v>231.59476987447701</v>
      </c>
      <c r="K733" s="15">
        <f t="shared" si="182"/>
        <v>560.78038976147081</v>
      </c>
      <c r="L733" s="15">
        <f t="shared" si="183"/>
        <v>997377.42606294225</v>
      </c>
      <c r="M733" s="15"/>
      <c r="N733" s="15">
        <f t="shared" si="176"/>
        <v>997377.42606294225</v>
      </c>
      <c r="O733" s="39">
        <f t="shared" si="184"/>
        <v>997.37742606294228</v>
      </c>
    </row>
    <row r="734" spans="1:15" x14ac:dyDescent="0.25">
      <c r="A734" s="5"/>
      <c r="B734" s="1" t="s">
        <v>507</v>
      </c>
      <c r="C734" s="47">
        <v>4</v>
      </c>
      <c r="D734" s="69">
        <v>10.784200000000002</v>
      </c>
      <c r="E734" s="98">
        <v>501</v>
      </c>
      <c r="F734" s="199">
        <v>67053</v>
      </c>
      <c r="G734" s="38">
        <v>100</v>
      </c>
      <c r="H734" s="64">
        <f t="shared" si="180"/>
        <v>67053</v>
      </c>
      <c r="I734" s="15">
        <f t="shared" si="179"/>
        <v>0</v>
      </c>
      <c r="J734" s="15">
        <f t="shared" si="181"/>
        <v>133.83832335329342</v>
      </c>
      <c r="K734" s="15">
        <f t="shared" si="182"/>
        <v>658.53683628265446</v>
      </c>
      <c r="L734" s="15">
        <f t="shared" si="183"/>
        <v>927223.05648981361</v>
      </c>
      <c r="M734" s="15"/>
      <c r="N734" s="15">
        <f t="shared" si="176"/>
        <v>927223.05648981361</v>
      </c>
      <c r="O734" s="39">
        <f t="shared" si="184"/>
        <v>927.22305648981364</v>
      </c>
    </row>
    <row r="735" spans="1:15" x14ac:dyDescent="0.25">
      <c r="A735" s="5"/>
      <c r="B735" s="1" t="s">
        <v>508</v>
      </c>
      <c r="C735" s="47">
        <v>4</v>
      </c>
      <c r="D735" s="69">
        <v>25.337800000000001</v>
      </c>
      <c r="E735" s="98">
        <v>1951</v>
      </c>
      <c r="F735" s="199">
        <v>456957.6</v>
      </c>
      <c r="G735" s="38">
        <v>100</v>
      </c>
      <c r="H735" s="64">
        <f t="shared" si="180"/>
        <v>456957.6</v>
      </c>
      <c r="I735" s="15">
        <f t="shared" si="179"/>
        <v>0</v>
      </c>
      <c r="J735" s="15">
        <f t="shared" si="181"/>
        <v>234.21711942593541</v>
      </c>
      <c r="K735" s="15">
        <f t="shared" si="182"/>
        <v>558.15804021001247</v>
      </c>
      <c r="L735" s="15">
        <f t="shared" si="183"/>
        <v>1009546.7331299236</v>
      </c>
      <c r="M735" s="15"/>
      <c r="N735" s="15">
        <f t="shared" si="176"/>
        <v>1009546.7331299236</v>
      </c>
      <c r="O735" s="39">
        <f t="shared" si="184"/>
        <v>1009.5467331299236</v>
      </c>
    </row>
    <row r="736" spans="1:15" x14ac:dyDescent="0.25">
      <c r="A736" s="5"/>
      <c r="B736" s="1" t="s">
        <v>820</v>
      </c>
      <c r="C736" s="47">
        <v>4</v>
      </c>
      <c r="D736" s="69">
        <v>10.443499999999998</v>
      </c>
      <c r="E736" s="98">
        <v>826</v>
      </c>
      <c r="F736" s="199">
        <v>149224.4</v>
      </c>
      <c r="G736" s="38">
        <v>100</v>
      </c>
      <c r="H736" s="64">
        <f t="shared" si="180"/>
        <v>149224.4</v>
      </c>
      <c r="I736" s="15">
        <f t="shared" si="179"/>
        <v>0</v>
      </c>
      <c r="J736" s="15">
        <f t="shared" si="181"/>
        <v>180.6590799031477</v>
      </c>
      <c r="K736" s="15">
        <f t="shared" si="182"/>
        <v>611.71607973280015</v>
      </c>
      <c r="L736" s="15">
        <f t="shared" si="183"/>
        <v>903496.19712212414</v>
      </c>
      <c r="M736" s="15"/>
      <c r="N736" s="15">
        <f t="shared" si="176"/>
        <v>903496.19712212414</v>
      </c>
      <c r="O736" s="39">
        <f t="shared" si="184"/>
        <v>903.49619712212416</v>
      </c>
    </row>
    <row r="737" spans="1:15" x14ac:dyDescent="0.25">
      <c r="A737" s="5"/>
      <c r="B737" s="1" t="s">
        <v>509</v>
      </c>
      <c r="C737" s="47">
        <v>4</v>
      </c>
      <c r="D737" s="69">
        <v>12.3179</v>
      </c>
      <c r="E737" s="98">
        <v>631</v>
      </c>
      <c r="F737" s="199">
        <v>367168.6</v>
      </c>
      <c r="G737" s="38">
        <v>100</v>
      </c>
      <c r="H737" s="64">
        <f t="shared" si="180"/>
        <v>367168.6</v>
      </c>
      <c r="I737" s="15">
        <f t="shared" si="179"/>
        <v>0</v>
      </c>
      <c r="J737" s="15">
        <f t="shared" si="181"/>
        <v>581.88367670364494</v>
      </c>
      <c r="K737" s="15">
        <f t="shared" si="182"/>
        <v>210.49148293230292</v>
      </c>
      <c r="L737" s="15">
        <f t="shared" si="183"/>
        <v>377494.64014644467</v>
      </c>
      <c r="M737" s="15"/>
      <c r="N737" s="15">
        <f t="shared" si="176"/>
        <v>377494.64014644467</v>
      </c>
      <c r="O737" s="39">
        <f t="shared" si="184"/>
        <v>377.49464014644468</v>
      </c>
    </row>
    <row r="738" spans="1:15" x14ac:dyDescent="0.25">
      <c r="A738" s="5"/>
      <c r="B738" s="1" t="s">
        <v>510</v>
      </c>
      <c r="C738" s="47">
        <v>4</v>
      </c>
      <c r="D738" s="69">
        <v>13.093299999999999</v>
      </c>
      <c r="E738" s="98">
        <v>530</v>
      </c>
      <c r="F738" s="199">
        <v>43936.800000000003</v>
      </c>
      <c r="G738" s="38">
        <v>100</v>
      </c>
      <c r="H738" s="64">
        <f t="shared" si="180"/>
        <v>43936.800000000003</v>
      </c>
      <c r="I738" s="15">
        <f t="shared" si="179"/>
        <v>0</v>
      </c>
      <c r="J738" s="15">
        <f t="shared" si="181"/>
        <v>82.899622641509438</v>
      </c>
      <c r="K738" s="15">
        <f t="shared" si="182"/>
        <v>709.47553699443847</v>
      </c>
      <c r="L738" s="15">
        <f t="shared" si="183"/>
        <v>1002456.3836243735</v>
      </c>
      <c r="M738" s="15"/>
      <c r="N738" s="15">
        <f t="shared" si="176"/>
        <v>1002456.3836243735</v>
      </c>
      <c r="O738" s="39">
        <f t="shared" si="184"/>
        <v>1002.4563836243734</v>
      </c>
    </row>
    <row r="739" spans="1:15" x14ac:dyDescent="0.25">
      <c r="A739" s="5"/>
      <c r="B739" s="1" t="s">
        <v>511</v>
      </c>
      <c r="C739" s="47">
        <v>4</v>
      </c>
      <c r="D739" s="69">
        <v>22.278000000000002</v>
      </c>
      <c r="E739" s="98">
        <v>1330</v>
      </c>
      <c r="F739" s="199">
        <v>291869.2</v>
      </c>
      <c r="G739" s="38">
        <v>100</v>
      </c>
      <c r="H739" s="64">
        <f t="shared" si="180"/>
        <v>291869.2</v>
      </c>
      <c r="I739" s="15">
        <f t="shared" si="179"/>
        <v>0</v>
      </c>
      <c r="J739" s="15">
        <f t="shared" si="181"/>
        <v>219.45052631578949</v>
      </c>
      <c r="K739" s="15">
        <f t="shared" si="182"/>
        <v>572.92463332015836</v>
      </c>
      <c r="L739" s="15">
        <f t="shared" si="183"/>
        <v>948362.76846577995</v>
      </c>
      <c r="M739" s="15"/>
      <c r="N739" s="15">
        <f t="shared" si="176"/>
        <v>948362.76846577995</v>
      </c>
      <c r="O739" s="39">
        <f t="shared" si="184"/>
        <v>948.36276846577994</v>
      </c>
    </row>
    <row r="740" spans="1:15" x14ac:dyDescent="0.25">
      <c r="A740" s="5"/>
      <c r="B740" s="1" t="s">
        <v>512</v>
      </c>
      <c r="C740" s="47">
        <v>4</v>
      </c>
      <c r="D740" s="69">
        <v>27.158000000000001</v>
      </c>
      <c r="E740" s="98">
        <v>1672</v>
      </c>
      <c r="F740" s="199">
        <v>265755.7</v>
      </c>
      <c r="G740" s="38">
        <v>100</v>
      </c>
      <c r="H740" s="64">
        <f t="shared" si="180"/>
        <v>265755.7</v>
      </c>
      <c r="I740" s="15">
        <f t="shared" si="179"/>
        <v>0</v>
      </c>
      <c r="J740" s="15">
        <f t="shared" si="181"/>
        <v>158.94479665071771</v>
      </c>
      <c r="K740" s="15">
        <f t="shared" si="182"/>
        <v>633.4303629852302</v>
      </c>
      <c r="L740" s="15">
        <f t="shared" si="183"/>
        <v>1079265.787489352</v>
      </c>
      <c r="M740" s="15"/>
      <c r="N740" s="15">
        <f t="shared" si="176"/>
        <v>1079265.787489352</v>
      </c>
      <c r="O740" s="39">
        <f t="shared" si="184"/>
        <v>1079.2657874893521</v>
      </c>
    </row>
    <row r="741" spans="1:15" x14ac:dyDescent="0.25">
      <c r="A741" s="5"/>
      <c r="B741" s="1" t="s">
        <v>513</v>
      </c>
      <c r="C741" s="47">
        <v>4</v>
      </c>
      <c r="D741" s="69">
        <v>12.5047</v>
      </c>
      <c r="E741" s="98">
        <v>564</v>
      </c>
      <c r="F741" s="199">
        <v>161477</v>
      </c>
      <c r="G741" s="38">
        <v>100</v>
      </c>
      <c r="H741" s="64">
        <f t="shared" si="180"/>
        <v>161477</v>
      </c>
      <c r="I741" s="15">
        <f t="shared" si="179"/>
        <v>0</v>
      </c>
      <c r="J741" s="15">
        <f t="shared" si="181"/>
        <v>286.30673758865248</v>
      </c>
      <c r="K741" s="15">
        <f t="shared" si="182"/>
        <v>506.06842204729537</v>
      </c>
      <c r="L741" s="15">
        <f t="shared" si="183"/>
        <v>746029.75376721518</v>
      </c>
      <c r="M741" s="15"/>
      <c r="N741" s="15">
        <f t="shared" si="176"/>
        <v>746029.75376721518</v>
      </c>
      <c r="O741" s="39">
        <f t="shared" si="184"/>
        <v>746.0297537672152</v>
      </c>
    </row>
    <row r="742" spans="1:15" x14ac:dyDescent="0.25">
      <c r="A742" s="5"/>
      <c r="B742" s="1" t="s">
        <v>514</v>
      </c>
      <c r="C742" s="47">
        <v>4</v>
      </c>
      <c r="D742" s="69">
        <v>20.348699999999997</v>
      </c>
      <c r="E742" s="98">
        <v>1072</v>
      </c>
      <c r="F742" s="199">
        <v>405783.3</v>
      </c>
      <c r="G742" s="38">
        <v>100</v>
      </c>
      <c r="H742" s="64">
        <f t="shared" si="180"/>
        <v>405783.3</v>
      </c>
      <c r="I742" s="15">
        <f t="shared" si="179"/>
        <v>0</v>
      </c>
      <c r="J742" s="15">
        <f t="shared" si="181"/>
        <v>378.52919776119404</v>
      </c>
      <c r="K742" s="15">
        <f t="shared" si="182"/>
        <v>413.84596187475381</v>
      </c>
      <c r="L742" s="15">
        <f t="shared" si="183"/>
        <v>710972.9819985677</v>
      </c>
      <c r="M742" s="15"/>
      <c r="N742" s="15">
        <f t="shared" si="176"/>
        <v>710972.9819985677</v>
      </c>
      <c r="O742" s="39">
        <f t="shared" si="184"/>
        <v>710.97298199856766</v>
      </c>
    </row>
    <row r="743" spans="1:15" x14ac:dyDescent="0.25">
      <c r="A743" s="5"/>
      <c r="B743" s="1" t="s">
        <v>501</v>
      </c>
      <c r="C743" s="47">
        <v>3</v>
      </c>
      <c r="D743" s="69">
        <v>33.518300000000004</v>
      </c>
      <c r="E743" s="98">
        <v>13833</v>
      </c>
      <c r="F743" s="199">
        <v>22856234.399999999</v>
      </c>
      <c r="G743" s="38">
        <v>50</v>
      </c>
      <c r="H743" s="64">
        <f t="shared" si="180"/>
        <v>11428117.199999999</v>
      </c>
      <c r="I743" s="15">
        <f t="shared" si="179"/>
        <v>11428117.199999999</v>
      </c>
      <c r="J743" s="15">
        <f t="shared" si="181"/>
        <v>1652.2977228366947</v>
      </c>
      <c r="K743" s="15">
        <f t="shared" si="182"/>
        <v>-859.92256320074682</v>
      </c>
      <c r="L743" s="15">
        <f t="shared" si="183"/>
        <v>1672392.1331377639</v>
      </c>
      <c r="M743" s="15"/>
      <c r="N743" s="15">
        <f t="shared" si="176"/>
        <v>1672392.1331377639</v>
      </c>
      <c r="O743" s="39">
        <f t="shared" si="184"/>
        <v>1672.3921331377639</v>
      </c>
    </row>
    <row r="744" spans="1:15" x14ac:dyDescent="0.25">
      <c r="A744" s="5"/>
      <c r="B744" s="1" t="s">
        <v>515</v>
      </c>
      <c r="C744" s="47">
        <v>4</v>
      </c>
      <c r="D744" s="69">
        <v>46.443300000000001</v>
      </c>
      <c r="E744" s="98">
        <v>1383</v>
      </c>
      <c r="F744" s="199">
        <v>334080.7</v>
      </c>
      <c r="G744" s="38">
        <v>100</v>
      </c>
      <c r="H744" s="64">
        <f t="shared" si="180"/>
        <v>334080.7</v>
      </c>
      <c r="I744" s="15">
        <f t="shared" si="179"/>
        <v>0</v>
      </c>
      <c r="J744" s="15">
        <f t="shared" si="181"/>
        <v>241.56232827187276</v>
      </c>
      <c r="K744" s="15">
        <f t="shared" si="182"/>
        <v>550.81283136407512</v>
      </c>
      <c r="L744" s="15">
        <f t="shared" si="183"/>
        <v>1001912.2744568042</v>
      </c>
      <c r="M744" s="15"/>
      <c r="N744" s="15">
        <f t="shared" si="176"/>
        <v>1001912.2744568042</v>
      </c>
      <c r="O744" s="39">
        <f t="shared" si="184"/>
        <v>1001.9122744568042</v>
      </c>
    </row>
    <row r="745" spans="1:15" x14ac:dyDescent="0.25">
      <c r="A745" s="5"/>
      <c r="B745" s="1" t="s">
        <v>821</v>
      </c>
      <c r="C745" s="47">
        <v>4</v>
      </c>
      <c r="D745" s="69">
        <v>30.5336</v>
      </c>
      <c r="E745" s="98">
        <v>2002</v>
      </c>
      <c r="F745" s="199">
        <v>266808.40000000002</v>
      </c>
      <c r="G745" s="38">
        <v>100</v>
      </c>
      <c r="H745" s="64">
        <f t="shared" si="180"/>
        <v>266808.40000000002</v>
      </c>
      <c r="I745" s="15">
        <f t="shared" si="179"/>
        <v>0</v>
      </c>
      <c r="J745" s="15">
        <f t="shared" si="181"/>
        <v>133.27092907092907</v>
      </c>
      <c r="K745" s="15">
        <f t="shared" si="182"/>
        <v>659.10423056501872</v>
      </c>
      <c r="L745" s="15">
        <f t="shared" si="183"/>
        <v>1159844.9418711644</v>
      </c>
      <c r="M745" s="15"/>
      <c r="N745" s="15">
        <f t="shared" si="176"/>
        <v>1159844.9418711644</v>
      </c>
      <c r="O745" s="39">
        <f t="shared" si="184"/>
        <v>1159.8449418711643</v>
      </c>
    </row>
    <row r="746" spans="1:15" x14ac:dyDescent="0.25">
      <c r="A746" s="5"/>
      <c r="B746" s="1" t="s">
        <v>516</v>
      </c>
      <c r="C746" s="47">
        <v>4</v>
      </c>
      <c r="D746" s="69">
        <v>32.883499999999998</v>
      </c>
      <c r="E746" s="98">
        <v>1612</v>
      </c>
      <c r="F746" s="199">
        <v>298785.09999999998</v>
      </c>
      <c r="G746" s="38">
        <v>100</v>
      </c>
      <c r="H746" s="64">
        <f t="shared" si="180"/>
        <v>298785.09999999998</v>
      </c>
      <c r="I746" s="15">
        <f t="shared" si="179"/>
        <v>0</v>
      </c>
      <c r="J746" s="15">
        <f t="shared" si="181"/>
        <v>185.35055831265507</v>
      </c>
      <c r="K746" s="15">
        <f t="shared" si="182"/>
        <v>607.02460132329281</v>
      </c>
      <c r="L746" s="15">
        <f t="shared" si="183"/>
        <v>1056838.2339528841</v>
      </c>
      <c r="M746" s="15"/>
      <c r="N746" s="15">
        <f t="shared" si="176"/>
        <v>1056838.2339528841</v>
      </c>
      <c r="O746" s="39">
        <f t="shared" si="184"/>
        <v>1056.8382339528841</v>
      </c>
    </row>
    <row r="747" spans="1:15" x14ac:dyDescent="0.25">
      <c r="A747" s="5"/>
      <c r="B747" s="1" t="s">
        <v>822</v>
      </c>
      <c r="C747" s="47">
        <v>4</v>
      </c>
      <c r="D747" s="69">
        <v>39.14</v>
      </c>
      <c r="E747" s="98">
        <v>2684</v>
      </c>
      <c r="F747" s="199">
        <v>482705.6</v>
      </c>
      <c r="G747" s="38">
        <v>100</v>
      </c>
      <c r="H747" s="64">
        <f t="shared" si="180"/>
        <v>482705.6</v>
      </c>
      <c r="I747" s="15">
        <f t="shared" si="179"/>
        <v>0</v>
      </c>
      <c r="J747" s="15">
        <f t="shared" si="181"/>
        <v>179.8456035767511</v>
      </c>
      <c r="K747" s="15">
        <f t="shared" si="182"/>
        <v>612.52955605919669</v>
      </c>
      <c r="L747" s="15">
        <f t="shared" si="183"/>
        <v>1204888.5796696537</v>
      </c>
      <c r="M747" s="15"/>
      <c r="N747" s="15">
        <f t="shared" si="176"/>
        <v>1204888.5796696537</v>
      </c>
      <c r="O747" s="39">
        <f t="shared" si="184"/>
        <v>1204.8885796696536</v>
      </c>
    </row>
    <row r="748" spans="1:15" x14ac:dyDescent="0.25">
      <c r="A748" s="5"/>
      <c r="B748" s="1" t="s">
        <v>517</v>
      </c>
      <c r="C748" s="47">
        <v>4</v>
      </c>
      <c r="D748" s="69">
        <v>12.936300000000001</v>
      </c>
      <c r="E748" s="98">
        <v>743</v>
      </c>
      <c r="F748" s="199">
        <v>596341.9</v>
      </c>
      <c r="G748" s="38">
        <v>100</v>
      </c>
      <c r="H748" s="64">
        <f t="shared" si="180"/>
        <v>596341.9</v>
      </c>
      <c r="I748" s="15">
        <f t="shared" si="179"/>
        <v>0</v>
      </c>
      <c r="J748" s="15">
        <f t="shared" si="181"/>
        <v>802.61359353970397</v>
      </c>
      <c r="K748" s="15">
        <f t="shared" si="182"/>
        <v>-10.238433903756118</v>
      </c>
      <c r="L748" s="15">
        <f t="shared" si="183"/>
        <v>124683.492828116</v>
      </c>
      <c r="M748" s="15"/>
      <c r="N748" s="15">
        <f t="shared" si="176"/>
        <v>124683.492828116</v>
      </c>
      <c r="O748" s="39">
        <f t="shared" si="184"/>
        <v>124.683492828116</v>
      </c>
    </row>
    <row r="749" spans="1:15" x14ac:dyDescent="0.25">
      <c r="A749" s="5"/>
      <c r="B749" s="8"/>
      <c r="C749" s="8"/>
      <c r="D749" s="69">
        <v>0</v>
      </c>
      <c r="E749" s="100"/>
      <c r="F749" s="56"/>
      <c r="G749" s="38"/>
      <c r="H749" s="56"/>
      <c r="K749" s="15"/>
      <c r="L749" s="15"/>
      <c r="M749" s="15"/>
      <c r="N749" s="15"/>
      <c r="O749" s="39">
        <f t="shared" si="184"/>
        <v>0</v>
      </c>
    </row>
    <row r="750" spans="1:15" x14ac:dyDescent="0.25">
      <c r="A750" s="32" t="s">
        <v>518</v>
      </c>
      <c r="B750" s="2" t="s">
        <v>2</v>
      </c>
      <c r="C750" s="58"/>
      <c r="D750" s="7">
        <v>936.02920000000017</v>
      </c>
      <c r="E750" s="101">
        <f>E751</f>
        <v>60988</v>
      </c>
      <c r="F750" s="49">
        <f t="shared" ref="F750" si="185">F752</f>
        <v>0</v>
      </c>
      <c r="G750" s="49"/>
      <c r="H750" s="49">
        <f>H752</f>
        <v>4180171.625</v>
      </c>
      <c r="I750" s="12">
        <f>I752</f>
        <v>-4180171.625</v>
      </c>
      <c r="J750" s="12"/>
      <c r="K750" s="15"/>
      <c r="L750" s="15"/>
      <c r="M750" s="14">
        <f>M752</f>
        <v>32561687.238680772</v>
      </c>
      <c r="N750" s="12">
        <f t="shared" si="176"/>
        <v>32561687.238680772</v>
      </c>
      <c r="O750" s="39"/>
    </row>
    <row r="751" spans="1:15" x14ac:dyDescent="0.25">
      <c r="A751" s="32" t="s">
        <v>518</v>
      </c>
      <c r="B751" s="2" t="s">
        <v>3</v>
      </c>
      <c r="C751" s="58"/>
      <c r="D751" s="7">
        <v>936.02920000000017</v>
      </c>
      <c r="E751" s="101">
        <f>SUM(E753:E780)</f>
        <v>60988</v>
      </c>
      <c r="F751" s="49">
        <f t="shared" ref="F751" si="186">SUM(F753:F780)</f>
        <v>34874112.100000001</v>
      </c>
      <c r="G751" s="49"/>
      <c r="H751" s="49">
        <f>SUM(H753:H780)</f>
        <v>26513768.849999998</v>
      </c>
      <c r="I751" s="12">
        <f>SUM(I753:I780)</f>
        <v>8360343.25</v>
      </c>
      <c r="J751" s="12"/>
      <c r="K751" s="15"/>
      <c r="L751" s="12">
        <f>SUM(L753:L780)</f>
        <v>25561333.808736973</v>
      </c>
      <c r="M751" s="15"/>
      <c r="N751" s="12">
        <f t="shared" si="176"/>
        <v>25561333.808736973</v>
      </c>
      <c r="O751" s="39"/>
    </row>
    <row r="752" spans="1:15" x14ac:dyDescent="0.25">
      <c r="A752" s="5"/>
      <c r="B752" s="1" t="s">
        <v>26</v>
      </c>
      <c r="C752" s="47">
        <v>2</v>
      </c>
      <c r="D752" s="69">
        <v>0</v>
      </c>
      <c r="E752" s="104"/>
      <c r="F752" s="64"/>
      <c r="G752" s="38">
        <v>25</v>
      </c>
      <c r="H752" s="64">
        <f>F773*G752/100</f>
        <v>4180171.625</v>
      </c>
      <c r="I752" s="15">
        <f t="shared" ref="I752:I780" si="187">F752-H752</f>
        <v>-4180171.625</v>
      </c>
      <c r="J752" s="15"/>
      <c r="K752" s="15"/>
      <c r="L752" s="15"/>
      <c r="M752" s="15">
        <f>($L$7*$L$8*E750/$L$10)+($L$7*$L$9*D750/$L$11)</f>
        <v>32561687.238680772</v>
      </c>
      <c r="N752" s="15">
        <f t="shared" si="176"/>
        <v>32561687.238680772</v>
      </c>
      <c r="O752" s="39">
        <f t="shared" si="184"/>
        <v>32561.687238680774</v>
      </c>
    </row>
    <row r="753" spans="1:15" x14ac:dyDescent="0.25">
      <c r="A753" s="5"/>
      <c r="B753" s="1" t="s">
        <v>519</v>
      </c>
      <c r="C753" s="47">
        <v>4</v>
      </c>
      <c r="D753" s="69">
        <v>24.559899999999999</v>
      </c>
      <c r="E753" s="98">
        <v>803</v>
      </c>
      <c r="F753" s="200">
        <v>828366.4</v>
      </c>
      <c r="G753" s="38">
        <v>100</v>
      </c>
      <c r="H753" s="64">
        <f t="shared" ref="H753:H780" si="188">F753*G753/100</f>
        <v>828366.4</v>
      </c>
      <c r="I753" s="15">
        <f t="shared" si="187"/>
        <v>0</v>
      </c>
      <c r="J753" s="15">
        <f t="shared" si="181"/>
        <v>1031.5895392278953</v>
      </c>
      <c r="K753" s="15">
        <f t="shared" ref="K753:K780" si="189">$J$11*$J$19-J753</f>
        <v>-239.21437959194748</v>
      </c>
      <c r="L753" s="15">
        <f t="shared" ref="L753:L780" si="190">IF(K753&gt;0,$J$7*$J$8*(K753/$K$19),0)+$J$7*$J$9*(E753/$E$19)+$J$7*$J$10*(D753/$D$19)</f>
        <v>167864.418146068</v>
      </c>
      <c r="M753" s="15"/>
      <c r="N753" s="15">
        <f t="shared" si="176"/>
        <v>167864.418146068</v>
      </c>
      <c r="O753" s="39">
        <f t="shared" si="184"/>
        <v>167.864418146068</v>
      </c>
    </row>
    <row r="754" spans="1:15" x14ac:dyDescent="0.25">
      <c r="A754" s="5"/>
      <c r="B754" s="1" t="s">
        <v>520</v>
      </c>
      <c r="C754" s="47">
        <v>4</v>
      </c>
      <c r="D754" s="69">
        <v>24.404599999999999</v>
      </c>
      <c r="E754" s="98">
        <v>1717</v>
      </c>
      <c r="F754" s="200">
        <v>293711.5</v>
      </c>
      <c r="G754" s="38">
        <v>100</v>
      </c>
      <c r="H754" s="64">
        <f t="shared" si="188"/>
        <v>293711.5</v>
      </c>
      <c r="I754" s="15">
        <f t="shared" si="187"/>
        <v>0</v>
      </c>
      <c r="J754" s="15">
        <f t="shared" si="181"/>
        <v>171.0608619685498</v>
      </c>
      <c r="K754" s="15">
        <f t="shared" si="189"/>
        <v>621.31429766739802</v>
      </c>
      <c r="L754" s="15">
        <f t="shared" si="190"/>
        <v>1060352.8001810736</v>
      </c>
      <c r="M754" s="15"/>
      <c r="N754" s="15">
        <f t="shared" si="176"/>
        <v>1060352.8001810736</v>
      </c>
      <c r="O754" s="39">
        <f t="shared" si="184"/>
        <v>1060.3528001810737</v>
      </c>
    </row>
    <row r="755" spans="1:15" x14ac:dyDescent="0.25">
      <c r="A755" s="5"/>
      <c r="B755" s="1" t="s">
        <v>823</v>
      </c>
      <c r="C755" s="47">
        <v>4</v>
      </c>
      <c r="D755" s="69">
        <v>26.257899999999999</v>
      </c>
      <c r="E755" s="98">
        <v>1605</v>
      </c>
      <c r="F755" s="200">
        <v>323919</v>
      </c>
      <c r="G755" s="38">
        <v>100</v>
      </c>
      <c r="H755" s="64">
        <f t="shared" si="188"/>
        <v>323919</v>
      </c>
      <c r="I755" s="15">
        <f t="shared" si="187"/>
        <v>0</v>
      </c>
      <c r="J755" s="15">
        <f t="shared" si="181"/>
        <v>201.81869158878504</v>
      </c>
      <c r="K755" s="15">
        <f t="shared" si="189"/>
        <v>590.55646804716275</v>
      </c>
      <c r="L755" s="15">
        <f t="shared" si="190"/>
        <v>1014383.3656564465</v>
      </c>
      <c r="M755" s="15"/>
      <c r="N755" s="15">
        <f t="shared" si="176"/>
        <v>1014383.3656564465</v>
      </c>
      <c r="O755" s="39">
        <f t="shared" si="184"/>
        <v>1014.3833656564466</v>
      </c>
    </row>
    <row r="756" spans="1:15" x14ac:dyDescent="0.25">
      <c r="A756" s="5"/>
      <c r="B756" s="1" t="s">
        <v>521</v>
      </c>
      <c r="C756" s="47">
        <v>4</v>
      </c>
      <c r="D756" s="69">
        <v>28.290900000000004</v>
      </c>
      <c r="E756" s="98">
        <v>1261</v>
      </c>
      <c r="F756" s="200">
        <v>199316.8</v>
      </c>
      <c r="G756" s="38">
        <v>100</v>
      </c>
      <c r="H756" s="64">
        <f t="shared" si="188"/>
        <v>199316.8</v>
      </c>
      <c r="I756" s="15">
        <f t="shared" si="187"/>
        <v>0</v>
      </c>
      <c r="J756" s="15">
        <f t="shared" si="181"/>
        <v>158.06249008723233</v>
      </c>
      <c r="K756" s="15">
        <f t="shared" si="189"/>
        <v>634.31266954871558</v>
      </c>
      <c r="L756" s="15">
        <f t="shared" si="190"/>
        <v>1037360.5345646722</v>
      </c>
      <c r="M756" s="15"/>
      <c r="N756" s="15">
        <f t="shared" si="176"/>
        <v>1037360.5345646722</v>
      </c>
      <c r="O756" s="39">
        <f t="shared" si="184"/>
        <v>1037.3605345646722</v>
      </c>
    </row>
    <row r="757" spans="1:15" x14ac:dyDescent="0.25">
      <c r="A757" s="5"/>
      <c r="B757" s="1" t="s">
        <v>824</v>
      </c>
      <c r="C757" s="47">
        <v>4</v>
      </c>
      <c r="D757" s="69">
        <v>58.626199999999997</v>
      </c>
      <c r="E757" s="98">
        <v>5432</v>
      </c>
      <c r="F757" s="200">
        <v>2714842.8</v>
      </c>
      <c r="G757" s="38">
        <v>100</v>
      </c>
      <c r="H757" s="64">
        <f t="shared" si="188"/>
        <v>2714842.8</v>
      </c>
      <c r="I757" s="15">
        <f t="shared" si="187"/>
        <v>0</v>
      </c>
      <c r="J757" s="15">
        <f t="shared" si="181"/>
        <v>499.78696612665681</v>
      </c>
      <c r="K757" s="15">
        <f t="shared" si="189"/>
        <v>292.58819350929105</v>
      </c>
      <c r="L757" s="15">
        <f t="shared" si="190"/>
        <v>1170770.427701615</v>
      </c>
      <c r="M757" s="15"/>
      <c r="N757" s="15">
        <f t="shared" si="176"/>
        <v>1170770.427701615</v>
      </c>
      <c r="O757" s="39">
        <f t="shared" si="184"/>
        <v>1170.7704277016151</v>
      </c>
    </row>
    <row r="758" spans="1:15" x14ac:dyDescent="0.25">
      <c r="A758" s="5"/>
      <c r="B758" s="1" t="s">
        <v>398</v>
      </c>
      <c r="C758" s="47">
        <v>4</v>
      </c>
      <c r="D758" s="69">
        <v>75.002099999999999</v>
      </c>
      <c r="E758" s="98">
        <v>3570</v>
      </c>
      <c r="F758" s="200">
        <v>2987543.5</v>
      </c>
      <c r="G758" s="38">
        <v>100</v>
      </c>
      <c r="H758" s="64">
        <f t="shared" si="188"/>
        <v>2987543.5</v>
      </c>
      <c r="I758" s="15">
        <f t="shared" si="187"/>
        <v>0</v>
      </c>
      <c r="J758" s="15">
        <f t="shared" si="181"/>
        <v>836.84691876750696</v>
      </c>
      <c r="K758" s="15">
        <f t="shared" si="189"/>
        <v>-44.471759131559111</v>
      </c>
      <c r="L758" s="15">
        <f t="shared" si="190"/>
        <v>639290.5083482815</v>
      </c>
      <c r="M758" s="15"/>
      <c r="N758" s="15">
        <f t="shared" si="176"/>
        <v>639290.5083482815</v>
      </c>
      <c r="O758" s="39">
        <f t="shared" si="184"/>
        <v>639.29050834828149</v>
      </c>
    </row>
    <row r="759" spans="1:15" x14ac:dyDescent="0.25">
      <c r="A759" s="5"/>
      <c r="B759" s="1" t="s">
        <v>522</v>
      </c>
      <c r="C759" s="47">
        <v>4</v>
      </c>
      <c r="D759" s="69">
        <v>13.497699999999998</v>
      </c>
      <c r="E759" s="98">
        <v>825</v>
      </c>
      <c r="F759" s="200">
        <v>130743.1</v>
      </c>
      <c r="G759" s="38">
        <v>100</v>
      </c>
      <c r="H759" s="64">
        <f t="shared" si="188"/>
        <v>130743.1</v>
      </c>
      <c r="I759" s="15">
        <f t="shared" si="187"/>
        <v>0</v>
      </c>
      <c r="J759" s="15">
        <f t="shared" si="181"/>
        <v>158.47648484848486</v>
      </c>
      <c r="K759" s="15">
        <f t="shared" si="189"/>
        <v>633.89867478746305</v>
      </c>
      <c r="L759" s="15">
        <f t="shared" si="190"/>
        <v>941126.46535272815</v>
      </c>
      <c r="M759" s="15"/>
      <c r="N759" s="15">
        <f t="shared" si="176"/>
        <v>941126.46535272815</v>
      </c>
      <c r="O759" s="39">
        <f t="shared" si="184"/>
        <v>941.12646535272813</v>
      </c>
    </row>
    <row r="760" spans="1:15" x14ac:dyDescent="0.25">
      <c r="A760" s="5"/>
      <c r="B760" s="1" t="s">
        <v>523</v>
      </c>
      <c r="C760" s="47">
        <v>4</v>
      </c>
      <c r="D760" s="69">
        <v>33.961999999999996</v>
      </c>
      <c r="E760" s="98">
        <v>1503</v>
      </c>
      <c r="F760" s="200">
        <v>419819.7</v>
      </c>
      <c r="G760" s="38">
        <v>100</v>
      </c>
      <c r="H760" s="64">
        <f t="shared" si="188"/>
        <v>419819.7</v>
      </c>
      <c r="I760" s="15">
        <f t="shared" si="187"/>
        <v>0</v>
      </c>
      <c r="J760" s="15">
        <f t="shared" si="181"/>
        <v>279.32115768463075</v>
      </c>
      <c r="K760" s="15">
        <f t="shared" si="189"/>
        <v>513.0540019513171</v>
      </c>
      <c r="L760" s="15">
        <f t="shared" si="190"/>
        <v>928469.21686455945</v>
      </c>
      <c r="M760" s="15"/>
      <c r="N760" s="15">
        <f t="shared" si="176"/>
        <v>928469.21686455945</v>
      </c>
      <c r="O760" s="39">
        <f t="shared" si="184"/>
        <v>928.46921686455948</v>
      </c>
    </row>
    <row r="761" spans="1:15" x14ac:dyDescent="0.25">
      <c r="A761" s="5"/>
      <c r="B761" s="1" t="s">
        <v>524</v>
      </c>
      <c r="C761" s="47">
        <v>4</v>
      </c>
      <c r="D761" s="69">
        <v>19.2516</v>
      </c>
      <c r="E761" s="98">
        <v>1043</v>
      </c>
      <c r="F761" s="200">
        <v>182283</v>
      </c>
      <c r="G761" s="38">
        <v>100</v>
      </c>
      <c r="H761" s="64">
        <f t="shared" si="188"/>
        <v>182283</v>
      </c>
      <c r="I761" s="15">
        <f t="shared" si="187"/>
        <v>0</v>
      </c>
      <c r="J761" s="15">
        <f t="shared" si="181"/>
        <v>174.7679769894535</v>
      </c>
      <c r="K761" s="15">
        <f t="shared" si="189"/>
        <v>617.60718264649438</v>
      </c>
      <c r="L761" s="15">
        <f t="shared" si="190"/>
        <v>963139.82184684661</v>
      </c>
      <c r="M761" s="15"/>
      <c r="N761" s="15">
        <f t="shared" si="176"/>
        <v>963139.82184684661</v>
      </c>
      <c r="O761" s="39">
        <f t="shared" si="184"/>
        <v>963.13982184684664</v>
      </c>
    </row>
    <row r="762" spans="1:15" x14ac:dyDescent="0.25">
      <c r="A762" s="5"/>
      <c r="B762" s="1" t="s">
        <v>297</v>
      </c>
      <c r="C762" s="47">
        <v>4</v>
      </c>
      <c r="D762" s="69">
        <v>32.711999999999996</v>
      </c>
      <c r="E762" s="98">
        <v>2104</v>
      </c>
      <c r="F762" s="200">
        <v>689230.7</v>
      </c>
      <c r="G762" s="38">
        <v>100</v>
      </c>
      <c r="H762" s="64">
        <f t="shared" si="188"/>
        <v>689230.7</v>
      </c>
      <c r="I762" s="15">
        <f t="shared" si="187"/>
        <v>0</v>
      </c>
      <c r="J762" s="15">
        <f t="shared" si="181"/>
        <v>327.58113117870721</v>
      </c>
      <c r="K762" s="15">
        <f t="shared" si="189"/>
        <v>464.79402845724064</v>
      </c>
      <c r="L762" s="15">
        <f t="shared" si="190"/>
        <v>931342.4489235403</v>
      </c>
      <c r="M762" s="15"/>
      <c r="N762" s="15">
        <f t="shared" si="176"/>
        <v>931342.4489235403</v>
      </c>
      <c r="O762" s="39">
        <f t="shared" si="184"/>
        <v>931.34244892354025</v>
      </c>
    </row>
    <row r="763" spans="1:15" x14ac:dyDescent="0.25">
      <c r="A763" s="5"/>
      <c r="B763" s="1" t="s">
        <v>132</v>
      </c>
      <c r="C763" s="47">
        <v>4</v>
      </c>
      <c r="D763" s="69">
        <v>16.431900000000002</v>
      </c>
      <c r="E763" s="98">
        <v>760</v>
      </c>
      <c r="F763" s="200">
        <v>233238</v>
      </c>
      <c r="G763" s="38">
        <v>100</v>
      </c>
      <c r="H763" s="64">
        <f t="shared" si="188"/>
        <v>233238</v>
      </c>
      <c r="I763" s="15">
        <f t="shared" si="187"/>
        <v>0</v>
      </c>
      <c r="J763" s="15">
        <f t="shared" si="181"/>
        <v>306.89210526315787</v>
      </c>
      <c r="K763" s="15">
        <f t="shared" si="189"/>
        <v>485.48305437278998</v>
      </c>
      <c r="L763" s="15">
        <f t="shared" si="190"/>
        <v>754377.04784032668</v>
      </c>
      <c r="M763" s="15"/>
      <c r="N763" s="15">
        <f t="shared" si="176"/>
        <v>754377.04784032668</v>
      </c>
      <c r="O763" s="39">
        <f t="shared" si="184"/>
        <v>754.37704784032667</v>
      </c>
    </row>
    <row r="764" spans="1:15" x14ac:dyDescent="0.25">
      <c r="A764" s="5"/>
      <c r="B764" s="1" t="s">
        <v>525</v>
      </c>
      <c r="C764" s="47">
        <v>4</v>
      </c>
      <c r="D764" s="69">
        <v>39.871500000000005</v>
      </c>
      <c r="E764" s="98">
        <v>1066</v>
      </c>
      <c r="F764" s="200">
        <v>437189.7</v>
      </c>
      <c r="G764" s="38">
        <v>100</v>
      </c>
      <c r="H764" s="64">
        <f t="shared" si="188"/>
        <v>437189.7</v>
      </c>
      <c r="I764" s="15">
        <f t="shared" si="187"/>
        <v>0</v>
      </c>
      <c r="J764" s="15">
        <f t="shared" si="181"/>
        <v>410.12166979362104</v>
      </c>
      <c r="K764" s="15">
        <f t="shared" si="189"/>
        <v>382.25348984232681</v>
      </c>
      <c r="L764" s="15">
        <f t="shared" si="190"/>
        <v>731260.2569862213</v>
      </c>
      <c r="M764" s="15"/>
      <c r="N764" s="15">
        <f t="shared" si="176"/>
        <v>731260.2569862213</v>
      </c>
      <c r="O764" s="39">
        <f t="shared" si="184"/>
        <v>731.26025698622129</v>
      </c>
    </row>
    <row r="765" spans="1:15" x14ac:dyDescent="0.25">
      <c r="A765" s="5"/>
      <c r="B765" s="1" t="s">
        <v>70</v>
      </c>
      <c r="C765" s="47">
        <v>4</v>
      </c>
      <c r="D765" s="69">
        <v>61.625299999999996</v>
      </c>
      <c r="E765" s="98">
        <v>4146</v>
      </c>
      <c r="F765" s="200">
        <v>985427.8</v>
      </c>
      <c r="G765" s="38">
        <v>100</v>
      </c>
      <c r="H765" s="64">
        <f t="shared" si="188"/>
        <v>985427.8</v>
      </c>
      <c r="I765" s="15">
        <f t="shared" si="187"/>
        <v>0</v>
      </c>
      <c r="J765" s="15">
        <f t="shared" si="181"/>
        <v>237.6815726000965</v>
      </c>
      <c r="K765" s="15">
        <f t="shared" si="189"/>
        <v>554.69358703585135</v>
      </c>
      <c r="L765" s="15">
        <f t="shared" si="190"/>
        <v>1367450.7678694262</v>
      </c>
      <c r="M765" s="15"/>
      <c r="N765" s="15">
        <f t="shared" si="176"/>
        <v>1367450.7678694262</v>
      </c>
      <c r="O765" s="39">
        <f t="shared" si="184"/>
        <v>1367.4507678694263</v>
      </c>
    </row>
    <row r="766" spans="1:15" x14ac:dyDescent="0.25">
      <c r="A766" s="5"/>
      <c r="B766" s="1" t="s">
        <v>526</v>
      </c>
      <c r="C766" s="47">
        <v>4</v>
      </c>
      <c r="D766" s="69">
        <v>43.096600000000002</v>
      </c>
      <c r="E766" s="98">
        <v>2941</v>
      </c>
      <c r="F766" s="200">
        <v>726734.2</v>
      </c>
      <c r="G766" s="38">
        <v>100</v>
      </c>
      <c r="H766" s="64">
        <f t="shared" si="188"/>
        <v>726734.2</v>
      </c>
      <c r="I766" s="15">
        <f t="shared" si="187"/>
        <v>0</v>
      </c>
      <c r="J766" s="15">
        <f t="shared" si="181"/>
        <v>247.10445426725602</v>
      </c>
      <c r="K766" s="15">
        <f t="shared" si="189"/>
        <v>545.27070536869178</v>
      </c>
      <c r="L766" s="15">
        <f t="shared" si="190"/>
        <v>1160939.5255439018</v>
      </c>
      <c r="M766" s="15"/>
      <c r="N766" s="15">
        <f t="shared" si="176"/>
        <v>1160939.5255439018</v>
      </c>
      <c r="O766" s="39">
        <f t="shared" si="184"/>
        <v>1160.9395255439019</v>
      </c>
    </row>
    <row r="767" spans="1:15" x14ac:dyDescent="0.25">
      <c r="A767" s="5"/>
      <c r="B767" s="1" t="s">
        <v>527</v>
      </c>
      <c r="C767" s="47">
        <v>4</v>
      </c>
      <c r="D767" s="69">
        <v>19.396799999999999</v>
      </c>
      <c r="E767" s="98">
        <v>977</v>
      </c>
      <c r="F767" s="200">
        <v>342765.7</v>
      </c>
      <c r="G767" s="38">
        <v>100</v>
      </c>
      <c r="H767" s="64">
        <f t="shared" si="188"/>
        <v>342765.7</v>
      </c>
      <c r="I767" s="15">
        <f t="shared" si="187"/>
        <v>0</v>
      </c>
      <c r="J767" s="15">
        <f t="shared" si="181"/>
        <v>350.83490276356196</v>
      </c>
      <c r="K767" s="15">
        <f t="shared" si="189"/>
        <v>441.5402568723859</v>
      </c>
      <c r="L767" s="15">
        <f t="shared" si="190"/>
        <v>732415.36902548641</v>
      </c>
      <c r="M767" s="15"/>
      <c r="N767" s="15">
        <f t="shared" si="176"/>
        <v>732415.36902548641</v>
      </c>
      <c r="O767" s="39">
        <f t="shared" si="184"/>
        <v>732.41536902548637</v>
      </c>
    </row>
    <row r="768" spans="1:15" x14ac:dyDescent="0.25">
      <c r="A768" s="5"/>
      <c r="B768" s="1" t="s">
        <v>528</v>
      </c>
      <c r="C768" s="47">
        <v>4</v>
      </c>
      <c r="D768" s="69">
        <v>14.632000000000001</v>
      </c>
      <c r="E768" s="98">
        <v>583</v>
      </c>
      <c r="F768" s="200">
        <v>210823.7</v>
      </c>
      <c r="G768" s="38">
        <v>100</v>
      </c>
      <c r="H768" s="64">
        <f t="shared" si="188"/>
        <v>210823.7</v>
      </c>
      <c r="I768" s="15">
        <f t="shared" si="187"/>
        <v>0</v>
      </c>
      <c r="J768" s="15">
        <f t="shared" si="181"/>
        <v>361.61869639794168</v>
      </c>
      <c r="K768" s="15">
        <f t="shared" si="189"/>
        <v>430.75646323800618</v>
      </c>
      <c r="L768" s="15">
        <f t="shared" si="190"/>
        <v>659154.31220988976</v>
      </c>
      <c r="M768" s="15"/>
      <c r="N768" s="15">
        <f t="shared" si="176"/>
        <v>659154.31220988976</v>
      </c>
      <c r="O768" s="39">
        <f t="shared" si="184"/>
        <v>659.15431220988978</v>
      </c>
    </row>
    <row r="769" spans="1:15" x14ac:dyDescent="0.25">
      <c r="A769" s="5"/>
      <c r="B769" s="1" t="s">
        <v>529</v>
      </c>
      <c r="C769" s="47">
        <v>4</v>
      </c>
      <c r="D769" s="69">
        <v>26.194400000000002</v>
      </c>
      <c r="E769" s="98">
        <v>1125</v>
      </c>
      <c r="F769" s="200">
        <v>348438.8</v>
      </c>
      <c r="G769" s="38">
        <v>100</v>
      </c>
      <c r="H769" s="64">
        <f t="shared" si="188"/>
        <v>348438.8</v>
      </c>
      <c r="I769" s="15">
        <f t="shared" si="187"/>
        <v>0</v>
      </c>
      <c r="J769" s="15">
        <f t="shared" si="181"/>
        <v>309.72337777777778</v>
      </c>
      <c r="K769" s="15">
        <f t="shared" si="189"/>
        <v>482.65178185817007</v>
      </c>
      <c r="L769" s="15">
        <f t="shared" si="190"/>
        <v>822696.37223844498</v>
      </c>
      <c r="M769" s="15"/>
      <c r="N769" s="15">
        <f t="shared" si="176"/>
        <v>822696.37223844498</v>
      </c>
      <c r="O769" s="39">
        <f t="shared" si="184"/>
        <v>822.69637223844495</v>
      </c>
    </row>
    <row r="770" spans="1:15" x14ac:dyDescent="0.25">
      <c r="A770" s="5"/>
      <c r="B770" s="1" t="s">
        <v>530</v>
      </c>
      <c r="C770" s="47">
        <v>4</v>
      </c>
      <c r="D770" s="69">
        <v>27.970300000000002</v>
      </c>
      <c r="E770" s="98">
        <v>1526</v>
      </c>
      <c r="F770" s="200">
        <v>468976.3</v>
      </c>
      <c r="G770" s="38">
        <v>100</v>
      </c>
      <c r="H770" s="64">
        <f t="shared" si="188"/>
        <v>468976.3</v>
      </c>
      <c r="I770" s="15">
        <f t="shared" si="187"/>
        <v>0</v>
      </c>
      <c r="J770" s="15">
        <f t="shared" si="181"/>
        <v>307.32391874180865</v>
      </c>
      <c r="K770" s="15">
        <f t="shared" si="189"/>
        <v>485.0512408941392</v>
      </c>
      <c r="L770" s="15">
        <f t="shared" si="190"/>
        <v>876742.68772692466</v>
      </c>
      <c r="M770" s="15"/>
      <c r="N770" s="15">
        <f t="shared" ref="N770:N833" si="191">L770+M770</f>
        <v>876742.68772692466</v>
      </c>
      <c r="O770" s="39">
        <f t="shared" si="184"/>
        <v>876.74268772692471</v>
      </c>
    </row>
    <row r="771" spans="1:15" x14ac:dyDescent="0.25">
      <c r="A771" s="5"/>
      <c r="B771" s="1" t="s">
        <v>531</v>
      </c>
      <c r="C771" s="47">
        <v>4</v>
      </c>
      <c r="D771" s="69">
        <v>32.350300000000004</v>
      </c>
      <c r="E771" s="98">
        <v>1575</v>
      </c>
      <c r="F771" s="200">
        <v>354097.2</v>
      </c>
      <c r="G771" s="38">
        <v>100</v>
      </c>
      <c r="H771" s="64">
        <f t="shared" si="188"/>
        <v>354097.2</v>
      </c>
      <c r="I771" s="15">
        <f t="shared" si="187"/>
        <v>0</v>
      </c>
      <c r="J771" s="15">
        <f t="shared" si="181"/>
        <v>224.82361904761905</v>
      </c>
      <c r="K771" s="15">
        <f t="shared" si="189"/>
        <v>567.55154058832886</v>
      </c>
      <c r="L771" s="15">
        <f t="shared" si="190"/>
        <v>1000824.5475738748</v>
      </c>
      <c r="M771" s="15"/>
      <c r="N771" s="15">
        <f t="shared" si="191"/>
        <v>1000824.5475738748</v>
      </c>
      <c r="O771" s="39">
        <f t="shared" si="184"/>
        <v>1000.8245475738748</v>
      </c>
    </row>
    <row r="772" spans="1:15" x14ac:dyDescent="0.25">
      <c r="A772" s="5"/>
      <c r="B772" s="1" t="s">
        <v>532</v>
      </c>
      <c r="C772" s="47">
        <v>4</v>
      </c>
      <c r="D772" s="69">
        <v>49.196099999999994</v>
      </c>
      <c r="E772" s="98">
        <v>2935</v>
      </c>
      <c r="F772" s="200">
        <v>1212758.8</v>
      </c>
      <c r="G772" s="38">
        <v>100</v>
      </c>
      <c r="H772" s="64">
        <f t="shared" si="188"/>
        <v>1212758.8</v>
      </c>
      <c r="I772" s="15">
        <f t="shared" si="187"/>
        <v>0</v>
      </c>
      <c r="J772" s="15">
        <f t="shared" si="181"/>
        <v>413.20572402044297</v>
      </c>
      <c r="K772" s="15">
        <f t="shared" si="189"/>
        <v>379.16943561550488</v>
      </c>
      <c r="L772" s="15">
        <f t="shared" si="190"/>
        <v>968312.76776148751</v>
      </c>
      <c r="M772" s="15"/>
      <c r="N772" s="15">
        <f t="shared" si="191"/>
        <v>968312.76776148751</v>
      </c>
      <c r="O772" s="39">
        <f t="shared" si="184"/>
        <v>968.31276776148752</v>
      </c>
    </row>
    <row r="773" spans="1:15" x14ac:dyDescent="0.25">
      <c r="A773" s="5"/>
      <c r="B773" s="1" t="s">
        <v>825</v>
      </c>
      <c r="C773" s="47">
        <v>3</v>
      </c>
      <c r="D773" s="69">
        <v>52.1601</v>
      </c>
      <c r="E773" s="98">
        <v>11179</v>
      </c>
      <c r="F773" s="200">
        <v>16720686.5</v>
      </c>
      <c r="G773" s="38">
        <v>50</v>
      </c>
      <c r="H773" s="64">
        <f t="shared" si="188"/>
        <v>8360343.25</v>
      </c>
      <c r="I773" s="15">
        <f t="shared" si="187"/>
        <v>8360343.25</v>
      </c>
      <c r="J773" s="15">
        <f t="shared" si="181"/>
        <v>1495.722917971196</v>
      </c>
      <c r="K773" s="15">
        <f t="shared" si="189"/>
        <v>-703.34775833524816</v>
      </c>
      <c r="L773" s="15">
        <f t="shared" si="190"/>
        <v>1430004.6176798055</v>
      </c>
      <c r="M773" s="15"/>
      <c r="N773" s="15">
        <f t="shared" si="191"/>
        <v>1430004.6176798055</v>
      </c>
      <c r="O773" s="39">
        <f t="shared" si="184"/>
        <v>1430.0046176798055</v>
      </c>
    </row>
    <row r="774" spans="1:15" x14ac:dyDescent="0.25">
      <c r="A774" s="5"/>
      <c r="B774" s="1" t="s">
        <v>533</v>
      </c>
      <c r="C774" s="47">
        <v>4</v>
      </c>
      <c r="D774" s="69">
        <v>25.946999999999999</v>
      </c>
      <c r="E774" s="98">
        <v>1805</v>
      </c>
      <c r="F774" s="200">
        <v>614238.30000000005</v>
      </c>
      <c r="G774" s="38">
        <v>100</v>
      </c>
      <c r="H774" s="64">
        <f t="shared" si="188"/>
        <v>614238.30000000005</v>
      </c>
      <c r="I774" s="15">
        <f t="shared" si="187"/>
        <v>0</v>
      </c>
      <c r="J774" s="15">
        <f t="shared" si="181"/>
        <v>340.29822714681444</v>
      </c>
      <c r="K774" s="15">
        <f t="shared" si="189"/>
        <v>452.07693248913341</v>
      </c>
      <c r="L774" s="15">
        <f t="shared" si="190"/>
        <v>860129.27102646965</v>
      </c>
      <c r="M774" s="15"/>
      <c r="N774" s="15">
        <f t="shared" si="191"/>
        <v>860129.27102646965</v>
      </c>
      <c r="O774" s="39">
        <f t="shared" si="184"/>
        <v>860.12927102646961</v>
      </c>
    </row>
    <row r="775" spans="1:15" x14ac:dyDescent="0.25">
      <c r="A775" s="5"/>
      <c r="B775" s="1" t="s">
        <v>534</v>
      </c>
      <c r="C775" s="47">
        <v>4</v>
      </c>
      <c r="D775" s="69">
        <v>24.24</v>
      </c>
      <c r="E775" s="98">
        <v>1053</v>
      </c>
      <c r="F775" s="200">
        <v>333539.7</v>
      </c>
      <c r="G775" s="38">
        <v>100</v>
      </c>
      <c r="H775" s="64">
        <f t="shared" si="188"/>
        <v>333539.7</v>
      </c>
      <c r="I775" s="15">
        <f t="shared" si="187"/>
        <v>0</v>
      </c>
      <c r="J775" s="15">
        <f t="shared" si="181"/>
        <v>316.75185185185188</v>
      </c>
      <c r="K775" s="15">
        <f t="shared" si="189"/>
        <v>475.62330778409597</v>
      </c>
      <c r="L775" s="15">
        <f t="shared" si="190"/>
        <v>799490.4639228913</v>
      </c>
      <c r="M775" s="15"/>
      <c r="N775" s="15">
        <f t="shared" si="191"/>
        <v>799490.4639228913</v>
      </c>
      <c r="O775" s="39">
        <f t="shared" si="184"/>
        <v>799.49046392289131</v>
      </c>
    </row>
    <row r="776" spans="1:15" x14ac:dyDescent="0.25">
      <c r="A776" s="5"/>
      <c r="B776" s="1" t="s">
        <v>826</v>
      </c>
      <c r="C776" s="47">
        <v>4</v>
      </c>
      <c r="D776" s="69">
        <v>16.225899999999999</v>
      </c>
      <c r="E776" s="98">
        <v>468</v>
      </c>
      <c r="F776" s="200">
        <v>72419</v>
      </c>
      <c r="G776" s="38">
        <v>100</v>
      </c>
      <c r="H776" s="64">
        <f t="shared" si="188"/>
        <v>72419</v>
      </c>
      <c r="I776" s="15">
        <f t="shared" si="187"/>
        <v>0</v>
      </c>
      <c r="J776" s="15">
        <f t="shared" si="181"/>
        <v>154.741452991453</v>
      </c>
      <c r="K776" s="15">
        <f t="shared" si="189"/>
        <v>637.63370664449485</v>
      </c>
      <c r="L776" s="15">
        <f t="shared" si="190"/>
        <v>913958.01285042742</v>
      </c>
      <c r="M776" s="15"/>
      <c r="N776" s="15">
        <f t="shared" si="191"/>
        <v>913958.01285042742</v>
      </c>
      <c r="O776" s="39">
        <f t="shared" si="184"/>
        <v>913.95801285042739</v>
      </c>
    </row>
    <row r="777" spans="1:15" x14ac:dyDescent="0.25">
      <c r="A777" s="5"/>
      <c r="B777" s="1" t="s">
        <v>535</v>
      </c>
      <c r="C777" s="47">
        <v>4</v>
      </c>
      <c r="D777" s="69">
        <v>31.949000000000002</v>
      </c>
      <c r="E777" s="98">
        <v>1464</v>
      </c>
      <c r="F777" s="200">
        <v>934969.9</v>
      </c>
      <c r="G777" s="38">
        <v>100</v>
      </c>
      <c r="H777" s="64">
        <f t="shared" si="188"/>
        <v>934969.9</v>
      </c>
      <c r="I777" s="15">
        <f t="shared" si="187"/>
        <v>0</v>
      </c>
      <c r="J777" s="15">
        <f t="shared" si="181"/>
        <v>638.64064207650279</v>
      </c>
      <c r="K777" s="15">
        <f t="shared" si="189"/>
        <v>153.73451755944507</v>
      </c>
      <c r="L777" s="15">
        <f t="shared" si="190"/>
        <v>461219.24117796769</v>
      </c>
      <c r="M777" s="15"/>
      <c r="N777" s="15">
        <f t="shared" si="191"/>
        <v>461219.24117796769</v>
      </c>
      <c r="O777" s="39">
        <f t="shared" si="184"/>
        <v>461.21924117796772</v>
      </c>
    </row>
    <row r="778" spans="1:15" x14ac:dyDescent="0.25">
      <c r="A778" s="5"/>
      <c r="B778" s="1" t="s">
        <v>536</v>
      </c>
      <c r="C778" s="47">
        <v>4</v>
      </c>
      <c r="D778" s="69">
        <v>48.289499999999997</v>
      </c>
      <c r="E778" s="98">
        <v>2796</v>
      </c>
      <c r="F778" s="200">
        <v>652692.19999999995</v>
      </c>
      <c r="G778" s="38">
        <v>100</v>
      </c>
      <c r="H778" s="64">
        <f t="shared" si="188"/>
        <v>652692.19999999995</v>
      </c>
      <c r="I778" s="15">
        <f t="shared" si="187"/>
        <v>0</v>
      </c>
      <c r="J778" s="15">
        <f t="shared" si="181"/>
        <v>233.43783977110155</v>
      </c>
      <c r="K778" s="15">
        <f t="shared" si="189"/>
        <v>558.93731986484636</v>
      </c>
      <c r="L778" s="15">
        <f t="shared" si="190"/>
        <v>1178126.774182461</v>
      </c>
      <c r="M778" s="15"/>
      <c r="N778" s="15">
        <f t="shared" si="191"/>
        <v>1178126.774182461</v>
      </c>
      <c r="O778" s="39">
        <f t="shared" si="184"/>
        <v>1178.1267741824611</v>
      </c>
    </row>
    <row r="779" spans="1:15" x14ac:dyDescent="0.25">
      <c r="A779" s="5"/>
      <c r="B779" s="1" t="s">
        <v>414</v>
      </c>
      <c r="C779" s="47">
        <v>4</v>
      </c>
      <c r="D779" s="69">
        <v>24.758200000000002</v>
      </c>
      <c r="E779" s="98">
        <v>2008</v>
      </c>
      <c r="F779" s="200">
        <v>588841.19999999995</v>
      </c>
      <c r="G779" s="38">
        <v>100</v>
      </c>
      <c r="H779" s="64">
        <f t="shared" si="188"/>
        <v>588841.19999999995</v>
      </c>
      <c r="I779" s="15">
        <f t="shared" si="187"/>
        <v>0</v>
      </c>
      <c r="J779" s="15">
        <f t="shared" si="181"/>
        <v>293.24760956175294</v>
      </c>
      <c r="K779" s="15">
        <f t="shared" si="189"/>
        <v>499.12755007419491</v>
      </c>
      <c r="L779" s="15">
        <f t="shared" si="190"/>
        <v>939190.86806575605</v>
      </c>
      <c r="M779" s="15"/>
      <c r="N779" s="15">
        <f t="shared" si="191"/>
        <v>939190.86806575605</v>
      </c>
      <c r="O779" s="39">
        <f t="shared" si="184"/>
        <v>939.19086806575604</v>
      </c>
    </row>
    <row r="780" spans="1:15" x14ac:dyDescent="0.25">
      <c r="A780" s="5"/>
      <c r="B780" s="1" t="s">
        <v>537</v>
      </c>
      <c r="C780" s="47">
        <v>4</v>
      </c>
      <c r="D780" s="69">
        <v>45.129399999999997</v>
      </c>
      <c r="E780" s="98">
        <v>2718</v>
      </c>
      <c r="F780" s="200">
        <v>866498.6</v>
      </c>
      <c r="G780" s="38">
        <v>100</v>
      </c>
      <c r="H780" s="64">
        <f t="shared" si="188"/>
        <v>866498.6</v>
      </c>
      <c r="I780" s="15">
        <f t="shared" si="187"/>
        <v>0</v>
      </c>
      <c r="J780" s="15">
        <f t="shared" si="181"/>
        <v>318.8000735835173</v>
      </c>
      <c r="K780" s="15">
        <f t="shared" si="189"/>
        <v>473.57508605243055</v>
      </c>
      <c r="L780" s="15">
        <f t="shared" si="190"/>
        <v>1050940.8974693818</v>
      </c>
      <c r="M780" s="15"/>
      <c r="N780" s="15">
        <f t="shared" si="191"/>
        <v>1050940.8974693818</v>
      </c>
      <c r="O780" s="39">
        <f t="shared" si="184"/>
        <v>1050.9408974693818</v>
      </c>
    </row>
    <row r="781" spans="1:15" x14ac:dyDescent="0.25">
      <c r="A781" s="5"/>
      <c r="B781" s="8"/>
      <c r="C781" s="8"/>
      <c r="D781" s="69">
        <v>0</v>
      </c>
      <c r="E781" s="100"/>
      <c r="F781" s="56"/>
      <c r="G781" s="38"/>
      <c r="H781" s="56"/>
      <c r="K781" s="15"/>
      <c r="L781" s="15"/>
      <c r="M781" s="15"/>
      <c r="N781" s="15"/>
      <c r="O781" s="39">
        <f t="shared" si="184"/>
        <v>0</v>
      </c>
    </row>
    <row r="782" spans="1:15" x14ac:dyDescent="0.25">
      <c r="A782" s="32" t="s">
        <v>538</v>
      </c>
      <c r="B782" s="2" t="s">
        <v>2</v>
      </c>
      <c r="C782" s="58"/>
      <c r="D782" s="7">
        <v>1033.7047000000002</v>
      </c>
      <c r="E782" s="101">
        <f>E783</f>
        <v>81377</v>
      </c>
      <c r="F782" s="49">
        <f t="shared" ref="F782" si="192">F784</f>
        <v>0</v>
      </c>
      <c r="G782" s="49"/>
      <c r="H782" s="49">
        <f>H784</f>
        <v>3677973.125</v>
      </c>
      <c r="I782" s="12">
        <f>I784</f>
        <v>-3677973.125</v>
      </c>
      <c r="J782" s="12"/>
      <c r="K782" s="15"/>
      <c r="L782" s="15"/>
      <c r="M782" s="14">
        <f>M784</f>
        <v>40096213.632240318</v>
      </c>
      <c r="N782" s="12">
        <f t="shared" si="191"/>
        <v>40096213.632240318</v>
      </c>
      <c r="O782" s="39"/>
    </row>
    <row r="783" spans="1:15" x14ac:dyDescent="0.25">
      <c r="A783" s="32" t="s">
        <v>538</v>
      </c>
      <c r="B783" s="2" t="s">
        <v>3</v>
      </c>
      <c r="C783" s="58"/>
      <c r="D783" s="7">
        <v>1033.7047000000002</v>
      </c>
      <c r="E783" s="101">
        <f>SUM(E785:E810)</f>
        <v>81377</v>
      </c>
      <c r="F783" s="49">
        <f t="shared" ref="F783" si="193">SUM(F785:F810)</f>
        <v>31235532.200000003</v>
      </c>
      <c r="G783" s="49"/>
      <c r="H783" s="49">
        <f>SUM(H785:H810)</f>
        <v>23879585.950000003</v>
      </c>
      <c r="I783" s="12">
        <f>SUM(I785:I810)</f>
        <v>7355946.25</v>
      </c>
      <c r="J783" s="12"/>
      <c r="K783" s="15"/>
      <c r="L783" s="12">
        <f>SUM(L785:L810)</f>
        <v>29978009.809984934</v>
      </c>
      <c r="M783" s="15"/>
      <c r="N783" s="12">
        <f t="shared" si="191"/>
        <v>29978009.809984934</v>
      </c>
      <c r="O783" s="39"/>
    </row>
    <row r="784" spans="1:15" x14ac:dyDescent="0.25">
      <c r="A784" s="5"/>
      <c r="B784" s="1" t="s">
        <v>26</v>
      </c>
      <c r="C784" s="47">
        <v>2</v>
      </c>
      <c r="D784" s="69">
        <v>0</v>
      </c>
      <c r="E784" s="104"/>
      <c r="F784" s="64"/>
      <c r="G784" s="38">
        <v>25</v>
      </c>
      <c r="H784" s="64">
        <f>F807*G784/100</f>
        <v>3677973.125</v>
      </c>
      <c r="I784" s="15">
        <f t="shared" ref="I784:I810" si="194">F784-H784</f>
        <v>-3677973.125</v>
      </c>
      <c r="J784" s="15"/>
      <c r="K784" s="15"/>
      <c r="L784" s="15"/>
      <c r="M784" s="15">
        <f>($L$7*$L$8*E782/$L$10)+($L$7*$L$9*D782/$L$11)</f>
        <v>40096213.632240318</v>
      </c>
      <c r="N784" s="15">
        <f t="shared" si="191"/>
        <v>40096213.632240318</v>
      </c>
      <c r="O784" s="39">
        <f t="shared" si="184"/>
        <v>40096.213632240317</v>
      </c>
    </row>
    <row r="785" spans="1:15" x14ac:dyDescent="0.25">
      <c r="A785" s="5"/>
      <c r="B785" s="1" t="s">
        <v>539</v>
      </c>
      <c r="C785" s="47">
        <v>4</v>
      </c>
      <c r="D785" s="69">
        <v>68.235900000000001</v>
      </c>
      <c r="E785" s="98">
        <v>5594</v>
      </c>
      <c r="F785" s="201">
        <v>1355608.3</v>
      </c>
      <c r="G785" s="38">
        <v>100</v>
      </c>
      <c r="H785" s="64">
        <f t="shared" ref="H785:H810" si="195">F785*G785/100</f>
        <v>1355608.3</v>
      </c>
      <c r="I785" s="15">
        <f t="shared" si="194"/>
        <v>0</v>
      </c>
      <c r="J785" s="15">
        <f t="shared" si="181"/>
        <v>242.33255273507331</v>
      </c>
      <c r="K785" s="15">
        <f t="shared" ref="K785:K810" si="196">$J$11*$J$19-J785</f>
        <v>550.04260690087449</v>
      </c>
      <c r="L785" s="15">
        <f t="shared" ref="L785:L810" si="197">IF(K785&gt;0,$J$7*$J$8*(K785/$K$19),0)+$J$7*$J$9*(E785/$E$19)+$J$7*$J$10*(D785/$D$19)</f>
        <v>1546312.1723486797</v>
      </c>
      <c r="M785" s="15"/>
      <c r="N785" s="15">
        <f t="shared" si="191"/>
        <v>1546312.1723486797</v>
      </c>
      <c r="O785" s="39">
        <f t="shared" si="184"/>
        <v>1546.3121723486797</v>
      </c>
    </row>
    <row r="786" spans="1:15" x14ac:dyDescent="0.25">
      <c r="A786" s="5"/>
      <c r="B786" s="1" t="s">
        <v>540</v>
      </c>
      <c r="C786" s="47">
        <v>4</v>
      </c>
      <c r="D786" s="69">
        <v>23.710999999999999</v>
      </c>
      <c r="E786" s="98">
        <v>2333</v>
      </c>
      <c r="F786" s="201">
        <v>398911.3</v>
      </c>
      <c r="G786" s="38">
        <v>100</v>
      </c>
      <c r="H786" s="64">
        <f t="shared" si="195"/>
        <v>398911.3</v>
      </c>
      <c r="I786" s="15">
        <f t="shared" si="194"/>
        <v>0</v>
      </c>
      <c r="J786" s="15">
        <f t="shared" si="181"/>
        <v>170.98641234462065</v>
      </c>
      <c r="K786" s="15">
        <f t="shared" si="196"/>
        <v>621.38874729132726</v>
      </c>
      <c r="L786" s="15">
        <f t="shared" si="197"/>
        <v>1128078.1368100781</v>
      </c>
      <c r="M786" s="15"/>
      <c r="N786" s="15">
        <f t="shared" si="191"/>
        <v>1128078.1368100781</v>
      </c>
      <c r="O786" s="39">
        <f t="shared" si="184"/>
        <v>1128.0781368100781</v>
      </c>
    </row>
    <row r="787" spans="1:15" x14ac:dyDescent="0.25">
      <c r="A787" s="5"/>
      <c r="B787" s="1" t="s">
        <v>541</v>
      </c>
      <c r="C787" s="47">
        <v>4</v>
      </c>
      <c r="D787" s="69">
        <v>30.564899999999998</v>
      </c>
      <c r="E787" s="98">
        <v>1785</v>
      </c>
      <c r="F787" s="201">
        <v>499490.8</v>
      </c>
      <c r="G787" s="38">
        <v>100</v>
      </c>
      <c r="H787" s="64">
        <f t="shared" si="195"/>
        <v>499490.8</v>
      </c>
      <c r="I787" s="15">
        <f t="shared" si="194"/>
        <v>0</v>
      </c>
      <c r="J787" s="15">
        <f t="shared" si="181"/>
        <v>279.82677871148456</v>
      </c>
      <c r="K787" s="15">
        <f t="shared" si="196"/>
        <v>512.54838092446334</v>
      </c>
      <c r="L787" s="15">
        <f t="shared" si="197"/>
        <v>949148.51247612457</v>
      </c>
      <c r="M787" s="15"/>
      <c r="N787" s="15">
        <f t="shared" si="191"/>
        <v>949148.51247612457</v>
      </c>
      <c r="O787" s="39">
        <f t="shared" si="184"/>
        <v>949.14851247612455</v>
      </c>
    </row>
    <row r="788" spans="1:15" x14ac:dyDescent="0.25">
      <c r="A788" s="5"/>
      <c r="B788" s="1" t="s">
        <v>542</v>
      </c>
      <c r="C788" s="47">
        <v>4</v>
      </c>
      <c r="D788" s="69">
        <v>44.598300000000002</v>
      </c>
      <c r="E788" s="98">
        <v>3245</v>
      </c>
      <c r="F788" s="201">
        <v>810148.3</v>
      </c>
      <c r="G788" s="38">
        <v>100</v>
      </c>
      <c r="H788" s="64">
        <f t="shared" si="195"/>
        <v>810148.3</v>
      </c>
      <c r="I788" s="15">
        <f t="shared" si="194"/>
        <v>0</v>
      </c>
      <c r="J788" s="15">
        <f t="shared" ref="J788:J849" si="198">F788/E788</f>
        <v>249.66049306625578</v>
      </c>
      <c r="K788" s="15">
        <f t="shared" si="196"/>
        <v>542.7146665696921</v>
      </c>
      <c r="L788" s="15">
        <f t="shared" si="197"/>
        <v>1196839.9241439526</v>
      </c>
      <c r="M788" s="15"/>
      <c r="N788" s="15">
        <f t="shared" si="191"/>
        <v>1196839.9241439526</v>
      </c>
      <c r="O788" s="39">
        <f t="shared" si="184"/>
        <v>1196.8399241439527</v>
      </c>
    </row>
    <row r="789" spans="1:15" x14ac:dyDescent="0.25">
      <c r="A789" s="5"/>
      <c r="B789" s="1" t="s">
        <v>543</v>
      </c>
      <c r="C789" s="47">
        <v>4</v>
      </c>
      <c r="D789" s="69">
        <v>2.4043999999999999</v>
      </c>
      <c r="E789" s="98">
        <v>2933</v>
      </c>
      <c r="F789" s="201">
        <v>1909373.2</v>
      </c>
      <c r="G789" s="38">
        <v>100</v>
      </c>
      <c r="H789" s="64">
        <f t="shared" si="195"/>
        <v>1909373.2</v>
      </c>
      <c r="I789" s="15">
        <f t="shared" si="194"/>
        <v>0</v>
      </c>
      <c r="J789" s="15">
        <f t="shared" si="198"/>
        <v>650.99665871121715</v>
      </c>
      <c r="K789" s="15">
        <f t="shared" si="196"/>
        <v>141.3785009247307</v>
      </c>
      <c r="L789" s="15">
        <f t="shared" si="197"/>
        <v>519504.32741827797</v>
      </c>
      <c r="M789" s="15"/>
      <c r="N789" s="15">
        <f t="shared" si="191"/>
        <v>519504.32741827797</v>
      </c>
      <c r="O789" s="39">
        <f t="shared" si="184"/>
        <v>519.50432741827797</v>
      </c>
    </row>
    <row r="790" spans="1:15" x14ac:dyDescent="0.25">
      <c r="A790" s="5"/>
      <c r="B790" s="1" t="s">
        <v>544</v>
      </c>
      <c r="C790" s="47">
        <v>4</v>
      </c>
      <c r="D790" s="69">
        <v>28.414400000000001</v>
      </c>
      <c r="E790" s="98">
        <v>1281</v>
      </c>
      <c r="F790" s="201">
        <v>178803.20000000001</v>
      </c>
      <c r="G790" s="38">
        <v>100</v>
      </c>
      <c r="H790" s="64">
        <f t="shared" si="195"/>
        <v>178803.20000000001</v>
      </c>
      <c r="I790" s="15">
        <f t="shared" si="194"/>
        <v>0</v>
      </c>
      <c r="J790" s="15">
        <f t="shared" si="198"/>
        <v>139.5809523809524</v>
      </c>
      <c r="K790" s="15">
        <f t="shared" si="196"/>
        <v>652.7942072549954</v>
      </c>
      <c r="L790" s="15">
        <f t="shared" si="197"/>
        <v>1063494.9250605151</v>
      </c>
      <c r="M790" s="15"/>
      <c r="N790" s="15">
        <f t="shared" si="191"/>
        <v>1063494.9250605151</v>
      </c>
      <c r="O790" s="39">
        <f t="shared" si="184"/>
        <v>1063.494925060515</v>
      </c>
    </row>
    <row r="791" spans="1:15" x14ac:dyDescent="0.25">
      <c r="A791" s="5"/>
      <c r="B791" s="1" t="s">
        <v>545</v>
      </c>
      <c r="C791" s="47">
        <v>4</v>
      </c>
      <c r="D791" s="69">
        <v>84.373400000000004</v>
      </c>
      <c r="E791" s="98">
        <v>5192</v>
      </c>
      <c r="F791" s="201">
        <v>1512391.9</v>
      </c>
      <c r="G791" s="38">
        <v>100</v>
      </c>
      <c r="H791" s="64">
        <f t="shared" si="195"/>
        <v>1512391.9</v>
      </c>
      <c r="I791" s="15">
        <f t="shared" si="194"/>
        <v>0</v>
      </c>
      <c r="J791" s="15">
        <f t="shared" si="198"/>
        <v>291.29273882896763</v>
      </c>
      <c r="K791" s="15">
        <f t="shared" si="196"/>
        <v>501.08242080698022</v>
      </c>
      <c r="L791" s="15">
        <f t="shared" si="197"/>
        <v>1489064.4807471577</v>
      </c>
      <c r="M791" s="15"/>
      <c r="N791" s="15">
        <f t="shared" si="191"/>
        <v>1489064.4807471577</v>
      </c>
      <c r="O791" s="39">
        <f t="shared" ref="O791:O854" si="199">N791/1000</f>
        <v>1489.0644807471576</v>
      </c>
    </row>
    <row r="792" spans="1:15" x14ac:dyDescent="0.25">
      <c r="A792" s="5"/>
      <c r="B792" s="1" t="s">
        <v>546</v>
      </c>
      <c r="C792" s="47">
        <v>4</v>
      </c>
      <c r="D792" s="69">
        <v>23.024000000000001</v>
      </c>
      <c r="E792" s="98">
        <v>1163</v>
      </c>
      <c r="F792" s="201">
        <v>226190.6</v>
      </c>
      <c r="G792" s="38">
        <v>100</v>
      </c>
      <c r="H792" s="64">
        <f t="shared" si="195"/>
        <v>226190.6</v>
      </c>
      <c r="I792" s="15">
        <f t="shared" si="194"/>
        <v>0</v>
      </c>
      <c r="J792" s="15">
        <f t="shared" si="198"/>
        <v>194.48890799656061</v>
      </c>
      <c r="K792" s="15">
        <f t="shared" si="196"/>
        <v>597.88625163938718</v>
      </c>
      <c r="L792" s="15">
        <f t="shared" si="197"/>
        <v>963488.99020057253</v>
      </c>
      <c r="M792" s="15"/>
      <c r="N792" s="15">
        <f t="shared" si="191"/>
        <v>963488.99020057253</v>
      </c>
      <c r="O792" s="39">
        <f t="shared" si="199"/>
        <v>963.48899020057252</v>
      </c>
    </row>
    <row r="793" spans="1:15" x14ac:dyDescent="0.25">
      <c r="A793" s="5"/>
      <c r="B793" s="1" t="s">
        <v>547</v>
      </c>
      <c r="C793" s="47">
        <v>4</v>
      </c>
      <c r="D793" s="69">
        <v>45.585900000000009</v>
      </c>
      <c r="E793" s="98">
        <v>2760</v>
      </c>
      <c r="F793" s="201">
        <v>791827.9</v>
      </c>
      <c r="G793" s="38">
        <v>100</v>
      </c>
      <c r="H793" s="64">
        <f t="shared" si="195"/>
        <v>791827.9</v>
      </c>
      <c r="I793" s="15">
        <f t="shared" si="194"/>
        <v>0</v>
      </c>
      <c r="J793" s="15">
        <f t="shared" si="198"/>
        <v>286.89416666666665</v>
      </c>
      <c r="K793" s="15">
        <f t="shared" si="196"/>
        <v>505.4809929692812</v>
      </c>
      <c r="L793" s="15">
        <f t="shared" si="197"/>
        <v>1097666.7080045086</v>
      </c>
      <c r="M793" s="15"/>
      <c r="N793" s="15">
        <f t="shared" si="191"/>
        <v>1097666.7080045086</v>
      </c>
      <c r="O793" s="39">
        <f t="shared" si="199"/>
        <v>1097.6667080045086</v>
      </c>
    </row>
    <row r="794" spans="1:15" x14ac:dyDescent="0.25">
      <c r="A794" s="5"/>
      <c r="B794" s="1" t="s">
        <v>548</v>
      </c>
      <c r="C794" s="47">
        <v>4</v>
      </c>
      <c r="D794" s="69">
        <v>48.709899999999998</v>
      </c>
      <c r="E794" s="98">
        <v>2541</v>
      </c>
      <c r="F794" s="201">
        <v>615758.9</v>
      </c>
      <c r="G794" s="38">
        <v>100</v>
      </c>
      <c r="H794" s="64">
        <f t="shared" si="195"/>
        <v>615758.9</v>
      </c>
      <c r="I794" s="15">
        <f t="shared" si="194"/>
        <v>0</v>
      </c>
      <c r="J794" s="15">
        <f t="shared" si="198"/>
        <v>242.32935852026762</v>
      </c>
      <c r="K794" s="15">
        <f t="shared" si="196"/>
        <v>550.04580111568021</v>
      </c>
      <c r="L794" s="15">
        <f t="shared" si="197"/>
        <v>1139250.4031168791</v>
      </c>
      <c r="M794" s="15"/>
      <c r="N794" s="15">
        <f t="shared" si="191"/>
        <v>1139250.4031168791</v>
      </c>
      <c r="O794" s="39">
        <f t="shared" si="199"/>
        <v>1139.2504031168789</v>
      </c>
    </row>
    <row r="795" spans="1:15" x14ac:dyDescent="0.25">
      <c r="A795" s="5"/>
      <c r="B795" s="1" t="s">
        <v>549</v>
      </c>
      <c r="C795" s="47">
        <v>4</v>
      </c>
      <c r="D795" s="69">
        <v>26.36</v>
      </c>
      <c r="E795" s="98">
        <v>1668</v>
      </c>
      <c r="F795" s="201">
        <v>322091.3</v>
      </c>
      <c r="G795" s="38">
        <v>100</v>
      </c>
      <c r="H795" s="64">
        <f t="shared" si="195"/>
        <v>322091.3</v>
      </c>
      <c r="I795" s="15">
        <f t="shared" si="194"/>
        <v>0</v>
      </c>
      <c r="J795" s="15">
        <f t="shared" si="198"/>
        <v>193.10029976019183</v>
      </c>
      <c r="K795" s="15">
        <f t="shared" si="196"/>
        <v>599.27485987575596</v>
      </c>
      <c r="L795" s="15">
        <f t="shared" si="197"/>
        <v>1032918.8237081661</v>
      </c>
      <c r="M795" s="15"/>
      <c r="N795" s="15">
        <f t="shared" si="191"/>
        <v>1032918.8237081661</v>
      </c>
      <c r="O795" s="39">
        <f t="shared" si="199"/>
        <v>1032.9188237081662</v>
      </c>
    </row>
    <row r="796" spans="1:15" x14ac:dyDescent="0.25">
      <c r="A796" s="5"/>
      <c r="B796" s="1" t="s">
        <v>550</v>
      </c>
      <c r="C796" s="47">
        <v>4</v>
      </c>
      <c r="D796" s="69">
        <v>39.213899999999995</v>
      </c>
      <c r="E796" s="98">
        <v>1817</v>
      </c>
      <c r="F796" s="201">
        <v>409087.7</v>
      </c>
      <c r="G796" s="38">
        <v>100</v>
      </c>
      <c r="H796" s="64">
        <f t="shared" si="195"/>
        <v>409087.7</v>
      </c>
      <c r="I796" s="15">
        <f t="shared" si="194"/>
        <v>0</v>
      </c>
      <c r="J796" s="15">
        <f t="shared" si="198"/>
        <v>225.14457897633463</v>
      </c>
      <c r="K796" s="15">
        <f t="shared" si="196"/>
        <v>567.23058065961322</v>
      </c>
      <c r="L796" s="15">
        <f t="shared" si="197"/>
        <v>1049322.0400792484</v>
      </c>
      <c r="M796" s="15"/>
      <c r="N796" s="15">
        <f t="shared" si="191"/>
        <v>1049322.0400792484</v>
      </c>
      <c r="O796" s="39">
        <f t="shared" si="199"/>
        <v>1049.3220400792484</v>
      </c>
    </row>
    <row r="797" spans="1:15" x14ac:dyDescent="0.25">
      <c r="A797" s="5"/>
      <c r="B797" s="1" t="s">
        <v>551</v>
      </c>
      <c r="C797" s="47">
        <v>4</v>
      </c>
      <c r="D797" s="69">
        <v>36.037700000000001</v>
      </c>
      <c r="E797" s="98">
        <v>1661</v>
      </c>
      <c r="F797" s="201">
        <v>638114.80000000005</v>
      </c>
      <c r="G797" s="38">
        <v>100</v>
      </c>
      <c r="H797" s="64">
        <f t="shared" si="195"/>
        <v>638114.80000000005</v>
      </c>
      <c r="I797" s="15">
        <f t="shared" si="194"/>
        <v>0</v>
      </c>
      <c r="J797" s="15">
        <f t="shared" si="198"/>
        <v>384.17507525587001</v>
      </c>
      <c r="K797" s="15">
        <f t="shared" si="196"/>
        <v>408.20008438007784</v>
      </c>
      <c r="L797" s="15">
        <f t="shared" si="197"/>
        <v>819648.72271530144</v>
      </c>
      <c r="M797" s="15"/>
      <c r="N797" s="15">
        <f t="shared" si="191"/>
        <v>819648.72271530144</v>
      </c>
      <c r="O797" s="39">
        <f t="shared" si="199"/>
        <v>819.64872271530146</v>
      </c>
    </row>
    <row r="798" spans="1:15" x14ac:dyDescent="0.25">
      <c r="A798" s="5"/>
      <c r="B798" s="1" t="s">
        <v>552</v>
      </c>
      <c r="C798" s="47">
        <v>4</v>
      </c>
      <c r="D798" s="69">
        <v>42.591999999999999</v>
      </c>
      <c r="E798" s="98">
        <v>2945</v>
      </c>
      <c r="F798" s="201">
        <v>768287.7</v>
      </c>
      <c r="G798" s="38">
        <v>100</v>
      </c>
      <c r="H798" s="64">
        <f t="shared" si="195"/>
        <v>768287.7</v>
      </c>
      <c r="I798" s="15">
        <f t="shared" si="194"/>
        <v>0</v>
      </c>
      <c r="J798" s="15">
        <f t="shared" si="198"/>
        <v>260.87867572156193</v>
      </c>
      <c r="K798" s="15">
        <f t="shared" si="196"/>
        <v>531.49648391438586</v>
      </c>
      <c r="L798" s="15">
        <f t="shared" si="197"/>
        <v>1142312.6699408158</v>
      </c>
      <c r="M798" s="15"/>
      <c r="N798" s="15">
        <f t="shared" si="191"/>
        <v>1142312.6699408158</v>
      </c>
      <c r="O798" s="39">
        <f t="shared" si="199"/>
        <v>1142.3126699408158</v>
      </c>
    </row>
    <row r="799" spans="1:15" x14ac:dyDescent="0.25">
      <c r="A799" s="5"/>
      <c r="B799" s="1" t="s">
        <v>553</v>
      </c>
      <c r="C799" s="47">
        <v>4</v>
      </c>
      <c r="D799" s="69">
        <v>34.957999999999998</v>
      </c>
      <c r="E799" s="98">
        <v>2247</v>
      </c>
      <c r="F799" s="201">
        <v>275742</v>
      </c>
      <c r="G799" s="38">
        <v>100</v>
      </c>
      <c r="H799" s="64">
        <f t="shared" si="195"/>
        <v>275742</v>
      </c>
      <c r="I799" s="15">
        <f t="shared" si="194"/>
        <v>0</v>
      </c>
      <c r="J799" s="15">
        <f t="shared" si="198"/>
        <v>122.71562082777037</v>
      </c>
      <c r="K799" s="15">
        <f t="shared" si="196"/>
        <v>669.65953880817744</v>
      </c>
      <c r="L799" s="15">
        <f t="shared" si="197"/>
        <v>1214866.3825117478</v>
      </c>
      <c r="M799" s="15"/>
      <c r="N799" s="15">
        <f t="shared" si="191"/>
        <v>1214866.3825117478</v>
      </c>
      <c r="O799" s="39">
        <f t="shared" si="199"/>
        <v>1214.8663825117478</v>
      </c>
    </row>
    <row r="800" spans="1:15" x14ac:dyDescent="0.25">
      <c r="A800" s="5"/>
      <c r="B800" s="1" t="s">
        <v>827</v>
      </c>
      <c r="C800" s="47">
        <v>4</v>
      </c>
      <c r="D800" s="69">
        <v>35.174499999999995</v>
      </c>
      <c r="E800" s="98">
        <v>2363</v>
      </c>
      <c r="F800" s="201">
        <v>731427.6</v>
      </c>
      <c r="G800" s="38">
        <v>100</v>
      </c>
      <c r="H800" s="64">
        <f t="shared" si="195"/>
        <v>731427.6</v>
      </c>
      <c r="I800" s="15">
        <f t="shared" si="194"/>
        <v>0</v>
      </c>
      <c r="J800" s="15">
        <f t="shared" si="198"/>
        <v>309.53347439695301</v>
      </c>
      <c r="K800" s="15">
        <f t="shared" si="196"/>
        <v>482.84168523899484</v>
      </c>
      <c r="L800" s="15">
        <f t="shared" si="197"/>
        <v>991328.84655611543</v>
      </c>
      <c r="M800" s="15"/>
      <c r="N800" s="15">
        <f t="shared" si="191"/>
        <v>991328.84655611543</v>
      </c>
      <c r="O800" s="39">
        <f t="shared" si="199"/>
        <v>991.32884655611542</v>
      </c>
    </row>
    <row r="801" spans="1:15" x14ac:dyDescent="0.25">
      <c r="A801" s="5"/>
      <c r="B801" s="1" t="s">
        <v>554</v>
      </c>
      <c r="C801" s="47">
        <v>4</v>
      </c>
      <c r="D801" s="69">
        <v>48.100899999999996</v>
      </c>
      <c r="E801" s="98">
        <v>2520</v>
      </c>
      <c r="F801" s="201">
        <v>417421.8</v>
      </c>
      <c r="G801" s="38">
        <v>100</v>
      </c>
      <c r="H801" s="64">
        <f t="shared" si="195"/>
        <v>417421.8</v>
      </c>
      <c r="I801" s="15">
        <f t="shared" si="194"/>
        <v>0</v>
      </c>
      <c r="J801" s="15">
        <f t="shared" si="198"/>
        <v>165.64357142857142</v>
      </c>
      <c r="K801" s="15">
        <f t="shared" si="196"/>
        <v>626.73158820737649</v>
      </c>
      <c r="L801" s="15">
        <f t="shared" si="197"/>
        <v>1232397.0238509097</v>
      </c>
      <c r="M801" s="15"/>
      <c r="N801" s="15">
        <f t="shared" si="191"/>
        <v>1232397.0238509097</v>
      </c>
      <c r="O801" s="39">
        <f t="shared" si="199"/>
        <v>1232.3970238509096</v>
      </c>
    </row>
    <row r="802" spans="1:15" x14ac:dyDescent="0.25">
      <c r="A802" s="5"/>
      <c r="B802" s="1" t="s">
        <v>555</v>
      </c>
      <c r="C802" s="47">
        <v>4</v>
      </c>
      <c r="D802" s="69">
        <v>32.626199999999997</v>
      </c>
      <c r="E802" s="98">
        <v>1760</v>
      </c>
      <c r="F802" s="201">
        <v>240621.8</v>
      </c>
      <c r="G802" s="38">
        <v>100</v>
      </c>
      <c r="H802" s="64">
        <f t="shared" si="195"/>
        <v>240621.8</v>
      </c>
      <c r="I802" s="15">
        <f t="shared" si="194"/>
        <v>0</v>
      </c>
      <c r="J802" s="15">
        <f t="shared" si="198"/>
        <v>136.71693181818182</v>
      </c>
      <c r="K802" s="15">
        <f t="shared" si="196"/>
        <v>655.65822781776603</v>
      </c>
      <c r="L802" s="15">
        <f t="shared" si="197"/>
        <v>1134594.4212905734</v>
      </c>
      <c r="M802" s="15"/>
      <c r="N802" s="15">
        <f t="shared" si="191"/>
        <v>1134594.4212905734</v>
      </c>
      <c r="O802" s="39">
        <f t="shared" si="199"/>
        <v>1134.5944212905733</v>
      </c>
    </row>
    <row r="803" spans="1:15" x14ac:dyDescent="0.25">
      <c r="A803" s="5"/>
      <c r="B803" s="1" t="s">
        <v>301</v>
      </c>
      <c r="C803" s="47">
        <v>4</v>
      </c>
      <c r="D803" s="69">
        <v>23.6755</v>
      </c>
      <c r="E803" s="98">
        <v>845</v>
      </c>
      <c r="F803" s="201">
        <v>265214.7</v>
      </c>
      <c r="G803" s="38">
        <v>100</v>
      </c>
      <c r="H803" s="64">
        <f t="shared" si="195"/>
        <v>265214.7</v>
      </c>
      <c r="I803" s="15">
        <f t="shared" si="194"/>
        <v>0</v>
      </c>
      <c r="J803" s="15">
        <f t="shared" si="198"/>
        <v>313.86355029585798</v>
      </c>
      <c r="K803" s="15">
        <f t="shared" si="196"/>
        <v>478.51160934008988</v>
      </c>
      <c r="L803" s="15">
        <f t="shared" si="197"/>
        <v>777823.86064597906</v>
      </c>
      <c r="M803" s="15"/>
      <c r="N803" s="15">
        <f t="shared" si="191"/>
        <v>777823.86064597906</v>
      </c>
      <c r="O803" s="39">
        <f t="shared" si="199"/>
        <v>777.82386064597904</v>
      </c>
    </row>
    <row r="804" spans="1:15" x14ac:dyDescent="0.25">
      <c r="A804" s="5"/>
      <c r="B804" s="1" t="s">
        <v>556</v>
      </c>
      <c r="C804" s="47">
        <v>4</v>
      </c>
      <c r="D804" s="69">
        <v>47.437800000000003</v>
      </c>
      <c r="E804" s="98">
        <v>5684</v>
      </c>
      <c r="F804" s="201">
        <v>1074632</v>
      </c>
      <c r="G804" s="38">
        <v>100</v>
      </c>
      <c r="H804" s="64">
        <f t="shared" si="195"/>
        <v>1074632</v>
      </c>
      <c r="I804" s="15">
        <f t="shared" si="194"/>
        <v>0</v>
      </c>
      <c r="J804" s="15">
        <f t="shared" si="198"/>
        <v>189.06263194933146</v>
      </c>
      <c r="K804" s="15">
        <f t="shared" si="196"/>
        <v>603.31252768661636</v>
      </c>
      <c r="L804" s="15">
        <f t="shared" si="197"/>
        <v>1559093.6831499904</v>
      </c>
      <c r="M804" s="15"/>
      <c r="N804" s="15">
        <f t="shared" si="191"/>
        <v>1559093.6831499904</v>
      </c>
      <c r="O804" s="39">
        <f t="shared" si="199"/>
        <v>1559.0936831499903</v>
      </c>
    </row>
    <row r="805" spans="1:15" x14ac:dyDescent="0.25">
      <c r="A805" s="5"/>
      <c r="B805" s="1" t="s">
        <v>557</v>
      </c>
      <c r="C805" s="47">
        <v>4</v>
      </c>
      <c r="D805" s="69">
        <v>51.628</v>
      </c>
      <c r="E805" s="98">
        <v>3322</v>
      </c>
      <c r="F805" s="201">
        <v>553691.80000000005</v>
      </c>
      <c r="G805" s="38">
        <v>100</v>
      </c>
      <c r="H805" s="64">
        <f t="shared" si="195"/>
        <v>553691.80000000005</v>
      </c>
      <c r="I805" s="15">
        <f t="shared" si="194"/>
        <v>0</v>
      </c>
      <c r="J805" s="15">
        <f t="shared" si="198"/>
        <v>166.67423239012643</v>
      </c>
      <c r="K805" s="15">
        <f t="shared" si="196"/>
        <v>625.70092724582139</v>
      </c>
      <c r="L805" s="15">
        <f t="shared" si="197"/>
        <v>1333005.6266696861</v>
      </c>
      <c r="M805" s="15"/>
      <c r="N805" s="15">
        <f t="shared" si="191"/>
        <v>1333005.6266696861</v>
      </c>
      <c r="O805" s="39">
        <f t="shared" si="199"/>
        <v>1333.0056266696861</v>
      </c>
    </row>
    <row r="806" spans="1:15" x14ac:dyDescent="0.25">
      <c r="A806" s="5"/>
      <c r="B806" s="1" t="s">
        <v>558</v>
      </c>
      <c r="C806" s="47">
        <v>4</v>
      </c>
      <c r="D806" s="69">
        <v>40.825899999999997</v>
      </c>
      <c r="E806" s="98">
        <v>5294</v>
      </c>
      <c r="F806" s="201">
        <v>1081006.8</v>
      </c>
      <c r="G806" s="38">
        <v>100</v>
      </c>
      <c r="H806" s="64">
        <f t="shared" si="195"/>
        <v>1081006.8</v>
      </c>
      <c r="I806" s="15">
        <f t="shared" si="194"/>
        <v>0</v>
      </c>
      <c r="J806" s="15">
        <f t="shared" si="198"/>
        <v>204.19471099357764</v>
      </c>
      <c r="K806" s="15">
        <f t="shared" si="196"/>
        <v>588.18044864237027</v>
      </c>
      <c r="L806" s="15">
        <f t="shared" si="197"/>
        <v>1474979.7583140931</v>
      </c>
      <c r="M806" s="15"/>
      <c r="N806" s="15">
        <f t="shared" si="191"/>
        <v>1474979.7583140931</v>
      </c>
      <c r="O806" s="39">
        <f t="shared" si="199"/>
        <v>1474.979758314093</v>
      </c>
    </row>
    <row r="807" spans="1:15" x14ac:dyDescent="0.25">
      <c r="A807" s="5"/>
      <c r="B807" s="1" t="s">
        <v>538</v>
      </c>
      <c r="C807" s="47">
        <v>3</v>
      </c>
      <c r="D807" s="69">
        <v>82.852499999999992</v>
      </c>
      <c r="E807" s="98">
        <v>13193</v>
      </c>
      <c r="F807" s="201">
        <v>14711892.5</v>
      </c>
      <c r="G807" s="38">
        <v>50</v>
      </c>
      <c r="H807" s="64">
        <f t="shared" si="195"/>
        <v>7355946.25</v>
      </c>
      <c r="I807" s="15">
        <f t="shared" si="194"/>
        <v>7355946.25</v>
      </c>
      <c r="J807" s="15">
        <f t="shared" si="198"/>
        <v>1115.1286667171985</v>
      </c>
      <c r="K807" s="15">
        <f t="shared" si="196"/>
        <v>-322.75350708125063</v>
      </c>
      <c r="L807" s="15">
        <f t="shared" si="197"/>
        <v>1754287.7049490637</v>
      </c>
      <c r="M807" s="15"/>
      <c r="N807" s="15">
        <f t="shared" si="191"/>
        <v>1754287.7049490637</v>
      </c>
      <c r="O807" s="39">
        <f t="shared" si="199"/>
        <v>1754.2877049490637</v>
      </c>
    </row>
    <row r="808" spans="1:15" x14ac:dyDescent="0.25">
      <c r="A808" s="5"/>
      <c r="B808" s="1" t="s">
        <v>559</v>
      </c>
      <c r="C808" s="47">
        <v>4</v>
      </c>
      <c r="D808" s="69">
        <v>39.7181</v>
      </c>
      <c r="E808" s="98">
        <v>5118</v>
      </c>
      <c r="F808" s="201">
        <v>926314.1</v>
      </c>
      <c r="G808" s="38">
        <v>100</v>
      </c>
      <c r="H808" s="64">
        <f t="shared" si="195"/>
        <v>926314.1</v>
      </c>
      <c r="I808" s="15">
        <f t="shared" si="194"/>
        <v>0</v>
      </c>
      <c r="J808" s="15">
        <f t="shared" si="198"/>
        <v>180.99142243063696</v>
      </c>
      <c r="K808" s="15">
        <f t="shared" si="196"/>
        <v>611.38373720531092</v>
      </c>
      <c r="L808" s="15">
        <f t="shared" si="197"/>
        <v>1481049.6963493575</v>
      </c>
      <c r="M808" s="15"/>
      <c r="N808" s="15">
        <f t="shared" si="191"/>
        <v>1481049.6963493575</v>
      </c>
      <c r="O808" s="39">
        <f t="shared" si="199"/>
        <v>1481.0496963493574</v>
      </c>
    </row>
    <row r="809" spans="1:15" x14ac:dyDescent="0.25">
      <c r="A809" s="5"/>
      <c r="B809" s="1" t="s">
        <v>828</v>
      </c>
      <c r="C809" s="47">
        <v>4</v>
      </c>
      <c r="D809" s="69">
        <v>28.17</v>
      </c>
      <c r="E809" s="98">
        <v>1507</v>
      </c>
      <c r="F809" s="201">
        <v>448682</v>
      </c>
      <c r="G809" s="38">
        <v>100</v>
      </c>
      <c r="H809" s="64">
        <f t="shared" si="195"/>
        <v>448682</v>
      </c>
      <c r="I809" s="15">
        <f t="shared" si="194"/>
        <v>0</v>
      </c>
      <c r="J809" s="15">
        <f t="shared" si="198"/>
        <v>297.73191771731916</v>
      </c>
      <c r="K809" s="15">
        <f t="shared" si="196"/>
        <v>494.64324191862869</v>
      </c>
      <c r="L809" s="15">
        <f t="shared" si="197"/>
        <v>887401.80328444752</v>
      </c>
      <c r="M809" s="15"/>
      <c r="N809" s="15">
        <f t="shared" si="191"/>
        <v>887401.80328444752</v>
      </c>
      <c r="O809" s="39">
        <f t="shared" si="199"/>
        <v>887.40180328444751</v>
      </c>
    </row>
    <row r="810" spans="1:15" x14ac:dyDescent="0.25">
      <c r="A810" s="5"/>
      <c r="B810" s="1" t="s">
        <v>829</v>
      </c>
      <c r="C810" s="47">
        <v>4</v>
      </c>
      <c r="D810" s="69">
        <v>24.711599999999997</v>
      </c>
      <c r="E810" s="98">
        <v>606</v>
      </c>
      <c r="F810" s="201">
        <v>72799.199999999997</v>
      </c>
      <c r="G810" s="38">
        <v>100</v>
      </c>
      <c r="H810" s="64">
        <f t="shared" si="195"/>
        <v>72799.199999999997</v>
      </c>
      <c r="I810" s="15">
        <f t="shared" si="194"/>
        <v>0</v>
      </c>
      <c r="J810" s="15">
        <f t="shared" si="198"/>
        <v>120.13069306930693</v>
      </c>
      <c r="K810" s="15">
        <f t="shared" si="196"/>
        <v>672.24446656664088</v>
      </c>
      <c r="L810" s="15">
        <f t="shared" si="197"/>
        <v>1000130.1656426964</v>
      </c>
      <c r="M810" s="15"/>
      <c r="N810" s="15">
        <f t="shared" si="191"/>
        <v>1000130.1656426964</v>
      </c>
      <c r="O810" s="39">
        <f t="shared" si="199"/>
        <v>1000.1301656426964</v>
      </c>
    </row>
    <row r="811" spans="1:15" x14ac:dyDescent="0.25">
      <c r="A811" s="5"/>
      <c r="B811" s="8"/>
      <c r="C811" s="8"/>
      <c r="D811" s="69">
        <v>0</v>
      </c>
      <c r="E811" s="100"/>
      <c r="F811" s="56"/>
      <c r="G811" s="38"/>
      <c r="H811" s="56"/>
      <c r="K811" s="15"/>
      <c r="L811" s="15"/>
      <c r="M811" s="15"/>
      <c r="N811" s="15"/>
      <c r="O811" s="39">
        <f t="shared" si="199"/>
        <v>0</v>
      </c>
    </row>
    <row r="812" spans="1:15" x14ac:dyDescent="0.25">
      <c r="A812" s="32" t="s">
        <v>560</v>
      </c>
      <c r="B812" s="2" t="s">
        <v>2</v>
      </c>
      <c r="C812" s="58"/>
      <c r="D812" s="7">
        <v>1042.992</v>
      </c>
      <c r="E812" s="101">
        <f>E813</f>
        <v>91112</v>
      </c>
      <c r="F812" s="49">
        <f t="shared" ref="F812" si="200">F814</f>
        <v>0</v>
      </c>
      <c r="G812" s="49"/>
      <c r="H812" s="49">
        <f>H814</f>
        <v>10140211.699999999</v>
      </c>
      <c r="I812" s="12">
        <f>I814</f>
        <v>-10140211.699999999</v>
      </c>
      <c r="J812" s="12"/>
      <c r="K812" s="15"/>
      <c r="L812" s="15"/>
      <c r="M812" s="14">
        <f>M814</f>
        <v>43112184.767498791</v>
      </c>
      <c r="N812" s="12">
        <f t="shared" si="191"/>
        <v>43112184.767498791</v>
      </c>
      <c r="O812" s="39"/>
    </row>
    <row r="813" spans="1:15" x14ac:dyDescent="0.25">
      <c r="A813" s="32" t="s">
        <v>560</v>
      </c>
      <c r="B813" s="2" t="s">
        <v>3</v>
      </c>
      <c r="C813" s="58"/>
      <c r="D813" s="7">
        <v>1042.992</v>
      </c>
      <c r="E813" s="101">
        <f>SUM(E815:E849)</f>
        <v>91112</v>
      </c>
      <c r="F813" s="49">
        <f t="shared" ref="F813" si="201">SUM(F815:F849)</f>
        <v>55394972.700000018</v>
      </c>
      <c r="G813" s="49"/>
      <c r="H813" s="49">
        <f>SUM(H815:H849)</f>
        <v>35114549.300000004</v>
      </c>
      <c r="I813" s="12">
        <f>SUM(I815:I849)</f>
        <v>20280423.399999999</v>
      </c>
      <c r="J813" s="12"/>
      <c r="K813" s="15"/>
      <c r="L813" s="12">
        <f>SUM(L815:L849)</f>
        <v>36589117.775112055</v>
      </c>
      <c r="M813" s="15"/>
      <c r="N813" s="12">
        <f t="shared" si="191"/>
        <v>36589117.775112055</v>
      </c>
      <c r="O813" s="39"/>
    </row>
    <row r="814" spans="1:15" x14ac:dyDescent="0.25">
      <c r="A814" s="5"/>
      <c r="B814" s="1" t="s">
        <v>26</v>
      </c>
      <c r="C814" s="47">
        <v>2</v>
      </c>
      <c r="D814" s="69">
        <v>0</v>
      </c>
      <c r="E814" s="104"/>
      <c r="F814" s="64"/>
      <c r="G814" s="38">
        <v>25</v>
      </c>
      <c r="H814" s="64">
        <f>F839*G814/100</f>
        <v>10140211.699999999</v>
      </c>
      <c r="I814" s="15">
        <f t="shared" ref="I814:I849" si="202">F814-H814</f>
        <v>-10140211.699999999</v>
      </c>
      <c r="J814" s="15"/>
      <c r="K814" s="15"/>
      <c r="L814" s="15"/>
      <c r="M814" s="15">
        <f>($L$7*$L$8*E812/$L$10)+($L$7*$L$9*D812/$L$11)</f>
        <v>43112184.767498791</v>
      </c>
      <c r="N814" s="15">
        <f t="shared" si="191"/>
        <v>43112184.767498791</v>
      </c>
      <c r="O814" s="39">
        <f t="shared" si="199"/>
        <v>43112.184767498795</v>
      </c>
    </row>
    <row r="815" spans="1:15" x14ac:dyDescent="0.25">
      <c r="A815" s="5"/>
      <c r="B815" s="1" t="s">
        <v>830</v>
      </c>
      <c r="C815" s="47">
        <v>4</v>
      </c>
      <c r="D815" s="69">
        <v>25.906500000000001</v>
      </c>
      <c r="E815" s="98">
        <v>773</v>
      </c>
      <c r="F815" s="202">
        <v>184008.3</v>
      </c>
      <c r="G815" s="38">
        <v>100</v>
      </c>
      <c r="H815" s="64">
        <f t="shared" ref="H815:H849" si="203">F815*G815/100</f>
        <v>184008.3</v>
      </c>
      <c r="I815" s="15">
        <f t="shared" si="202"/>
        <v>0</v>
      </c>
      <c r="J815" s="15">
        <f t="shared" si="198"/>
        <v>238.04437257438551</v>
      </c>
      <c r="K815" s="15">
        <f t="shared" ref="K815:K849" si="204">$J$11*$J$19-J815</f>
        <v>554.33078706156232</v>
      </c>
      <c r="L815" s="15">
        <f t="shared" ref="L815:L849" si="205">IF(K815&gt;0,$J$7*$J$8*(K815/$K$19),0)+$J$7*$J$9*(E815/$E$19)+$J$7*$J$10*(D815/$D$19)</f>
        <v>872979.62606163358</v>
      </c>
      <c r="M815" s="15"/>
      <c r="N815" s="15">
        <f t="shared" si="191"/>
        <v>872979.62606163358</v>
      </c>
      <c r="O815" s="39">
        <f t="shared" si="199"/>
        <v>872.97962606163355</v>
      </c>
    </row>
    <row r="816" spans="1:15" x14ac:dyDescent="0.25">
      <c r="A816" s="5"/>
      <c r="B816" s="1" t="s">
        <v>561</v>
      </c>
      <c r="C816" s="47">
        <v>4</v>
      </c>
      <c r="D816" s="69">
        <v>48.301099999999991</v>
      </c>
      <c r="E816" s="98">
        <v>2902</v>
      </c>
      <c r="F816" s="202">
        <v>1258113.8999999999</v>
      </c>
      <c r="G816" s="38">
        <v>100</v>
      </c>
      <c r="H816" s="64">
        <f t="shared" si="203"/>
        <v>1258113.8999999999</v>
      </c>
      <c r="I816" s="15">
        <f t="shared" si="202"/>
        <v>0</v>
      </c>
      <c r="J816" s="15">
        <f t="shared" si="198"/>
        <v>433.53339076498963</v>
      </c>
      <c r="K816" s="15">
        <f t="shared" si="204"/>
        <v>358.84176887095822</v>
      </c>
      <c r="L816" s="15">
        <f t="shared" si="205"/>
        <v>935944.89957204682</v>
      </c>
      <c r="M816" s="15"/>
      <c r="N816" s="15">
        <f t="shared" si="191"/>
        <v>935944.89957204682</v>
      </c>
      <c r="O816" s="39">
        <f t="shared" si="199"/>
        <v>935.94489957204678</v>
      </c>
    </row>
    <row r="817" spans="1:15" x14ac:dyDescent="0.25">
      <c r="A817" s="5"/>
      <c r="B817" s="1" t="s">
        <v>562</v>
      </c>
      <c r="C817" s="47">
        <v>4</v>
      </c>
      <c r="D817" s="69">
        <v>31.988000000000003</v>
      </c>
      <c r="E817" s="98">
        <v>1963</v>
      </c>
      <c r="F817" s="202">
        <v>281868.3</v>
      </c>
      <c r="G817" s="38">
        <v>100</v>
      </c>
      <c r="H817" s="64">
        <f t="shared" si="203"/>
        <v>281868.3</v>
      </c>
      <c r="I817" s="15">
        <f t="shared" si="202"/>
        <v>0</v>
      </c>
      <c r="J817" s="15">
        <f t="shared" si="198"/>
        <v>143.59057564951604</v>
      </c>
      <c r="K817" s="15">
        <f t="shared" si="204"/>
        <v>648.78458398643181</v>
      </c>
      <c r="L817" s="15">
        <f t="shared" si="205"/>
        <v>1146866.4425630048</v>
      </c>
      <c r="M817" s="15"/>
      <c r="N817" s="15">
        <f t="shared" si="191"/>
        <v>1146866.4425630048</v>
      </c>
      <c r="O817" s="39">
        <f t="shared" si="199"/>
        <v>1146.8664425630047</v>
      </c>
    </row>
    <row r="818" spans="1:15" x14ac:dyDescent="0.25">
      <c r="A818" s="5"/>
      <c r="B818" s="1" t="s">
        <v>563</v>
      </c>
      <c r="C818" s="47">
        <v>4</v>
      </c>
      <c r="D818" s="69">
        <v>65.251899999999992</v>
      </c>
      <c r="E818" s="98">
        <v>2695</v>
      </c>
      <c r="F818" s="202">
        <v>698632.1</v>
      </c>
      <c r="G818" s="38">
        <v>100</v>
      </c>
      <c r="H818" s="64">
        <f t="shared" si="203"/>
        <v>698632.1</v>
      </c>
      <c r="I818" s="15">
        <f t="shared" si="202"/>
        <v>0</v>
      </c>
      <c r="J818" s="15">
        <f t="shared" si="198"/>
        <v>259.23269016697589</v>
      </c>
      <c r="K818" s="15">
        <f t="shared" si="204"/>
        <v>533.14246946897197</v>
      </c>
      <c r="L818" s="15">
        <f t="shared" si="205"/>
        <v>1187001.1929822408</v>
      </c>
      <c r="M818" s="15"/>
      <c r="N818" s="15">
        <f t="shared" si="191"/>
        <v>1187001.1929822408</v>
      </c>
      <c r="O818" s="39">
        <f t="shared" si="199"/>
        <v>1187.0011929822408</v>
      </c>
    </row>
    <row r="819" spans="1:15" x14ac:dyDescent="0.25">
      <c r="A819" s="5"/>
      <c r="B819" s="1" t="s">
        <v>831</v>
      </c>
      <c r="C819" s="47">
        <v>4</v>
      </c>
      <c r="D819" s="69">
        <v>54.275099999999995</v>
      </c>
      <c r="E819" s="98">
        <v>3200</v>
      </c>
      <c r="F819" s="202">
        <v>1461436.9</v>
      </c>
      <c r="G819" s="38">
        <v>100</v>
      </c>
      <c r="H819" s="64">
        <f t="shared" si="203"/>
        <v>1461436.9</v>
      </c>
      <c r="I819" s="15">
        <f t="shared" si="202"/>
        <v>0</v>
      </c>
      <c r="J819" s="15">
        <f t="shared" si="198"/>
        <v>456.69903124999996</v>
      </c>
      <c r="K819" s="15">
        <f t="shared" si="204"/>
        <v>335.67612838594789</v>
      </c>
      <c r="L819" s="15">
        <f t="shared" si="205"/>
        <v>958978.44720126525</v>
      </c>
      <c r="M819" s="15"/>
      <c r="N819" s="15">
        <f t="shared" si="191"/>
        <v>958978.44720126525</v>
      </c>
      <c r="O819" s="39">
        <f t="shared" si="199"/>
        <v>958.97844720126523</v>
      </c>
    </row>
    <row r="820" spans="1:15" x14ac:dyDescent="0.25">
      <c r="A820" s="5"/>
      <c r="B820" s="1" t="s">
        <v>564</v>
      </c>
      <c r="C820" s="47">
        <v>4</v>
      </c>
      <c r="D820" s="69">
        <v>29.217499999999998</v>
      </c>
      <c r="E820" s="98">
        <v>866</v>
      </c>
      <c r="F820" s="202">
        <v>225167.1</v>
      </c>
      <c r="G820" s="38">
        <v>100</v>
      </c>
      <c r="H820" s="64">
        <f t="shared" si="203"/>
        <v>225167.1</v>
      </c>
      <c r="I820" s="15">
        <f t="shared" si="202"/>
        <v>0</v>
      </c>
      <c r="J820" s="15">
        <f t="shared" si="198"/>
        <v>260.0081986143187</v>
      </c>
      <c r="K820" s="15">
        <f t="shared" si="204"/>
        <v>532.36696102162909</v>
      </c>
      <c r="L820" s="15">
        <f t="shared" si="205"/>
        <v>865975.4246079697</v>
      </c>
      <c r="M820" s="15"/>
      <c r="N820" s="15">
        <f t="shared" si="191"/>
        <v>865975.4246079697</v>
      </c>
      <c r="O820" s="39">
        <f t="shared" si="199"/>
        <v>865.97542460796967</v>
      </c>
    </row>
    <row r="821" spans="1:15" x14ac:dyDescent="0.25">
      <c r="A821" s="5"/>
      <c r="B821" s="1" t="s">
        <v>565</v>
      </c>
      <c r="C821" s="47">
        <v>4</v>
      </c>
      <c r="D821" s="69">
        <v>30.398</v>
      </c>
      <c r="E821" s="98">
        <v>1268</v>
      </c>
      <c r="F821" s="202">
        <v>199419.1</v>
      </c>
      <c r="G821" s="38">
        <v>100</v>
      </c>
      <c r="H821" s="64">
        <f t="shared" si="203"/>
        <v>199419.1</v>
      </c>
      <c r="I821" s="15">
        <f t="shared" si="202"/>
        <v>0</v>
      </c>
      <c r="J821" s="15">
        <f t="shared" si="198"/>
        <v>157.27058359621452</v>
      </c>
      <c r="K821" s="15">
        <f t="shared" si="204"/>
        <v>635.10457603973327</v>
      </c>
      <c r="L821" s="15">
        <f t="shared" si="205"/>
        <v>1045755.1424047198</v>
      </c>
      <c r="M821" s="15"/>
      <c r="N821" s="15">
        <f t="shared" si="191"/>
        <v>1045755.1424047198</v>
      </c>
      <c r="O821" s="39">
        <f t="shared" si="199"/>
        <v>1045.7551424047199</v>
      </c>
    </row>
    <row r="822" spans="1:15" x14ac:dyDescent="0.25">
      <c r="A822" s="5"/>
      <c r="B822" s="1" t="s">
        <v>566</v>
      </c>
      <c r="C822" s="47">
        <v>4</v>
      </c>
      <c r="D822" s="69">
        <v>20.7653</v>
      </c>
      <c r="E822" s="98">
        <v>683</v>
      </c>
      <c r="F822" s="202">
        <v>229860.5</v>
      </c>
      <c r="G822" s="38">
        <v>100</v>
      </c>
      <c r="H822" s="64">
        <f t="shared" si="203"/>
        <v>229860.5</v>
      </c>
      <c r="I822" s="15">
        <f t="shared" si="202"/>
        <v>0</v>
      </c>
      <c r="J822" s="15">
        <f t="shared" si="198"/>
        <v>336.54538799414348</v>
      </c>
      <c r="K822" s="15">
        <f t="shared" si="204"/>
        <v>455.82977164180437</v>
      </c>
      <c r="L822" s="15">
        <f t="shared" si="205"/>
        <v>721539.74516734749</v>
      </c>
      <c r="M822" s="15"/>
      <c r="N822" s="15">
        <f t="shared" si="191"/>
        <v>721539.74516734749</v>
      </c>
      <c r="O822" s="39">
        <f t="shared" si="199"/>
        <v>721.53974516734752</v>
      </c>
    </row>
    <row r="823" spans="1:15" x14ac:dyDescent="0.25">
      <c r="A823" s="5"/>
      <c r="B823" s="1" t="s">
        <v>567</v>
      </c>
      <c r="C823" s="47">
        <v>4</v>
      </c>
      <c r="D823" s="69">
        <v>20.0947</v>
      </c>
      <c r="E823" s="98">
        <v>941</v>
      </c>
      <c r="F823" s="202">
        <v>210852.9</v>
      </c>
      <c r="G823" s="38">
        <v>100</v>
      </c>
      <c r="H823" s="64">
        <f t="shared" si="203"/>
        <v>210852.9</v>
      </c>
      <c r="I823" s="15">
        <f t="shared" si="202"/>
        <v>0</v>
      </c>
      <c r="J823" s="15">
        <f t="shared" si="198"/>
        <v>224.07321997874601</v>
      </c>
      <c r="K823" s="15">
        <f t="shared" si="204"/>
        <v>568.30193965720184</v>
      </c>
      <c r="L823" s="15">
        <f t="shared" si="205"/>
        <v>891576.34841732669</v>
      </c>
      <c r="M823" s="15"/>
      <c r="N823" s="15">
        <f t="shared" si="191"/>
        <v>891576.34841732669</v>
      </c>
      <c r="O823" s="39">
        <f t="shared" si="199"/>
        <v>891.5763484173267</v>
      </c>
    </row>
    <row r="824" spans="1:15" x14ac:dyDescent="0.25">
      <c r="A824" s="5"/>
      <c r="B824" s="1" t="s">
        <v>568</v>
      </c>
      <c r="C824" s="47">
        <v>4</v>
      </c>
      <c r="D824" s="69">
        <v>32.6556</v>
      </c>
      <c r="E824" s="98">
        <v>1242</v>
      </c>
      <c r="F824" s="202">
        <v>203527.7</v>
      </c>
      <c r="G824" s="38">
        <v>100</v>
      </c>
      <c r="H824" s="64">
        <f t="shared" si="203"/>
        <v>203527.7</v>
      </c>
      <c r="I824" s="15">
        <f t="shared" si="202"/>
        <v>0</v>
      </c>
      <c r="J824" s="15">
        <f t="shared" si="198"/>
        <v>163.87093397745573</v>
      </c>
      <c r="K824" s="15">
        <f t="shared" si="204"/>
        <v>628.50422565849215</v>
      </c>
      <c r="L824" s="15">
        <f t="shared" si="205"/>
        <v>1041489.2772020726</v>
      </c>
      <c r="M824" s="15"/>
      <c r="N824" s="15">
        <f t="shared" si="191"/>
        <v>1041489.2772020726</v>
      </c>
      <c r="O824" s="39">
        <f t="shared" si="199"/>
        <v>1041.4892772020726</v>
      </c>
    </row>
    <row r="825" spans="1:15" x14ac:dyDescent="0.25">
      <c r="A825" s="5"/>
      <c r="B825" s="1" t="s">
        <v>569</v>
      </c>
      <c r="C825" s="47">
        <v>4</v>
      </c>
      <c r="D825" s="69">
        <v>20.333000000000002</v>
      </c>
      <c r="E825" s="98">
        <v>1089</v>
      </c>
      <c r="F825" s="202">
        <v>128798.5</v>
      </c>
      <c r="G825" s="38">
        <v>100</v>
      </c>
      <c r="H825" s="64">
        <f t="shared" si="203"/>
        <v>128798.5</v>
      </c>
      <c r="I825" s="15">
        <f t="shared" si="202"/>
        <v>0</v>
      </c>
      <c r="J825" s="15">
        <f t="shared" si="198"/>
        <v>118.2722681359045</v>
      </c>
      <c r="K825" s="15">
        <f t="shared" si="204"/>
        <v>674.10289150004337</v>
      </c>
      <c r="L825" s="15">
        <f t="shared" si="205"/>
        <v>1043517.1787937883</v>
      </c>
      <c r="M825" s="15"/>
      <c r="N825" s="15">
        <f t="shared" si="191"/>
        <v>1043517.1787937883</v>
      </c>
      <c r="O825" s="39">
        <f t="shared" si="199"/>
        <v>1043.5171787937884</v>
      </c>
    </row>
    <row r="826" spans="1:15" x14ac:dyDescent="0.25">
      <c r="A826" s="5"/>
      <c r="B826" s="1" t="s">
        <v>570</v>
      </c>
      <c r="C826" s="47">
        <v>4</v>
      </c>
      <c r="D826" s="69">
        <v>26.998699999999999</v>
      </c>
      <c r="E826" s="98">
        <v>784</v>
      </c>
      <c r="F826" s="202">
        <v>156111</v>
      </c>
      <c r="G826" s="38">
        <v>100</v>
      </c>
      <c r="H826" s="64">
        <f t="shared" si="203"/>
        <v>156111</v>
      </c>
      <c r="I826" s="15">
        <f t="shared" si="202"/>
        <v>0</v>
      </c>
      <c r="J826" s="15">
        <f t="shared" si="198"/>
        <v>199.12117346938774</v>
      </c>
      <c r="K826" s="15">
        <f t="shared" si="204"/>
        <v>593.25398616656014</v>
      </c>
      <c r="L826" s="15">
        <f t="shared" si="205"/>
        <v>927098.19327970129</v>
      </c>
      <c r="M826" s="15"/>
      <c r="N826" s="15">
        <f t="shared" si="191"/>
        <v>927098.19327970129</v>
      </c>
      <c r="O826" s="39">
        <f t="shared" si="199"/>
        <v>927.09819327970126</v>
      </c>
    </row>
    <row r="827" spans="1:15" x14ac:dyDescent="0.25">
      <c r="A827" s="5"/>
      <c r="B827" s="1" t="s">
        <v>571</v>
      </c>
      <c r="C827" s="47">
        <v>4</v>
      </c>
      <c r="D827" s="69">
        <v>43.112399999999994</v>
      </c>
      <c r="E827" s="98">
        <v>3103</v>
      </c>
      <c r="F827" s="202">
        <v>399218.4</v>
      </c>
      <c r="G827" s="38">
        <v>100</v>
      </c>
      <c r="H827" s="64">
        <f t="shared" si="203"/>
        <v>399218.4</v>
      </c>
      <c r="I827" s="15">
        <f t="shared" si="202"/>
        <v>0</v>
      </c>
      <c r="J827" s="15">
        <f t="shared" si="198"/>
        <v>128.65562359007413</v>
      </c>
      <c r="K827" s="15">
        <f t="shared" si="204"/>
        <v>663.71953604587372</v>
      </c>
      <c r="L827" s="15">
        <f t="shared" si="205"/>
        <v>1329839.9735321342</v>
      </c>
      <c r="M827" s="15"/>
      <c r="N827" s="15">
        <f t="shared" si="191"/>
        <v>1329839.9735321342</v>
      </c>
      <c r="O827" s="39">
        <f t="shared" si="199"/>
        <v>1329.8399735321343</v>
      </c>
    </row>
    <row r="828" spans="1:15" x14ac:dyDescent="0.25">
      <c r="A828" s="5"/>
      <c r="B828" s="1" t="s">
        <v>572</v>
      </c>
      <c r="C828" s="47">
        <v>4</v>
      </c>
      <c r="D828" s="69">
        <v>13.8256</v>
      </c>
      <c r="E828" s="98">
        <v>504</v>
      </c>
      <c r="F828" s="202">
        <v>166170.4</v>
      </c>
      <c r="G828" s="38">
        <v>100</v>
      </c>
      <c r="H828" s="64">
        <f t="shared" si="203"/>
        <v>166170.4</v>
      </c>
      <c r="I828" s="15">
        <f t="shared" si="202"/>
        <v>0</v>
      </c>
      <c r="J828" s="15">
        <f t="shared" si="198"/>
        <v>329.7031746031746</v>
      </c>
      <c r="K828" s="15">
        <f t="shared" si="204"/>
        <v>462.67198503277325</v>
      </c>
      <c r="L828" s="15">
        <f t="shared" si="205"/>
        <v>688228.38836440933</v>
      </c>
      <c r="M828" s="15"/>
      <c r="N828" s="15">
        <f t="shared" si="191"/>
        <v>688228.38836440933</v>
      </c>
      <c r="O828" s="39">
        <f t="shared" si="199"/>
        <v>688.22838836440928</v>
      </c>
    </row>
    <row r="829" spans="1:15" x14ac:dyDescent="0.25">
      <c r="A829" s="5"/>
      <c r="B829" s="1" t="s">
        <v>573</v>
      </c>
      <c r="C829" s="47">
        <v>4</v>
      </c>
      <c r="D829" s="69">
        <v>29.2425</v>
      </c>
      <c r="E829" s="98">
        <v>1658</v>
      </c>
      <c r="F829" s="202">
        <v>231381.1</v>
      </c>
      <c r="G829" s="38">
        <v>100</v>
      </c>
      <c r="H829" s="64">
        <f t="shared" si="203"/>
        <v>231381.1</v>
      </c>
      <c r="I829" s="15">
        <f t="shared" si="202"/>
        <v>0</v>
      </c>
      <c r="J829" s="15">
        <f t="shared" si="198"/>
        <v>139.55434258142341</v>
      </c>
      <c r="K829" s="15">
        <f t="shared" si="204"/>
        <v>652.82081705452447</v>
      </c>
      <c r="L829" s="15">
        <f t="shared" si="205"/>
        <v>1108840.2622467941</v>
      </c>
      <c r="M829" s="15"/>
      <c r="N829" s="15">
        <f t="shared" si="191"/>
        <v>1108840.2622467941</v>
      </c>
      <c r="O829" s="39">
        <f t="shared" si="199"/>
        <v>1108.8402622467941</v>
      </c>
    </row>
    <row r="830" spans="1:15" x14ac:dyDescent="0.25">
      <c r="A830" s="5"/>
      <c r="B830" s="1" t="s">
        <v>574</v>
      </c>
      <c r="C830" s="47">
        <v>4</v>
      </c>
      <c r="D830" s="69">
        <v>34.03</v>
      </c>
      <c r="E830" s="98">
        <v>1700</v>
      </c>
      <c r="F830" s="202">
        <v>286824.90000000002</v>
      </c>
      <c r="G830" s="38">
        <v>100</v>
      </c>
      <c r="H830" s="64">
        <f t="shared" si="203"/>
        <v>286824.90000000002</v>
      </c>
      <c r="I830" s="15">
        <f t="shared" si="202"/>
        <v>0</v>
      </c>
      <c r="J830" s="15">
        <f t="shared" si="198"/>
        <v>168.72052941176472</v>
      </c>
      <c r="K830" s="15">
        <f t="shared" si="204"/>
        <v>623.65463022418317</v>
      </c>
      <c r="L830" s="15">
        <f t="shared" si="205"/>
        <v>1091527.5990975928</v>
      </c>
      <c r="M830" s="15"/>
      <c r="N830" s="15">
        <f t="shared" si="191"/>
        <v>1091527.5990975928</v>
      </c>
      <c r="O830" s="39">
        <f t="shared" si="199"/>
        <v>1091.5275990975927</v>
      </c>
    </row>
    <row r="831" spans="1:15" x14ac:dyDescent="0.25">
      <c r="A831" s="5"/>
      <c r="B831" s="1" t="s">
        <v>832</v>
      </c>
      <c r="C831" s="47">
        <v>4</v>
      </c>
      <c r="D831" s="69">
        <v>19.790199999999999</v>
      </c>
      <c r="E831" s="98">
        <v>693</v>
      </c>
      <c r="F831" s="202">
        <v>169942.7</v>
      </c>
      <c r="G831" s="38">
        <v>100</v>
      </c>
      <c r="H831" s="64">
        <f t="shared" si="203"/>
        <v>169942.7</v>
      </c>
      <c r="I831" s="15">
        <f t="shared" si="202"/>
        <v>0</v>
      </c>
      <c r="J831" s="15">
        <f t="shared" si="198"/>
        <v>245.22756132756135</v>
      </c>
      <c r="K831" s="15">
        <f t="shared" si="204"/>
        <v>547.14759830838648</v>
      </c>
      <c r="L831" s="15">
        <f t="shared" si="205"/>
        <v>835643.81623439002</v>
      </c>
      <c r="M831" s="15"/>
      <c r="N831" s="15">
        <f t="shared" si="191"/>
        <v>835643.81623439002</v>
      </c>
      <c r="O831" s="39">
        <f t="shared" si="199"/>
        <v>835.64381623438999</v>
      </c>
    </row>
    <row r="832" spans="1:15" x14ac:dyDescent="0.25">
      <c r="A832" s="5"/>
      <c r="B832" s="1" t="s">
        <v>575</v>
      </c>
      <c r="C832" s="47">
        <v>4</v>
      </c>
      <c r="D832" s="69">
        <v>35.491299999999995</v>
      </c>
      <c r="E832" s="98">
        <v>3273</v>
      </c>
      <c r="F832" s="202">
        <v>571354.19999999995</v>
      </c>
      <c r="G832" s="38">
        <v>100</v>
      </c>
      <c r="H832" s="64">
        <f t="shared" si="203"/>
        <v>571354.19999999995</v>
      </c>
      <c r="I832" s="15">
        <f t="shared" si="202"/>
        <v>0</v>
      </c>
      <c r="J832" s="15">
        <f t="shared" si="198"/>
        <v>174.56590284142987</v>
      </c>
      <c r="K832" s="15">
        <f t="shared" si="204"/>
        <v>617.80925679451798</v>
      </c>
      <c r="L832" s="15">
        <f t="shared" si="205"/>
        <v>1266918.3971126562</v>
      </c>
      <c r="M832" s="15"/>
      <c r="N832" s="15">
        <f t="shared" si="191"/>
        <v>1266918.3971126562</v>
      </c>
      <c r="O832" s="39">
        <f t="shared" si="199"/>
        <v>1266.9183971126561</v>
      </c>
    </row>
    <row r="833" spans="1:15" x14ac:dyDescent="0.25">
      <c r="A833" s="5"/>
      <c r="B833" s="1" t="s">
        <v>576</v>
      </c>
      <c r="C833" s="47">
        <v>4</v>
      </c>
      <c r="D833" s="69">
        <v>14.1394</v>
      </c>
      <c r="E833" s="98">
        <v>664</v>
      </c>
      <c r="F833" s="202">
        <v>262743.7</v>
      </c>
      <c r="G833" s="38">
        <v>100</v>
      </c>
      <c r="H833" s="64">
        <f t="shared" si="203"/>
        <v>262743.7</v>
      </c>
      <c r="I833" s="15">
        <f t="shared" si="202"/>
        <v>0</v>
      </c>
      <c r="J833" s="15">
        <f t="shared" si="198"/>
        <v>395.69834337349397</v>
      </c>
      <c r="K833" s="15">
        <f t="shared" si="204"/>
        <v>396.67681626245388</v>
      </c>
      <c r="L833" s="15">
        <f t="shared" si="205"/>
        <v>623491.36514238047</v>
      </c>
      <c r="M833" s="15"/>
      <c r="N833" s="15">
        <f t="shared" si="191"/>
        <v>623491.36514238047</v>
      </c>
      <c r="O833" s="39">
        <f t="shared" si="199"/>
        <v>623.49136514238046</v>
      </c>
    </row>
    <row r="834" spans="1:15" x14ac:dyDescent="0.25">
      <c r="A834" s="5"/>
      <c r="B834" s="1" t="s">
        <v>833</v>
      </c>
      <c r="C834" s="47">
        <v>4</v>
      </c>
      <c r="D834" s="69">
        <v>16.197300000000002</v>
      </c>
      <c r="E834" s="98">
        <v>808</v>
      </c>
      <c r="F834" s="202">
        <v>151300.6</v>
      </c>
      <c r="G834" s="38">
        <v>100</v>
      </c>
      <c r="H834" s="64">
        <f t="shared" si="203"/>
        <v>151300.6</v>
      </c>
      <c r="I834" s="15">
        <f t="shared" si="202"/>
        <v>0</v>
      </c>
      <c r="J834" s="15">
        <f t="shared" si="198"/>
        <v>187.25321782178219</v>
      </c>
      <c r="K834" s="15">
        <f t="shared" si="204"/>
        <v>605.12194181416567</v>
      </c>
      <c r="L834" s="15">
        <f t="shared" si="205"/>
        <v>911087.90356871847</v>
      </c>
      <c r="M834" s="15"/>
      <c r="N834" s="15">
        <f t="shared" ref="N834:N897" si="206">L834+M834</f>
        <v>911087.90356871847</v>
      </c>
      <c r="O834" s="39">
        <f t="shared" si="199"/>
        <v>911.0879035687185</v>
      </c>
    </row>
    <row r="835" spans="1:15" x14ac:dyDescent="0.25">
      <c r="A835" s="5"/>
      <c r="B835" s="1" t="s">
        <v>577</v>
      </c>
      <c r="C835" s="47">
        <v>4</v>
      </c>
      <c r="D835" s="69">
        <v>31.064299999999999</v>
      </c>
      <c r="E835" s="98">
        <v>3503</v>
      </c>
      <c r="F835" s="202">
        <v>682358.7</v>
      </c>
      <c r="G835" s="38">
        <v>100</v>
      </c>
      <c r="H835" s="64">
        <f t="shared" si="203"/>
        <v>682358.7</v>
      </c>
      <c r="I835" s="15">
        <f t="shared" si="202"/>
        <v>0</v>
      </c>
      <c r="J835" s="15">
        <f t="shared" si="198"/>
        <v>194.79266343134455</v>
      </c>
      <c r="K835" s="15">
        <f t="shared" si="204"/>
        <v>597.58249620460333</v>
      </c>
      <c r="L835" s="15">
        <f t="shared" si="205"/>
        <v>1253425.2274815771</v>
      </c>
      <c r="M835" s="15"/>
      <c r="N835" s="15">
        <f t="shared" si="206"/>
        <v>1253425.2274815771</v>
      </c>
      <c r="O835" s="39">
        <f t="shared" si="199"/>
        <v>1253.4252274815772</v>
      </c>
    </row>
    <row r="836" spans="1:15" x14ac:dyDescent="0.25">
      <c r="A836" s="5"/>
      <c r="B836" s="1" t="s">
        <v>578</v>
      </c>
      <c r="C836" s="47">
        <v>4</v>
      </c>
      <c r="D836" s="69">
        <v>30.640700000000002</v>
      </c>
      <c r="E836" s="98">
        <v>993</v>
      </c>
      <c r="F836" s="202">
        <v>301256</v>
      </c>
      <c r="G836" s="38">
        <v>100</v>
      </c>
      <c r="H836" s="64">
        <f t="shared" si="203"/>
        <v>301256</v>
      </c>
      <c r="I836" s="15">
        <f t="shared" si="202"/>
        <v>0</v>
      </c>
      <c r="J836" s="15">
        <f t="shared" si="198"/>
        <v>303.37965760322254</v>
      </c>
      <c r="K836" s="15">
        <f t="shared" si="204"/>
        <v>488.99550203272531</v>
      </c>
      <c r="L836" s="15">
        <f t="shared" si="205"/>
        <v>829715.80470319628</v>
      </c>
      <c r="M836" s="15"/>
      <c r="N836" s="15">
        <f t="shared" si="206"/>
        <v>829715.80470319628</v>
      </c>
      <c r="O836" s="39">
        <f t="shared" si="199"/>
        <v>829.71580470319623</v>
      </c>
    </row>
    <row r="837" spans="1:15" x14ac:dyDescent="0.25">
      <c r="A837" s="5"/>
      <c r="B837" s="1" t="s">
        <v>579</v>
      </c>
      <c r="C837" s="47">
        <v>4</v>
      </c>
      <c r="D837" s="69">
        <v>22.068200000000001</v>
      </c>
      <c r="E837" s="98">
        <v>1423</v>
      </c>
      <c r="F837" s="202">
        <v>248224.8</v>
      </c>
      <c r="G837" s="38">
        <v>100</v>
      </c>
      <c r="H837" s="64">
        <f t="shared" si="203"/>
        <v>248224.8</v>
      </c>
      <c r="I837" s="15">
        <f t="shared" si="202"/>
        <v>0</v>
      </c>
      <c r="J837" s="15">
        <f t="shared" si="198"/>
        <v>174.43766690091354</v>
      </c>
      <c r="K837" s="15">
        <f t="shared" si="204"/>
        <v>617.93749273503431</v>
      </c>
      <c r="L837" s="15">
        <f t="shared" si="205"/>
        <v>1015435.0032089433</v>
      </c>
      <c r="M837" s="15"/>
      <c r="N837" s="15">
        <f t="shared" si="206"/>
        <v>1015435.0032089433</v>
      </c>
      <c r="O837" s="39">
        <f t="shared" si="199"/>
        <v>1015.4350032089433</v>
      </c>
    </row>
    <row r="838" spans="1:15" x14ac:dyDescent="0.25">
      <c r="A838" s="5"/>
      <c r="B838" s="1" t="s">
        <v>834</v>
      </c>
      <c r="C838" s="47">
        <v>4</v>
      </c>
      <c r="D838" s="69">
        <v>28.941500000000001</v>
      </c>
      <c r="E838" s="98">
        <v>1193</v>
      </c>
      <c r="F838" s="202">
        <v>481784.5</v>
      </c>
      <c r="G838" s="38">
        <v>100</v>
      </c>
      <c r="H838" s="64">
        <f t="shared" si="203"/>
        <v>481784.5</v>
      </c>
      <c r="I838" s="15">
        <f t="shared" si="202"/>
        <v>0</v>
      </c>
      <c r="J838" s="15">
        <f t="shared" si="198"/>
        <v>403.84283319362953</v>
      </c>
      <c r="K838" s="15">
        <f t="shared" si="204"/>
        <v>388.53232644231832</v>
      </c>
      <c r="L838" s="15">
        <f t="shared" si="205"/>
        <v>719417.63686694356</v>
      </c>
      <c r="M838" s="15"/>
      <c r="N838" s="15">
        <f t="shared" si="206"/>
        <v>719417.63686694356</v>
      </c>
      <c r="O838" s="39">
        <f t="shared" si="199"/>
        <v>719.41763686694355</v>
      </c>
    </row>
    <row r="839" spans="1:15" x14ac:dyDescent="0.25">
      <c r="A839" s="5"/>
      <c r="B839" s="1" t="s">
        <v>885</v>
      </c>
      <c r="C839" s="47">
        <v>3</v>
      </c>
      <c r="D839" s="69">
        <v>13.119700000000002</v>
      </c>
      <c r="E839" s="98">
        <v>34731</v>
      </c>
      <c r="F839" s="202">
        <v>40560846.799999997</v>
      </c>
      <c r="G839" s="38">
        <v>50</v>
      </c>
      <c r="H839" s="64">
        <f t="shared" si="203"/>
        <v>20280423.399999999</v>
      </c>
      <c r="I839" s="15">
        <f t="shared" si="202"/>
        <v>20280423.399999999</v>
      </c>
      <c r="J839" s="15">
        <f t="shared" si="198"/>
        <v>1167.8571535515821</v>
      </c>
      <c r="K839" s="15">
        <f t="shared" si="204"/>
        <v>-375.48199391563423</v>
      </c>
      <c r="L839" s="15">
        <f t="shared" si="205"/>
        <v>3976590.354445301</v>
      </c>
      <c r="M839" s="15"/>
      <c r="N839" s="15">
        <f t="shared" si="206"/>
        <v>3976590.354445301</v>
      </c>
      <c r="O839" s="39">
        <f t="shared" si="199"/>
        <v>3976.5903544453008</v>
      </c>
    </row>
    <row r="840" spans="1:15" x14ac:dyDescent="0.25">
      <c r="A840" s="5"/>
      <c r="B840" s="1" t="s">
        <v>835</v>
      </c>
      <c r="C840" s="47">
        <v>4</v>
      </c>
      <c r="D840" s="69">
        <v>19.7392</v>
      </c>
      <c r="E840" s="98">
        <v>1402</v>
      </c>
      <c r="F840" s="202">
        <v>497429.2</v>
      </c>
      <c r="G840" s="38">
        <v>100</v>
      </c>
      <c r="H840" s="64">
        <f t="shared" si="203"/>
        <v>497429.2</v>
      </c>
      <c r="I840" s="15">
        <f t="shared" si="202"/>
        <v>0</v>
      </c>
      <c r="J840" s="15">
        <f t="shared" si="198"/>
        <v>354.7997146932953</v>
      </c>
      <c r="K840" s="15">
        <f t="shared" si="204"/>
        <v>437.57544494265255</v>
      </c>
      <c r="L840" s="15">
        <f t="shared" si="205"/>
        <v>776608.28947526438</v>
      </c>
      <c r="M840" s="15"/>
      <c r="N840" s="15">
        <f t="shared" si="206"/>
        <v>776608.28947526438</v>
      </c>
      <c r="O840" s="39">
        <f t="shared" si="199"/>
        <v>776.60828947526443</v>
      </c>
    </row>
    <row r="841" spans="1:15" x14ac:dyDescent="0.25">
      <c r="A841" s="5"/>
      <c r="B841" s="1" t="s">
        <v>580</v>
      </c>
      <c r="C841" s="47">
        <v>4</v>
      </c>
      <c r="D841" s="69">
        <v>15.2705</v>
      </c>
      <c r="E841" s="98">
        <v>958</v>
      </c>
      <c r="F841" s="202">
        <v>428197.7</v>
      </c>
      <c r="G841" s="38">
        <v>100</v>
      </c>
      <c r="H841" s="64">
        <f t="shared" si="203"/>
        <v>428197.7</v>
      </c>
      <c r="I841" s="15">
        <f t="shared" si="202"/>
        <v>0</v>
      </c>
      <c r="J841" s="15">
        <f t="shared" si="198"/>
        <v>446.97045929018788</v>
      </c>
      <c r="K841" s="15">
        <f t="shared" si="204"/>
        <v>345.40470034575998</v>
      </c>
      <c r="L841" s="15">
        <f t="shared" si="205"/>
        <v>595202.88172173081</v>
      </c>
      <c r="M841" s="15"/>
      <c r="N841" s="15">
        <f t="shared" si="206"/>
        <v>595202.88172173081</v>
      </c>
      <c r="O841" s="39">
        <f t="shared" si="199"/>
        <v>595.20288172173082</v>
      </c>
    </row>
    <row r="842" spans="1:15" x14ac:dyDescent="0.25">
      <c r="A842" s="5"/>
      <c r="B842" s="1" t="s">
        <v>836</v>
      </c>
      <c r="C842" s="47">
        <v>4</v>
      </c>
      <c r="D842" s="69">
        <v>44.109200000000001</v>
      </c>
      <c r="E842" s="98">
        <v>1740</v>
      </c>
      <c r="F842" s="202">
        <v>313260.09999999998</v>
      </c>
      <c r="G842" s="38">
        <v>100</v>
      </c>
      <c r="H842" s="64">
        <f t="shared" si="203"/>
        <v>313260.09999999998</v>
      </c>
      <c r="I842" s="15">
        <f t="shared" si="202"/>
        <v>0</v>
      </c>
      <c r="J842" s="15">
        <f t="shared" si="198"/>
        <v>180.03454022988504</v>
      </c>
      <c r="K842" s="15">
        <f t="shared" si="204"/>
        <v>612.34061940606284</v>
      </c>
      <c r="L842" s="15">
        <f t="shared" si="205"/>
        <v>1113233.3277423896</v>
      </c>
      <c r="M842" s="15"/>
      <c r="N842" s="15">
        <f t="shared" si="206"/>
        <v>1113233.3277423896</v>
      </c>
      <c r="O842" s="39">
        <f t="shared" si="199"/>
        <v>1113.2333277423897</v>
      </c>
    </row>
    <row r="843" spans="1:15" x14ac:dyDescent="0.25">
      <c r="A843" s="5"/>
      <c r="B843" s="1" t="s">
        <v>581</v>
      </c>
      <c r="C843" s="47">
        <v>4</v>
      </c>
      <c r="D843" s="69">
        <v>12.614799999999999</v>
      </c>
      <c r="E843" s="98">
        <v>926</v>
      </c>
      <c r="F843" s="202">
        <v>182297.60000000001</v>
      </c>
      <c r="G843" s="38">
        <v>100</v>
      </c>
      <c r="H843" s="64">
        <f t="shared" si="203"/>
        <v>182297.60000000001</v>
      </c>
      <c r="I843" s="15">
        <f t="shared" si="202"/>
        <v>0</v>
      </c>
      <c r="J843" s="15">
        <f t="shared" si="198"/>
        <v>196.86565874730022</v>
      </c>
      <c r="K843" s="15">
        <f t="shared" si="204"/>
        <v>595.50950088864761</v>
      </c>
      <c r="L843" s="15">
        <f t="shared" si="205"/>
        <v>901032.7338698348</v>
      </c>
      <c r="M843" s="15"/>
      <c r="N843" s="15">
        <f t="shared" si="206"/>
        <v>901032.7338698348</v>
      </c>
      <c r="O843" s="39">
        <f t="shared" si="199"/>
        <v>901.03273386983483</v>
      </c>
    </row>
    <row r="844" spans="1:15" x14ac:dyDescent="0.25">
      <c r="A844" s="5"/>
      <c r="B844" s="1" t="s">
        <v>582</v>
      </c>
      <c r="C844" s="47">
        <v>4</v>
      </c>
      <c r="D844" s="69">
        <v>34.076799999999999</v>
      </c>
      <c r="E844" s="98">
        <v>2435</v>
      </c>
      <c r="F844" s="202">
        <v>1280762.2</v>
      </c>
      <c r="G844" s="38">
        <v>100</v>
      </c>
      <c r="H844" s="64">
        <f t="shared" si="203"/>
        <v>1280762.2</v>
      </c>
      <c r="I844" s="15">
        <f t="shared" si="202"/>
        <v>0</v>
      </c>
      <c r="J844" s="15">
        <f t="shared" si="198"/>
        <v>525.98036960985621</v>
      </c>
      <c r="K844" s="15">
        <f t="shared" si="204"/>
        <v>266.39479002609164</v>
      </c>
      <c r="L844" s="15">
        <f t="shared" si="205"/>
        <v>721047.1059513092</v>
      </c>
      <c r="M844" s="15"/>
      <c r="N844" s="15">
        <f t="shared" si="206"/>
        <v>721047.1059513092</v>
      </c>
      <c r="O844" s="39">
        <f t="shared" si="199"/>
        <v>721.04710595130916</v>
      </c>
    </row>
    <row r="845" spans="1:15" x14ac:dyDescent="0.25">
      <c r="A845" s="5"/>
      <c r="B845" s="1" t="s">
        <v>583</v>
      </c>
      <c r="C845" s="47">
        <v>4</v>
      </c>
      <c r="D845" s="69">
        <v>44.233499999999999</v>
      </c>
      <c r="E845" s="98">
        <v>2205</v>
      </c>
      <c r="F845" s="202">
        <v>335016.5</v>
      </c>
      <c r="G845" s="38">
        <v>100</v>
      </c>
      <c r="H845" s="64">
        <f t="shared" si="203"/>
        <v>335016.5</v>
      </c>
      <c r="I845" s="15">
        <f t="shared" si="202"/>
        <v>0</v>
      </c>
      <c r="J845" s="15">
        <f t="shared" si="198"/>
        <v>151.93492063492064</v>
      </c>
      <c r="K845" s="15">
        <f t="shared" si="204"/>
        <v>640.44023900102718</v>
      </c>
      <c r="L845" s="15">
        <f t="shared" si="205"/>
        <v>1202015.3327861268</v>
      </c>
      <c r="M845" s="15"/>
      <c r="N845" s="15">
        <f t="shared" si="206"/>
        <v>1202015.3327861268</v>
      </c>
      <c r="O845" s="39">
        <f t="shared" si="199"/>
        <v>1202.0153327861267</v>
      </c>
    </row>
    <row r="846" spans="1:15" x14ac:dyDescent="0.25">
      <c r="A846" s="5"/>
      <c r="B846" s="1" t="s">
        <v>584</v>
      </c>
      <c r="C846" s="47">
        <v>4</v>
      </c>
      <c r="D846" s="69">
        <v>59.642499999999998</v>
      </c>
      <c r="E846" s="98">
        <v>3179</v>
      </c>
      <c r="F846" s="202">
        <v>1171439.2</v>
      </c>
      <c r="G846" s="38">
        <v>100</v>
      </c>
      <c r="H846" s="64">
        <f t="shared" si="203"/>
        <v>1171439.2</v>
      </c>
      <c r="I846" s="15">
        <f t="shared" si="202"/>
        <v>0</v>
      </c>
      <c r="J846" s="15">
        <f t="shared" si="198"/>
        <v>368.49298521547655</v>
      </c>
      <c r="K846" s="15">
        <f t="shared" si="204"/>
        <v>423.8821744204713</v>
      </c>
      <c r="L846" s="15">
        <f t="shared" si="205"/>
        <v>1085468.253161063</v>
      </c>
      <c r="M846" s="15"/>
      <c r="N846" s="15">
        <f t="shared" si="206"/>
        <v>1085468.253161063</v>
      </c>
      <c r="O846" s="39">
        <f t="shared" si="199"/>
        <v>1085.4682531610629</v>
      </c>
    </row>
    <row r="847" spans="1:15" x14ac:dyDescent="0.25">
      <c r="A847" s="5"/>
      <c r="B847" s="1" t="s">
        <v>585</v>
      </c>
      <c r="C847" s="47">
        <v>4</v>
      </c>
      <c r="D847" s="69">
        <v>41.119700000000002</v>
      </c>
      <c r="E847" s="98">
        <v>1724</v>
      </c>
      <c r="F847" s="202">
        <v>465759.6</v>
      </c>
      <c r="G847" s="38">
        <v>100</v>
      </c>
      <c r="H847" s="64">
        <f t="shared" si="203"/>
        <v>465759.6</v>
      </c>
      <c r="I847" s="15">
        <f t="shared" si="202"/>
        <v>0</v>
      </c>
      <c r="J847" s="15">
        <f t="shared" si="198"/>
        <v>270.16218097447796</v>
      </c>
      <c r="K847" s="15">
        <f t="shared" si="204"/>
        <v>522.21297866146983</v>
      </c>
      <c r="L847" s="15">
        <f t="shared" si="205"/>
        <v>987552.2871285741</v>
      </c>
      <c r="M847" s="15"/>
      <c r="N847" s="15">
        <f t="shared" si="206"/>
        <v>987552.2871285741</v>
      </c>
      <c r="O847" s="39">
        <f t="shared" si="199"/>
        <v>987.55228712857411</v>
      </c>
    </row>
    <row r="848" spans="1:15" x14ac:dyDescent="0.25">
      <c r="A848" s="5"/>
      <c r="B848" s="1" t="s">
        <v>586</v>
      </c>
      <c r="C848" s="47">
        <v>4</v>
      </c>
      <c r="D848" s="69">
        <v>15.3706</v>
      </c>
      <c r="E848" s="98">
        <v>1829</v>
      </c>
      <c r="F848" s="202">
        <v>590566.5</v>
      </c>
      <c r="G848" s="38">
        <v>100</v>
      </c>
      <c r="H848" s="64">
        <f t="shared" si="203"/>
        <v>590566.5</v>
      </c>
      <c r="I848" s="15">
        <f t="shared" si="202"/>
        <v>0</v>
      </c>
      <c r="J848" s="15">
        <f t="shared" si="198"/>
        <v>322.8903772553308</v>
      </c>
      <c r="K848" s="15">
        <f t="shared" si="204"/>
        <v>469.48478238061705</v>
      </c>
      <c r="L848" s="15">
        <f t="shared" si="205"/>
        <v>851861.89543180296</v>
      </c>
      <c r="M848" s="15"/>
      <c r="N848" s="15">
        <f t="shared" si="206"/>
        <v>851861.89543180296</v>
      </c>
      <c r="O848" s="39">
        <f t="shared" si="199"/>
        <v>851.86189543180296</v>
      </c>
    </row>
    <row r="849" spans="1:15" x14ac:dyDescent="0.25">
      <c r="A849" s="5"/>
      <c r="B849" s="1" t="s">
        <v>837</v>
      </c>
      <c r="C849" s="47">
        <v>4</v>
      </c>
      <c r="D849" s="69">
        <v>18.966699999999999</v>
      </c>
      <c r="E849" s="98">
        <v>2062</v>
      </c>
      <c r="F849" s="202">
        <v>379041</v>
      </c>
      <c r="G849" s="38">
        <v>100</v>
      </c>
      <c r="H849" s="64">
        <f t="shared" si="203"/>
        <v>379041</v>
      </c>
      <c r="I849" s="15">
        <f t="shared" si="202"/>
        <v>0</v>
      </c>
      <c r="J849" s="15">
        <f t="shared" si="198"/>
        <v>183.82201745877788</v>
      </c>
      <c r="K849" s="15">
        <f t="shared" si="204"/>
        <v>608.55314217717</v>
      </c>
      <c r="L849" s="15">
        <f t="shared" si="205"/>
        <v>1066212.0175858033</v>
      </c>
      <c r="M849" s="15"/>
      <c r="N849" s="15">
        <f t="shared" si="206"/>
        <v>1066212.0175858033</v>
      </c>
      <c r="O849" s="39">
        <f t="shared" si="199"/>
        <v>1066.2120175858033</v>
      </c>
    </row>
    <row r="850" spans="1:15" x14ac:dyDescent="0.25">
      <c r="A850" s="5"/>
      <c r="B850" s="8"/>
      <c r="C850" s="8"/>
      <c r="D850" s="69">
        <v>0</v>
      </c>
      <c r="E850" s="100"/>
      <c r="F850" s="56"/>
      <c r="G850" s="38"/>
      <c r="H850" s="56"/>
      <c r="K850" s="15"/>
      <c r="L850" s="15"/>
      <c r="M850" s="15"/>
      <c r="N850" s="15"/>
      <c r="O850" s="39">
        <f t="shared" si="199"/>
        <v>0</v>
      </c>
    </row>
    <row r="851" spans="1:15" x14ac:dyDescent="0.25">
      <c r="A851" s="32" t="s">
        <v>587</v>
      </c>
      <c r="B851" s="2" t="s">
        <v>2</v>
      </c>
      <c r="C851" s="58"/>
      <c r="D851" s="7">
        <v>729.1185999999999</v>
      </c>
      <c r="E851" s="101">
        <f>E852</f>
        <v>85886</v>
      </c>
      <c r="F851" s="49">
        <f t="shared" ref="F851" si="207">F853</f>
        <v>0</v>
      </c>
      <c r="G851" s="49"/>
      <c r="H851" s="49">
        <f>H853</f>
        <v>5839781.0250000004</v>
      </c>
      <c r="I851" s="12">
        <f>I853</f>
        <v>-5839781.0250000004</v>
      </c>
      <c r="J851" s="12"/>
      <c r="K851" s="15"/>
      <c r="L851" s="15"/>
      <c r="M851" s="14">
        <f>M853</f>
        <v>36684062.237398237</v>
      </c>
      <c r="N851" s="12">
        <f t="shared" si="206"/>
        <v>36684062.237398237</v>
      </c>
      <c r="O851" s="39"/>
    </row>
    <row r="852" spans="1:15" x14ac:dyDescent="0.25">
      <c r="A852" s="32" t="s">
        <v>587</v>
      </c>
      <c r="B852" s="2" t="s">
        <v>3</v>
      </c>
      <c r="C852" s="58"/>
      <c r="D852" s="7">
        <v>729.1185999999999</v>
      </c>
      <c r="E852" s="101">
        <f>SUM(E854:E880)</f>
        <v>85886</v>
      </c>
      <c r="F852" s="49">
        <f t="shared" ref="F852" si="208">SUM(F854:F880)</f>
        <v>46871731.70000001</v>
      </c>
      <c r="G852" s="49"/>
      <c r="H852" s="49">
        <f>SUM(H854:H880)</f>
        <v>35192169.650000006</v>
      </c>
      <c r="I852" s="12">
        <f>SUM(I854:I880)</f>
        <v>11679562.050000001</v>
      </c>
      <c r="J852" s="12"/>
      <c r="K852" s="15"/>
      <c r="L852" s="12">
        <f>SUM(L854:L880)</f>
        <v>28045298.634736113</v>
      </c>
      <c r="M852" s="15"/>
      <c r="N852" s="12">
        <f t="shared" si="206"/>
        <v>28045298.634736113</v>
      </c>
      <c r="O852" s="39"/>
    </row>
    <row r="853" spans="1:15" x14ac:dyDescent="0.25">
      <c r="A853" s="5"/>
      <c r="B853" s="1" t="s">
        <v>26</v>
      </c>
      <c r="C853" s="47">
        <v>2</v>
      </c>
      <c r="D853" s="69">
        <v>0</v>
      </c>
      <c r="E853" s="104"/>
      <c r="F853" s="64"/>
      <c r="G853" s="38">
        <v>25</v>
      </c>
      <c r="H853" s="64">
        <f>F874*G853/100</f>
        <v>5839781.0250000004</v>
      </c>
      <c r="I853" s="15">
        <f t="shared" ref="I853:I880" si="209">F853-H853</f>
        <v>-5839781.0250000004</v>
      </c>
      <c r="J853" s="15"/>
      <c r="K853" s="15"/>
      <c r="L853" s="15"/>
      <c r="M853" s="15">
        <f>($L$7*$L$8*E851/$L$10)+($L$7*$L$9*D851/$L$11)</f>
        <v>36684062.237398237</v>
      </c>
      <c r="N853" s="15">
        <f t="shared" si="206"/>
        <v>36684062.237398237</v>
      </c>
      <c r="O853" s="39">
        <f t="shared" si="199"/>
        <v>36684.062237398241</v>
      </c>
    </row>
    <row r="854" spans="1:15" x14ac:dyDescent="0.25">
      <c r="A854" s="5"/>
      <c r="B854" s="1" t="s">
        <v>588</v>
      </c>
      <c r="C854" s="47">
        <v>4</v>
      </c>
      <c r="D854" s="69">
        <v>6.8285999999999998</v>
      </c>
      <c r="E854" s="98">
        <v>1827</v>
      </c>
      <c r="F854" s="203">
        <v>647267.69999999995</v>
      </c>
      <c r="G854" s="38">
        <v>100</v>
      </c>
      <c r="H854" s="64">
        <f t="shared" ref="H854:H880" si="210">F854*G854/100</f>
        <v>647267.69999999995</v>
      </c>
      <c r="I854" s="15">
        <f t="shared" si="209"/>
        <v>0</v>
      </c>
      <c r="J854" s="15">
        <f t="shared" ref="J854:J917" si="211">F854/E854</f>
        <v>354.27898193760262</v>
      </c>
      <c r="K854" s="15">
        <f t="shared" ref="K854:K880" si="212">$J$11*$J$19-J854</f>
        <v>438.09617769834523</v>
      </c>
      <c r="L854" s="15">
        <f t="shared" ref="L854:L880" si="213">IF(K854&gt;0,$J$7*$J$8*(K854/$K$19),0)+$J$7*$J$9*(E854/$E$19)+$J$7*$J$10*(D854/$D$19)</f>
        <v>785018.17209589796</v>
      </c>
      <c r="M854" s="15"/>
      <c r="N854" s="15">
        <f t="shared" si="206"/>
        <v>785018.17209589796</v>
      </c>
      <c r="O854" s="39">
        <f t="shared" si="199"/>
        <v>785.01817209589797</v>
      </c>
    </row>
    <row r="855" spans="1:15" x14ac:dyDescent="0.25">
      <c r="A855" s="5"/>
      <c r="B855" s="1" t="s">
        <v>589</v>
      </c>
      <c r="C855" s="47">
        <v>4</v>
      </c>
      <c r="D855" s="69">
        <v>62.403199999999998</v>
      </c>
      <c r="E855" s="98">
        <v>2309</v>
      </c>
      <c r="F855" s="203">
        <v>702302.1</v>
      </c>
      <c r="G855" s="38">
        <v>100</v>
      </c>
      <c r="H855" s="64">
        <f t="shared" si="210"/>
        <v>702302.1</v>
      </c>
      <c r="I855" s="15">
        <f t="shared" si="209"/>
        <v>0</v>
      </c>
      <c r="J855" s="15">
        <f t="shared" si="211"/>
        <v>304.15855348635773</v>
      </c>
      <c r="K855" s="15">
        <f t="shared" si="212"/>
        <v>488.21660614959012</v>
      </c>
      <c r="L855" s="15">
        <f t="shared" si="213"/>
        <v>1077265.1908592314</v>
      </c>
      <c r="M855" s="15"/>
      <c r="N855" s="15">
        <f t="shared" si="206"/>
        <v>1077265.1908592314</v>
      </c>
      <c r="O855" s="39">
        <f t="shared" ref="O855:O918" si="214">N855/1000</f>
        <v>1077.2651908592313</v>
      </c>
    </row>
    <row r="856" spans="1:15" x14ac:dyDescent="0.25">
      <c r="A856" s="5"/>
      <c r="B856" s="1" t="s">
        <v>590</v>
      </c>
      <c r="C856" s="47">
        <v>4</v>
      </c>
      <c r="D856" s="69">
        <v>7.9661999999999997</v>
      </c>
      <c r="E856" s="98">
        <v>973</v>
      </c>
      <c r="F856" s="203">
        <v>105945.5</v>
      </c>
      <c r="G856" s="38">
        <v>100</v>
      </c>
      <c r="H856" s="64">
        <f t="shared" si="210"/>
        <v>105945.5</v>
      </c>
      <c r="I856" s="15">
        <f t="shared" si="209"/>
        <v>0</v>
      </c>
      <c r="J856" s="15">
        <f t="shared" si="211"/>
        <v>108.88540596094553</v>
      </c>
      <c r="K856" s="15">
        <f t="shared" si="212"/>
        <v>683.48975367500236</v>
      </c>
      <c r="L856" s="15">
        <f t="shared" si="213"/>
        <v>1003590.8034912397</v>
      </c>
      <c r="M856" s="15"/>
      <c r="N856" s="15">
        <f t="shared" si="206"/>
        <v>1003590.8034912397</v>
      </c>
      <c r="O856" s="39">
        <f t="shared" si="214"/>
        <v>1003.5908034912396</v>
      </c>
    </row>
    <row r="857" spans="1:15" x14ac:dyDescent="0.25">
      <c r="A857" s="5"/>
      <c r="B857" s="1" t="s">
        <v>591</v>
      </c>
      <c r="C857" s="47">
        <v>4</v>
      </c>
      <c r="D857" s="69">
        <v>47.315699999999993</v>
      </c>
      <c r="E857" s="98">
        <v>2272</v>
      </c>
      <c r="F857" s="203">
        <v>452176.5</v>
      </c>
      <c r="G857" s="38">
        <v>100</v>
      </c>
      <c r="H857" s="64">
        <f t="shared" si="210"/>
        <v>452176.5</v>
      </c>
      <c r="I857" s="15">
        <f t="shared" si="209"/>
        <v>0</v>
      </c>
      <c r="J857" s="15">
        <f t="shared" si="211"/>
        <v>199.02134683098592</v>
      </c>
      <c r="K857" s="15">
        <f t="shared" si="212"/>
        <v>593.35381280496199</v>
      </c>
      <c r="L857" s="15">
        <f t="shared" si="213"/>
        <v>1159429.5238318285</v>
      </c>
      <c r="M857" s="15"/>
      <c r="N857" s="15">
        <f t="shared" si="206"/>
        <v>1159429.5238318285</v>
      </c>
      <c r="O857" s="39">
        <f t="shared" si="214"/>
        <v>1159.4295238318284</v>
      </c>
    </row>
    <row r="858" spans="1:15" x14ac:dyDescent="0.25">
      <c r="A858" s="5"/>
      <c r="B858" s="1" t="s">
        <v>838</v>
      </c>
      <c r="C858" s="47">
        <v>4</v>
      </c>
      <c r="D858" s="69">
        <v>29.9498</v>
      </c>
      <c r="E858" s="98">
        <v>6453</v>
      </c>
      <c r="F858" s="203">
        <v>4745265.2</v>
      </c>
      <c r="G858" s="38">
        <v>100</v>
      </c>
      <c r="H858" s="64">
        <f t="shared" si="210"/>
        <v>4745265.2</v>
      </c>
      <c r="I858" s="15">
        <f t="shared" si="209"/>
        <v>0</v>
      </c>
      <c r="J858" s="15">
        <f t="shared" si="211"/>
        <v>735.35800402913378</v>
      </c>
      <c r="K858" s="15">
        <f t="shared" si="212"/>
        <v>57.017155606814072</v>
      </c>
      <c r="L858" s="15">
        <f t="shared" si="213"/>
        <v>897404.35956261505</v>
      </c>
      <c r="M858" s="15"/>
      <c r="N858" s="15">
        <f t="shared" si="206"/>
        <v>897404.35956261505</v>
      </c>
      <c r="O858" s="39">
        <f t="shared" si="214"/>
        <v>897.40435956261501</v>
      </c>
    </row>
    <row r="859" spans="1:15" x14ac:dyDescent="0.25">
      <c r="A859" s="5"/>
      <c r="B859" s="1" t="s">
        <v>592</v>
      </c>
      <c r="C859" s="47">
        <v>4</v>
      </c>
      <c r="D859" s="69">
        <v>18.782299999999999</v>
      </c>
      <c r="E859" s="98">
        <v>1046</v>
      </c>
      <c r="F859" s="203">
        <v>225708.1</v>
      </c>
      <c r="G859" s="38">
        <v>100</v>
      </c>
      <c r="H859" s="64">
        <f t="shared" si="210"/>
        <v>225708.1</v>
      </c>
      <c r="I859" s="15">
        <f t="shared" si="209"/>
        <v>0</v>
      </c>
      <c r="J859" s="15">
        <f t="shared" si="211"/>
        <v>215.78212237093692</v>
      </c>
      <c r="K859" s="15">
        <f t="shared" si="212"/>
        <v>576.59303726501093</v>
      </c>
      <c r="L859" s="15">
        <f t="shared" si="213"/>
        <v>909900.71243068308</v>
      </c>
      <c r="M859" s="15"/>
      <c r="N859" s="15">
        <f t="shared" si="206"/>
        <v>909900.71243068308</v>
      </c>
      <c r="O859" s="39">
        <f t="shared" si="214"/>
        <v>909.90071243068303</v>
      </c>
    </row>
    <row r="860" spans="1:15" x14ac:dyDescent="0.25">
      <c r="A860" s="5"/>
      <c r="B860" s="1" t="s">
        <v>593</v>
      </c>
      <c r="C860" s="47">
        <v>4</v>
      </c>
      <c r="D860" s="69">
        <v>19.1768</v>
      </c>
      <c r="E860" s="98">
        <v>2751</v>
      </c>
      <c r="F860" s="203">
        <v>281488.09999999998</v>
      </c>
      <c r="G860" s="38">
        <v>100</v>
      </c>
      <c r="H860" s="64">
        <f t="shared" si="210"/>
        <v>281488.09999999998</v>
      </c>
      <c r="I860" s="15">
        <f t="shared" si="209"/>
        <v>0</v>
      </c>
      <c r="J860" s="15">
        <f t="shared" si="211"/>
        <v>102.32210105416212</v>
      </c>
      <c r="K860" s="15">
        <f t="shared" si="212"/>
        <v>690.05305858178576</v>
      </c>
      <c r="L860" s="15">
        <f t="shared" si="213"/>
        <v>1248492.2676956521</v>
      </c>
      <c r="M860" s="15"/>
      <c r="N860" s="15">
        <f t="shared" si="206"/>
        <v>1248492.2676956521</v>
      </c>
      <c r="O860" s="39">
        <f t="shared" si="214"/>
        <v>1248.4922676956521</v>
      </c>
    </row>
    <row r="861" spans="1:15" x14ac:dyDescent="0.25">
      <c r="A861" s="5"/>
      <c r="B861" s="1" t="s">
        <v>594</v>
      </c>
      <c r="C861" s="47">
        <v>4</v>
      </c>
      <c r="D861" s="69">
        <v>12.482899999999999</v>
      </c>
      <c r="E861" s="98">
        <v>1224</v>
      </c>
      <c r="F861" s="203">
        <v>158070.20000000001</v>
      </c>
      <c r="G861" s="38">
        <v>100</v>
      </c>
      <c r="H861" s="64">
        <f t="shared" si="210"/>
        <v>158070.20000000001</v>
      </c>
      <c r="I861" s="15">
        <f t="shared" si="209"/>
        <v>0</v>
      </c>
      <c r="J861" s="15">
        <f t="shared" si="211"/>
        <v>129.14232026143793</v>
      </c>
      <c r="K861" s="15">
        <f t="shared" si="212"/>
        <v>663.23283937450992</v>
      </c>
      <c r="L861" s="15">
        <f t="shared" si="213"/>
        <v>1020432.8522806973</v>
      </c>
      <c r="M861" s="15"/>
      <c r="N861" s="15">
        <f t="shared" si="206"/>
        <v>1020432.8522806973</v>
      </c>
      <c r="O861" s="39">
        <f t="shared" si="214"/>
        <v>1020.4328522806974</v>
      </c>
    </row>
    <row r="862" spans="1:15" x14ac:dyDescent="0.25">
      <c r="A862" s="5"/>
      <c r="B862" s="1" t="s">
        <v>595</v>
      </c>
      <c r="C862" s="47">
        <v>4</v>
      </c>
      <c r="D862" s="69">
        <v>7.8385999999999996</v>
      </c>
      <c r="E862" s="98">
        <v>706</v>
      </c>
      <c r="F862" s="203">
        <v>224041.3</v>
      </c>
      <c r="G862" s="38">
        <v>100</v>
      </c>
      <c r="H862" s="64">
        <f t="shared" si="210"/>
        <v>224041.3</v>
      </c>
      <c r="I862" s="15">
        <f t="shared" si="209"/>
        <v>0</v>
      </c>
      <c r="J862" s="15">
        <f t="shared" si="211"/>
        <v>317.33895184135974</v>
      </c>
      <c r="K862" s="15">
        <f t="shared" si="212"/>
        <v>475.03620779458811</v>
      </c>
      <c r="L862" s="15">
        <f t="shared" si="213"/>
        <v>708087.75490434258</v>
      </c>
      <c r="M862" s="15"/>
      <c r="N862" s="15">
        <f t="shared" si="206"/>
        <v>708087.75490434258</v>
      </c>
      <c r="O862" s="39">
        <f t="shared" si="214"/>
        <v>708.08775490434255</v>
      </c>
    </row>
    <row r="863" spans="1:15" x14ac:dyDescent="0.25">
      <c r="A863" s="5"/>
      <c r="B863" s="1" t="s">
        <v>596</v>
      </c>
      <c r="C863" s="47">
        <v>4</v>
      </c>
      <c r="D863" s="69">
        <v>92.682900000000004</v>
      </c>
      <c r="E863" s="98">
        <v>6330</v>
      </c>
      <c r="F863" s="203">
        <v>2143781</v>
      </c>
      <c r="G863" s="38">
        <v>100</v>
      </c>
      <c r="H863" s="64">
        <f t="shared" si="210"/>
        <v>2143781</v>
      </c>
      <c r="I863" s="15">
        <f t="shared" si="209"/>
        <v>0</v>
      </c>
      <c r="J863" s="15">
        <f t="shared" si="211"/>
        <v>338.66998420221171</v>
      </c>
      <c r="K863" s="15">
        <f t="shared" si="212"/>
        <v>453.70517543373614</v>
      </c>
      <c r="L863" s="15">
        <f t="shared" si="213"/>
        <v>1583830.5243906889</v>
      </c>
      <c r="M863" s="15"/>
      <c r="N863" s="15">
        <f t="shared" si="206"/>
        <v>1583830.5243906889</v>
      </c>
      <c r="O863" s="39">
        <f t="shared" si="214"/>
        <v>1583.8305243906889</v>
      </c>
    </row>
    <row r="864" spans="1:15" x14ac:dyDescent="0.25">
      <c r="A864" s="5"/>
      <c r="B864" s="1" t="s">
        <v>597</v>
      </c>
      <c r="C864" s="47">
        <v>4</v>
      </c>
      <c r="D864" s="69">
        <v>22.4682</v>
      </c>
      <c r="E864" s="98">
        <v>2897</v>
      </c>
      <c r="F864" s="203">
        <v>3222229.1</v>
      </c>
      <c r="G864" s="38">
        <v>100</v>
      </c>
      <c r="H864" s="64">
        <f t="shared" si="210"/>
        <v>3222229.1</v>
      </c>
      <c r="I864" s="15">
        <f t="shared" si="209"/>
        <v>0</v>
      </c>
      <c r="J864" s="15">
        <f t="shared" si="211"/>
        <v>1112.2641007939249</v>
      </c>
      <c r="K864" s="15">
        <f t="shared" si="212"/>
        <v>-319.888941157977</v>
      </c>
      <c r="L864" s="15">
        <f t="shared" si="213"/>
        <v>398597.90108759643</v>
      </c>
      <c r="M864" s="15"/>
      <c r="N864" s="15">
        <f t="shared" si="206"/>
        <v>398597.90108759643</v>
      </c>
      <c r="O864" s="39">
        <f t="shared" si="214"/>
        <v>398.59790108759643</v>
      </c>
    </row>
    <row r="865" spans="1:15" x14ac:dyDescent="0.25">
      <c r="A865" s="5"/>
      <c r="B865" s="1" t="s">
        <v>598</v>
      </c>
      <c r="C865" s="47">
        <v>4</v>
      </c>
      <c r="D865" s="69">
        <v>20.2746</v>
      </c>
      <c r="E865" s="98">
        <v>2311</v>
      </c>
      <c r="F865" s="203">
        <v>317339.40000000002</v>
      </c>
      <c r="G865" s="38">
        <v>100</v>
      </c>
      <c r="H865" s="64">
        <f t="shared" si="210"/>
        <v>317339.40000000002</v>
      </c>
      <c r="I865" s="15">
        <f t="shared" si="209"/>
        <v>0</v>
      </c>
      <c r="J865" s="15">
        <f t="shared" si="211"/>
        <v>137.31691908264821</v>
      </c>
      <c r="K865" s="15">
        <f t="shared" si="212"/>
        <v>655.05824055329958</v>
      </c>
      <c r="L865" s="15">
        <f t="shared" si="213"/>
        <v>1157607.6881662558</v>
      </c>
      <c r="M865" s="15"/>
      <c r="N865" s="15">
        <f t="shared" si="206"/>
        <v>1157607.6881662558</v>
      </c>
      <c r="O865" s="39">
        <f t="shared" si="214"/>
        <v>1157.6076881662559</v>
      </c>
    </row>
    <row r="866" spans="1:15" x14ac:dyDescent="0.25">
      <c r="A866" s="5"/>
      <c r="B866" s="1" t="s">
        <v>599</v>
      </c>
      <c r="C866" s="47">
        <v>4</v>
      </c>
      <c r="D866" s="69">
        <v>10.432699999999999</v>
      </c>
      <c r="E866" s="98">
        <v>1318</v>
      </c>
      <c r="F866" s="203">
        <v>615261.80000000005</v>
      </c>
      <c r="G866" s="38">
        <v>100</v>
      </c>
      <c r="H866" s="64">
        <f t="shared" si="210"/>
        <v>615261.80000000005</v>
      </c>
      <c r="I866" s="15">
        <f t="shared" si="209"/>
        <v>0</v>
      </c>
      <c r="J866" s="15">
        <f t="shared" si="211"/>
        <v>466.81471927162369</v>
      </c>
      <c r="K866" s="15">
        <f t="shared" si="212"/>
        <v>325.56044036432417</v>
      </c>
      <c r="L866" s="15">
        <f t="shared" si="213"/>
        <v>595640.7674262902</v>
      </c>
      <c r="M866" s="15"/>
      <c r="N866" s="15">
        <f t="shared" si="206"/>
        <v>595640.7674262902</v>
      </c>
      <c r="O866" s="39">
        <f t="shared" si="214"/>
        <v>595.64076742629015</v>
      </c>
    </row>
    <row r="867" spans="1:15" x14ac:dyDescent="0.25">
      <c r="A867" s="5"/>
      <c r="B867" s="1" t="s">
        <v>390</v>
      </c>
      <c r="C867" s="47">
        <v>4</v>
      </c>
      <c r="D867" s="69">
        <v>14.2333</v>
      </c>
      <c r="E867" s="98">
        <v>814</v>
      </c>
      <c r="F867" s="203">
        <v>492765.1</v>
      </c>
      <c r="G867" s="38">
        <v>100</v>
      </c>
      <c r="H867" s="64">
        <f t="shared" si="210"/>
        <v>492765.1</v>
      </c>
      <c r="I867" s="15">
        <f t="shared" si="209"/>
        <v>0</v>
      </c>
      <c r="J867" s="15">
        <f t="shared" si="211"/>
        <v>605.36253071253066</v>
      </c>
      <c r="K867" s="15">
        <f t="shared" si="212"/>
        <v>187.0126289234172</v>
      </c>
      <c r="L867" s="15">
        <f t="shared" si="213"/>
        <v>374395.58750876557</v>
      </c>
      <c r="M867" s="15"/>
      <c r="N867" s="15">
        <f t="shared" si="206"/>
        <v>374395.58750876557</v>
      </c>
      <c r="O867" s="39">
        <f t="shared" si="214"/>
        <v>374.39558750876557</v>
      </c>
    </row>
    <row r="868" spans="1:15" x14ac:dyDescent="0.25">
      <c r="A868" s="5"/>
      <c r="B868" s="1" t="s">
        <v>600</v>
      </c>
      <c r="C868" s="47">
        <v>4</v>
      </c>
      <c r="D868" s="69">
        <v>18.4329</v>
      </c>
      <c r="E868" s="98">
        <v>3048</v>
      </c>
      <c r="F868" s="203">
        <v>893138.5</v>
      </c>
      <c r="G868" s="38">
        <v>100</v>
      </c>
      <c r="H868" s="64">
        <f t="shared" si="210"/>
        <v>893138.5</v>
      </c>
      <c r="I868" s="15">
        <f t="shared" si="209"/>
        <v>0</v>
      </c>
      <c r="J868" s="15">
        <f t="shared" si="211"/>
        <v>293.02444225721786</v>
      </c>
      <c r="K868" s="15">
        <f t="shared" si="212"/>
        <v>499.35071737873</v>
      </c>
      <c r="L868" s="15">
        <f t="shared" si="213"/>
        <v>1037523.1873303911</v>
      </c>
      <c r="M868" s="15"/>
      <c r="N868" s="15">
        <f t="shared" si="206"/>
        <v>1037523.1873303911</v>
      </c>
      <c r="O868" s="39">
        <f t="shared" si="214"/>
        <v>1037.5231873303912</v>
      </c>
    </row>
    <row r="869" spans="1:15" x14ac:dyDescent="0.25">
      <c r="A869" s="5"/>
      <c r="B869" s="1" t="s">
        <v>140</v>
      </c>
      <c r="C869" s="47">
        <v>4</v>
      </c>
      <c r="D869" s="69">
        <v>42.294499999999999</v>
      </c>
      <c r="E869" s="98">
        <v>3120</v>
      </c>
      <c r="F869" s="203">
        <v>751999.7</v>
      </c>
      <c r="G869" s="38">
        <v>100</v>
      </c>
      <c r="H869" s="64">
        <f t="shared" si="210"/>
        <v>751999.7</v>
      </c>
      <c r="I869" s="15">
        <f t="shared" si="209"/>
        <v>0</v>
      </c>
      <c r="J869" s="15">
        <f t="shared" si="211"/>
        <v>241.02554487179486</v>
      </c>
      <c r="K869" s="15">
        <f t="shared" si="212"/>
        <v>551.34961476415299</v>
      </c>
      <c r="L869" s="15">
        <f t="shared" si="213"/>
        <v>1186435.7340147598</v>
      </c>
      <c r="M869" s="15"/>
      <c r="N869" s="15">
        <f t="shared" si="206"/>
        <v>1186435.7340147598</v>
      </c>
      <c r="O869" s="39">
        <f t="shared" si="214"/>
        <v>1186.4357340147599</v>
      </c>
    </row>
    <row r="870" spans="1:15" x14ac:dyDescent="0.25">
      <c r="A870" s="5"/>
      <c r="B870" s="1" t="s">
        <v>532</v>
      </c>
      <c r="C870" s="47">
        <v>4</v>
      </c>
      <c r="D870" s="69">
        <v>26.699400000000001</v>
      </c>
      <c r="E870" s="98">
        <v>2426</v>
      </c>
      <c r="F870" s="203">
        <v>509667.2</v>
      </c>
      <c r="G870" s="38">
        <v>100</v>
      </c>
      <c r="H870" s="64">
        <f t="shared" si="210"/>
        <v>509667.2</v>
      </c>
      <c r="I870" s="15">
        <f t="shared" si="209"/>
        <v>0</v>
      </c>
      <c r="J870" s="15">
        <f t="shared" si="211"/>
        <v>210.08540807914264</v>
      </c>
      <c r="K870" s="15">
        <f t="shared" si="212"/>
        <v>582.28975155680519</v>
      </c>
      <c r="L870" s="15">
        <f t="shared" si="213"/>
        <v>1098293.2636006658</v>
      </c>
      <c r="M870" s="15"/>
      <c r="N870" s="15">
        <f t="shared" si="206"/>
        <v>1098293.2636006658</v>
      </c>
      <c r="O870" s="39">
        <f t="shared" si="214"/>
        <v>1098.2932636006658</v>
      </c>
    </row>
    <row r="871" spans="1:15" x14ac:dyDescent="0.25">
      <c r="A871" s="5"/>
      <c r="B871" s="1" t="s">
        <v>839</v>
      </c>
      <c r="C871" s="47">
        <v>4</v>
      </c>
      <c r="D871" s="69">
        <v>8.2538999999999998</v>
      </c>
      <c r="E871" s="98">
        <v>1284</v>
      </c>
      <c r="F871" s="203">
        <v>591063.69999999995</v>
      </c>
      <c r="G871" s="38">
        <v>100</v>
      </c>
      <c r="H871" s="64">
        <f t="shared" si="210"/>
        <v>591063.69999999995</v>
      </c>
      <c r="I871" s="15">
        <f t="shared" si="209"/>
        <v>0</v>
      </c>
      <c r="J871" s="15">
        <f t="shared" si="211"/>
        <v>460.32998442367597</v>
      </c>
      <c r="K871" s="15">
        <f t="shared" si="212"/>
        <v>332.04517521227189</v>
      </c>
      <c r="L871" s="15">
        <f t="shared" si="213"/>
        <v>593207.51439899334</v>
      </c>
      <c r="M871" s="15"/>
      <c r="N871" s="15">
        <f t="shared" si="206"/>
        <v>593207.51439899334</v>
      </c>
      <c r="O871" s="39">
        <f t="shared" si="214"/>
        <v>593.20751439899334</v>
      </c>
    </row>
    <row r="872" spans="1:15" x14ac:dyDescent="0.25">
      <c r="A872" s="5"/>
      <c r="B872" s="1" t="s">
        <v>42</v>
      </c>
      <c r="C872" s="47">
        <v>4</v>
      </c>
      <c r="D872" s="69">
        <v>11.6883</v>
      </c>
      <c r="E872" s="98">
        <v>1637</v>
      </c>
      <c r="F872" s="203">
        <v>334490.09999999998</v>
      </c>
      <c r="G872" s="38">
        <v>100</v>
      </c>
      <c r="H872" s="64">
        <f t="shared" si="210"/>
        <v>334490.09999999998</v>
      </c>
      <c r="I872" s="15">
        <f t="shared" si="209"/>
        <v>0</v>
      </c>
      <c r="J872" s="15">
        <f t="shared" si="211"/>
        <v>204.33115455100793</v>
      </c>
      <c r="K872" s="15">
        <f t="shared" si="212"/>
        <v>588.04400508493995</v>
      </c>
      <c r="L872" s="15">
        <f t="shared" si="213"/>
        <v>969214.1594084457</v>
      </c>
      <c r="M872" s="15"/>
      <c r="N872" s="15">
        <f t="shared" si="206"/>
        <v>969214.1594084457</v>
      </c>
      <c r="O872" s="39">
        <f t="shared" si="214"/>
        <v>969.21415940844565</v>
      </c>
    </row>
    <row r="873" spans="1:15" x14ac:dyDescent="0.25">
      <c r="A873" s="5"/>
      <c r="B873" s="1" t="s">
        <v>601</v>
      </c>
      <c r="C873" s="47">
        <v>4</v>
      </c>
      <c r="D873" s="69">
        <v>63.86</v>
      </c>
      <c r="E873" s="98">
        <v>3697</v>
      </c>
      <c r="F873" s="203">
        <v>677533.7</v>
      </c>
      <c r="G873" s="38">
        <v>100</v>
      </c>
      <c r="H873" s="64">
        <f t="shared" si="210"/>
        <v>677533.7</v>
      </c>
      <c r="I873" s="15">
        <f t="shared" si="209"/>
        <v>0</v>
      </c>
      <c r="J873" s="15">
        <f t="shared" si="211"/>
        <v>183.26581011631052</v>
      </c>
      <c r="K873" s="15">
        <f t="shared" si="212"/>
        <v>609.10934951963736</v>
      </c>
      <c r="L873" s="15">
        <f t="shared" si="213"/>
        <v>1392704.6446571075</v>
      </c>
      <c r="M873" s="15"/>
      <c r="N873" s="15">
        <f t="shared" si="206"/>
        <v>1392704.6446571075</v>
      </c>
      <c r="O873" s="39">
        <f t="shared" si="214"/>
        <v>1392.7046446571076</v>
      </c>
    </row>
    <row r="874" spans="1:15" x14ac:dyDescent="0.25">
      <c r="A874" s="5"/>
      <c r="B874" s="1" t="s">
        <v>886</v>
      </c>
      <c r="C874" s="47">
        <v>3</v>
      </c>
      <c r="D874" s="69">
        <v>60.826599999999999</v>
      </c>
      <c r="E874" s="98">
        <v>19655</v>
      </c>
      <c r="F874" s="203">
        <v>23359124.100000001</v>
      </c>
      <c r="G874" s="38">
        <v>50</v>
      </c>
      <c r="H874" s="64">
        <f t="shared" si="210"/>
        <v>11679562.050000001</v>
      </c>
      <c r="I874" s="15">
        <f t="shared" si="209"/>
        <v>11679562.050000001</v>
      </c>
      <c r="J874" s="15">
        <f t="shared" si="211"/>
        <v>1188.4570897990334</v>
      </c>
      <c r="K874" s="15">
        <f t="shared" si="212"/>
        <v>-396.08193016308553</v>
      </c>
      <c r="L874" s="15">
        <f t="shared" si="213"/>
        <v>2417584.5027974416</v>
      </c>
      <c r="M874" s="15"/>
      <c r="N874" s="15">
        <f t="shared" si="206"/>
        <v>2417584.5027974416</v>
      </c>
      <c r="O874" s="39">
        <f t="shared" si="214"/>
        <v>2417.5845027974415</v>
      </c>
    </row>
    <row r="875" spans="1:15" x14ac:dyDescent="0.25">
      <c r="A875" s="5"/>
      <c r="B875" s="1" t="s">
        <v>840</v>
      </c>
      <c r="C875" s="47">
        <v>4</v>
      </c>
      <c r="D875" s="69">
        <v>27.288999999999998</v>
      </c>
      <c r="E875" s="98">
        <v>5874</v>
      </c>
      <c r="F875" s="203">
        <v>1616860.7</v>
      </c>
      <c r="G875" s="38">
        <v>100</v>
      </c>
      <c r="H875" s="64">
        <f t="shared" si="210"/>
        <v>1616860.7</v>
      </c>
      <c r="I875" s="15">
        <f t="shared" si="209"/>
        <v>0</v>
      </c>
      <c r="J875" s="15">
        <f t="shared" si="211"/>
        <v>275.25718420156619</v>
      </c>
      <c r="K875" s="15">
        <f t="shared" si="212"/>
        <v>517.11797543438161</v>
      </c>
      <c r="L875" s="15">
        <f t="shared" si="213"/>
        <v>1408043.6890168572</v>
      </c>
      <c r="M875" s="15"/>
      <c r="N875" s="15">
        <f t="shared" si="206"/>
        <v>1408043.6890168572</v>
      </c>
      <c r="O875" s="39">
        <f t="shared" si="214"/>
        <v>1408.0436890168571</v>
      </c>
    </row>
    <row r="876" spans="1:15" x14ac:dyDescent="0.25">
      <c r="A876" s="5"/>
      <c r="B876" s="1" t="s">
        <v>100</v>
      </c>
      <c r="C876" s="47">
        <v>4</v>
      </c>
      <c r="D876" s="69">
        <v>14.374500000000001</v>
      </c>
      <c r="E876" s="98">
        <v>1442</v>
      </c>
      <c r="F876" s="203">
        <v>262451.3</v>
      </c>
      <c r="G876" s="38">
        <v>100</v>
      </c>
      <c r="H876" s="64">
        <f t="shared" si="210"/>
        <v>262451.3</v>
      </c>
      <c r="I876" s="15">
        <f t="shared" si="209"/>
        <v>0</v>
      </c>
      <c r="J876" s="15">
        <f t="shared" si="211"/>
        <v>182.00506241331485</v>
      </c>
      <c r="K876" s="15">
        <f t="shared" si="212"/>
        <v>610.37009722263304</v>
      </c>
      <c r="L876" s="15">
        <f t="shared" si="213"/>
        <v>983891.88989015715</v>
      </c>
      <c r="M876" s="15"/>
      <c r="N876" s="15">
        <f t="shared" si="206"/>
        <v>983891.88989015715</v>
      </c>
      <c r="O876" s="39">
        <f t="shared" si="214"/>
        <v>983.89188989015713</v>
      </c>
    </row>
    <row r="877" spans="1:15" x14ac:dyDescent="0.25">
      <c r="A877" s="5"/>
      <c r="B877" s="1" t="s">
        <v>602</v>
      </c>
      <c r="C877" s="47">
        <v>4</v>
      </c>
      <c r="D877" s="69">
        <v>10.2719</v>
      </c>
      <c r="E877" s="98">
        <v>1188</v>
      </c>
      <c r="F877" s="203">
        <v>238808.7</v>
      </c>
      <c r="G877" s="38">
        <v>100</v>
      </c>
      <c r="H877" s="64">
        <f t="shared" si="210"/>
        <v>238808.7</v>
      </c>
      <c r="I877" s="15">
        <f t="shared" si="209"/>
        <v>0</v>
      </c>
      <c r="J877" s="15">
        <f t="shared" si="211"/>
        <v>201.01742424242425</v>
      </c>
      <c r="K877" s="15">
        <f t="shared" si="212"/>
        <v>591.35773539352363</v>
      </c>
      <c r="L877" s="15">
        <f t="shared" si="213"/>
        <v>918112.82824894378</v>
      </c>
      <c r="M877" s="15"/>
      <c r="N877" s="15">
        <f t="shared" si="206"/>
        <v>918112.82824894378</v>
      </c>
      <c r="O877" s="39">
        <f t="shared" si="214"/>
        <v>918.11282824894374</v>
      </c>
    </row>
    <row r="878" spans="1:15" x14ac:dyDescent="0.25">
      <c r="A878" s="5"/>
      <c r="B878" s="1" t="s">
        <v>603</v>
      </c>
      <c r="C878" s="47">
        <v>4</v>
      </c>
      <c r="D878" s="69">
        <v>15.514700000000001</v>
      </c>
      <c r="E878" s="98">
        <v>1504</v>
      </c>
      <c r="F878" s="203">
        <v>284982.59999999998</v>
      </c>
      <c r="G878" s="38">
        <v>100</v>
      </c>
      <c r="H878" s="64">
        <f t="shared" si="210"/>
        <v>284982.59999999998</v>
      </c>
      <c r="I878" s="15">
        <f t="shared" si="209"/>
        <v>0</v>
      </c>
      <c r="J878" s="15">
        <f t="shared" si="211"/>
        <v>189.48311170212764</v>
      </c>
      <c r="K878" s="15">
        <f t="shared" si="212"/>
        <v>602.89204793382021</v>
      </c>
      <c r="L878" s="15">
        <f t="shared" si="213"/>
        <v>984985.06746697938</v>
      </c>
      <c r="M878" s="15"/>
      <c r="N878" s="15">
        <f t="shared" si="206"/>
        <v>984985.06746697938</v>
      </c>
      <c r="O878" s="39">
        <f t="shared" si="214"/>
        <v>984.98506746697933</v>
      </c>
    </row>
    <row r="879" spans="1:15" x14ac:dyDescent="0.25">
      <c r="A879" s="5"/>
      <c r="B879" s="1" t="s">
        <v>604</v>
      </c>
      <c r="C879" s="47">
        <v>4</v>
      </c>
      <c r="D879" s="69">
        <v>32.592500000000001</v>
      </c>
      <c r="E879" s="98">
        <v>4852</v>
      </c>
      <c r="F879" s="203">
        <v>2164250.7000000002</v>
      </c>
      <c r="G879" s="38">
        <v>100</v>
      </c>
      <c r="H879" s="64">
        <f t="shared" si="210"/>
        <v>2164250.7000000002</v>
      </c>
      <c r="I879" s="15">
        <f t="shared" si="209"/>
        <v>0</v>
      </c>
      <c r="J879" s="15">
        <f t="shared" si="211"/>
        <v>446.05331821929104</v>
      </c>
      <c r="K879" s="15">
        <f t="shared" si="212"/>
        <v>346.32184141665681</v>
      </c>
      <c r="L879" s="15">
        <f t="shared" si="213"/>
        <v>1091832.9030021767</v>
      </c>
      <c r="M879" s="15"/>
      <c r="N879" s="15">
        <f t="shared" si="206"/>
        <v>1091832.9030021767</v>
      </c>
      <c r="O879" s="39">
        <f t="shared" si="214"/>
        <v>1091.8329030021766</v>
      </c>
    </row>
    <row r="880" spans="1:15" x14ac:dyDescent="0.25">
      <c r="A880" s="5"/>
      <c r="B880" s="1" t="s">
        <v>605</v>
      </c>
      <c r="C880" s="47">
        <v>4</v>
      </c>
      <c r="D880" s="69">
        <v>24.1846</v>
      </c>
      <c r="E880" s="98">
        <v>2928</v>
      </c>
      <c r="F880" s="203">
        <v>853719.6</v>
      </c>
      <c r="G880" s="38">
        <v>100</v>
      </c>
      <c r="H880" s="64">
        <f t="shared" si="210"/>
        <v>853719.6</v>
      </c>
      <c r="I880" s="15">
        <f t="shared" si="209"/>
        <v>0</v>
      </c>
      <c r="J880" s="15">
        <f t="shared" si="211"/>
        <v>291.57090163934424</v>
      </c>
      <c r="K880" s="15">
        <f t="shared" si="212"/>
        <v>500.80425799660361</v>
      </c>
      <c r="L880" s="15">
        <f t="shared" si="213"/>
        <v>1043775.1451714153</v>
      </c>
      <c r="M880" s="15"/>
      <c r="N880" s="15">
        <f t="shared" si="206"/>
        <v>1043775.1451714153</v>
      </c>
      <c r="O880" s="39">
        <f t="shared" si="214"/>
        <v>1043.7751451714153</v>
      </c>
    </row>
    <row r="881" spans="1:15" x14ac:dyDescent="0.25">
      <c r="A881" s="5"/>
      <c r="B881" s="8"/>
      <c r="C881" s="8"/>
      <c r="D881" s="69">
        <v>0</v>
      </c>
      <c r="E881" s="100"/>
      <c r="F881" s="56"/>
      <c r="G881" s="38"/>
      <c r="H881" s="56"/>
      <c r="K881" s="15"/>
      <c r="L881" s="15"/>
      <c r="M881" s="15"/>
      <c r="N881" s="15"/>
      <c r="O881" s="39">
        <f t="shared" si="214"/>
        <v>0</v>
      </c>
    </row>
    <row r="882" spans="1:15" x14ac:dyDescent="0.25">
      <c r="A882" s="32" t="s">
        <v>606</v>
      </c>
      <c r="B882" s="2" t="s">
        <v>2</v>
      </c>
      <c r="C882" s="58"/>
      <c r="D882" s="7">
        <v>598.36670000000004</v>
      </c>
      <c r="E882" s="101">
        <f>E883</f>
        <v>37271</v>
      </c>
      <c r="F882" s="49">
        <f t="shared" ref="F882" si="215">F884</f>
        <v>0</v>
      </c>
      <c r="G882" s="49"/>
      <c r="H882" s="49">
        <f>H884</f>
        <v>2455093.6749999998</v>
      </c>
      <c r="I882" s="12">
        <f>I884</f>
        <v>-2455093.6749999998</v>
      </c>
      <c r="J882" s="12"/>
      <c r="K882" s="15"/>
      <c r="L882" s="15"/>
      <c r="M882" s="14">
        <f>M884</f>
        <v>20309197.890975896</v>
      </c>
      <c r="N882" s="12">
        <f t="shared" si="206"/>
        <v>20309197.890975896</v>
      </c>
      <c r="O882" s="39"/>
    </row>
    <row r="883" spans="1:15" x14ac:dyDescent="0.25">
      <c r="A883" s="32" t="s">
        <v>606</v>
      </c>
      <c r="B883" s="2" t="s">
        <v>3</v>
      </c>
      <c r="C883" s="58"/>
      <c r="D883" s="7">
        <v>598.36670000000004</v>
      </c>
      <c r="E883" s="101">
        <f>SUM(E885:E907)</f>
        <v>37271</v>
      </c>
      <c r="F883" s="49">
        <f t="shared" ref="F883" si="216">SUM(F885:F907)</f>
        <v>17363853.100000001</v>
      </c>
      <c r="G883" s="49"/>
      <c r="H883" s="49">
        <f>SUM(H885:H907)</f>
        <v>12453665.749999998</v>
      </c>
      <c r="I883" s="12">
        <f>SUM(I885:I907)</f>
        <v>4910187.3499999996</v>
      </c>
      <c r="J883" s="12"/>
      <c r="K883" s="15"/>
      <c r="L883" s="12">
        <f>SUM(L885:L907)</f>
        <v>21236022.167280868</v>
      </c>
      <c r="M883" s="15"/>
      <c r="N883" s="12">
        <f t="shared" si="206"/>
        <v>21236022.167280868</v>
      </c>
      <c r="O883" s="39"/>
    </row>
    <row r="884" spans="1:15" x14ac:dyDescent="0.25">
      <c r="A884" s="5"/>
      <c r="B884" s="1" t="s">
        <v>26</v>
      </c>
      <c r="C884" s="47">
        <v>2</v>
      </c>
      <c r="D884" s="69">
        <v>0</v>
      </c>
      <c r="E884" s="104"/>
      <c r="F884" s="64"/>
      <c r="G884" s="38">
        <v>25</v>
      </c>
      <c r="H884" s="64">
        <f>F906*G884/100</f>
        <v>2455093.6749999998</v>
      </c>
      <c r="I884" s="15">
        <f t="shared" ref="I884:I907" si="217">F884-H884</f>
        <v>-2455093.6749999998</v>
      </c>
      <c r="J884" s="15"/>
      <c r="K884" s="15"/>
      <c r="L884" s="15"/>
      <c r="M884" s="15">
        <f>($L$7*$L$8*E882/$L$10)+($L$7*$L$9*D882/$L$11)</f>
        <v>20309197.890975896</v>
      </c>
      <c r="N884" s="15">
        <f t="shared" si="206"/>
        <v>20309197.890975896</v>
      </c>
      <c r="O884" s="39">
        <f t="shared" si="214"/>
        <v>20309.197890975895</v>
      </c>
    </row>
    <row r="885" spans="1:15" x14ac:dyDescent="0.25">
      <c r="A885" s="5"/>
      <c r="B885" s="1" t="s">
        <v>607</v>
      </c>
      <c r="C885" s="47">
        <v>4</v>
      </c>
      <c r="D885" s="69">
        <v>26.591699999999999</v>
      </c>
      <c r="E885" s="98">
        <v>1261</v>
      </c>
      <c r="F885" s="204">
        <v>570813.19999999995</v>
      </c>
      <c r="G885" s="38">
        <v>100</v>
      </c>
      <c r="H885" s="64">
        <f t="shared" ref="H885:H907" si="218">F885*G885/100</f>
        <v>570813.19999999995</v>
      </c>
      <c r="I885" s="15">
        <f t="shared" si="217"/>
        <v>0</v>
      </c>
      <c r="J885" s="15">
        <f t="shared" si="211"/>
        <v>452.6670896114195</v>
      </c>
      <c r="K885" s="15">
        <f t="shared" ref="K885:K907" si="219">$J$11*$J$19-J885</f>
        <v>339.70807002452835</v>
      </c>
      <c r="L885" s="15">
        <f t="shared" ref="L885:L907" si="220">IF(K885&gt;0,$J$7*$J$8*(K885/$K$19),0)+$J$7*$J$9*(E885/$E$19)+$J$7*$J$10*(D885/$D$19)</f>
        <v>657734.9106970554</v>
      </c>
      <c r="M885" s="15"/>
      <c r="N885" s="15">
        <f t="shared" si="206"/>
        <v>657734.9106970554</v>
      </c>
      <c r="O885" s="39">
        <f t="shared" si="214"/>
        <v>657.7349106970554</v>
      </c>
    </row>
    <row r="886" spans="1:15" x14ac:dyDescent="0.25">
      <c r="A886" s="5"/>
      <c r="B886" s="1" t="s">
        <v>608</v>
      </c>
      <c r="C886" s="47">
        <v>4</v>
      </c>
      <c r="D886" s="69">
        <v>21.4466</v>
      </c>
      <c r="E886" s="98">
        <v>1240</v>
      </c>
      <c r="F886" s="204">
        <v>217695.7</v>
      </c>
      <c r="G886" s="38">
        <v>100</v>
      </c>
      <c r="H886" s="64">
        <f t="shared" si="218"/>
        <v>217695.7</v>
      </c>
      <c r="I886" s="15">
        <f t="shared" si="217"/>
        <v>0</v>
      </c>
      <c r="J886" s="15">
        <f t="shared" si="211"/>
        <v>175.56104838709678</v>
      </c>
      <c r="K886" s="15">
        <f t="shared" si="219"/>
        <v>616.81411124885108</v>
      </c>
      <c r="L886" s="15">
        <f t="shared" si="220"/>
        <v>991325.5320858357</v>
      </c>
      <c r="M886" s="15"/>
      <c r="N886" s="15">
        <f t="shared" si="206"/>
        <v>991325.5320858357</v>
      </c>
      <c r="O886" s="39">
        <f t="shared" si="214"/>
        <v>991.32553208583568</v>
      </c>
    </row>
    <row r="887" spans="1:15" x14ac:dyDescent="0.25">
      <c r="A887" s="5"/>
      <c r="B887" s="1" t="s">
        <v>841</v>
      </c>
      <c r="C887" s="47">
        <v>4</v>
      </c>
      <c r="D887" s="69">
        <v>20.6798</v>
      </c>
      <c r="E887" s="98">
        <v>1404</v>
      </c>
      <c r="F887" s="204">
        <v>392975.1</v>
      </c>
      <c r="G887" s="38">
        <v>100</v>
      </c>
      <c r="H887" s="64">
        <f t="shared" si="218"/>
        <v>392975.1</v>
      </c>
      <c r="I887" s="15">
        <f t="shared" si="217"/>
        <v>0</v>
      </c>
      <c r="J887" s="15">
        <f t="shared" si="211"/>
        <v>279.89679487179484</v>
      </c>
      <c r="K887" s="15">
        <f t="shared" si="219"/>
        <v>512.47836476415296</v>
      </c>
      <c r="L887" s="15">
        <f t="shared" si="220"/>
        <v>874946.21127551701</v>
      </c>
      <c r="M887" s="15"/>
      <c r="N887" s="15">
        <f t="shared" si="206"/>
        <v>874946.21127551701</v>
      </c>
      <c r="O887" s="39">
        <f t="shared" si="214"/>
        <v>874.94621127551704</v>
      </c>
    </row>
    <row r="888" spans="1:15" x14ac:dyDescent="0.25">
      <c r="A888" s="5"/>
      <c r="B888" s="1" t="s">
        <v>842</v>
      </c>
      <c r="C888" s="47">
        <v>4</v>
      </c>
      <c r="D888" s="69">
        <v>48.986699999999999</v>
      </c>
      <c r="E888" s="98">
        <v>2439</v>
      </c>
      <c r="F888" s="204">
        <v>357313.9</v>
      </c>
      <c r="G888" s="38">
        <v>100</v>
      </c>
      <c r="H888" s="64">
        <f t="shared" si="218"/>
        <v>357313.9</v>
      </c>
      <c r="I888" s="15">
        <f t="shared" si="217"/>
        <v>0</v>
      </c>
      <c r="J888" s="15">
        <f t="shared" si="211"/>
        <v>146.50016400164003</v>
      </c>
      <c r="K888" s="15">
        <f t="shared" si="219"/>
        <v>645.87499563430788</v>
      </c>
      <c r="L888" s="15">
        <f t="shared" si="220"/>
        <v>1250313.5947377072</v>
      </c>
      <c r="M888" s="15"/>
      <c r="N888" s="15">
        <f t="shared" si="206"/>
        <v>1250313.5947377072</v>
      </c>
      <c r="O888" s="39">
        <f t="shared" si="214"/>
        <v>1250.3135947377073</v>
      </c>
    </row>
    <row r="889" spans="1:15" x14ac:dyDescent="0.25">
      <c r="A889" s="5"/>
      <c r="B889" s="1" t="s">
        <v>609</v>
      </c>
      <c r="C889" s="47">
        <v>4</v>
      </c>
      <c r="D889" s="69">
        <v>62.897199999999998</v>
      </c>
      <c r="E889" s="98">
        <v>3200</v>
      </c>
      <c r="F889" s="204">
        <v>1058256.2</v>
      </c>
      <c r="G889" s="38">
        <v>100</v>
      </c>
      <c r="H889" s="64">
        <f t="shared" si="218"/>
        <v>1058256.2</v>
      </c>
      <c r="I889" s="15">
        <f t="shared" si="217"/>
        <v>0</v>
      </c>
      <c r="J889" s="15">
        <f t="shared" si="211"/>
        <v>330.7050625</v>
      </c>
      <c r="K889" s="15">
        <f t="shared" si="219"/>
        <v>461.67009713594786</v>
      </c>
      <c r="L889" s="15">
        <f t="shared" si="220"/>
        <v>1146046.210513819</v>
      </c>
      <c r="M889" s="15"/>
      <c r="N889" s="15">
        <f t="shared" si="206"/>
        <v>1146046.210513819</v>
      </c>
      <c r="O889" s="39">
        <f t="shared" si="214"/>
        <v>1146.046210513819</v>
      </c>
    </row>
    <row r="890" spans="1:15" x14ac:dyDescent="0.25">
      <c r="A890" s="5"/>
      <c r="B890" s="1" t="s">
        <v>610</v>
      </c>
      <c r="C890" s="47">
        <v>4</v>
      </c>
      <c r="D890" s="69">
        <v>33.687600000000003</v>
      </c>
      <c r="E890" s="98">
        <v>2083</v>
      </c>
      <c r="F890" s="204">
        <v>278256.8</v>
      </c>
      <c r="G890" s="38">
        <v>100</v>
      </c>
      <c r="H890" s="64">
        <f t="shared" si="218"/>
        <v>278256.8</v>
      </c>
      <c r="I890" s="15">
        <f t="shared" si="217"/>
        <v>0</v>
      </c>
      <c r="J890" s="15">
        <f t="shared" si="211"/>
        <v>133.5846375420067</v>
      </c>
      <c r="K890" s="15">
        <f t="shared" si="219"/>
        <v>658.79052209394115</v>
      </c>
      <c r="L890" s="15">
        <f t="shared" si="220"/>
        <v>1178496.9070748568</v>
      </c>
      <c r="M890" s="15"/>
      <c r="N890" s="15">
        <f t="shared" si="206"/>
        <v>1178496.9070748568</v>
      </c>
      <c r="O890" s="39">
        <f t="shared" si="214"/>
        <v>1178.4969070748568</v>
      </c>
    </row>
    <row r="891" spans="1:15" x14ac:dyDescent="0.25">
      <c r="A891" s="5"/>
      <c r="B891" s="1" t="s">
        <v>611</v>
      </c>
      <c r="C891" s="47">
        <v>4</v>
      </c>
      <c r="D891" s="69">
        <v>36.413200000000003</v>
      </c>
      <c r="E891" s="98">
        <v>1323</v>
      </c>
      <c r="F891" s="204">
        <v>229728.9</v>
      </c>
      <c r="G891" s="38">
        <v>100</v>
      </c>
      <c r="H891" s="64">
        <f t="shared" si="218"/>
        <v>229728.9</v>
      </c>
      <c r="I891" s="15">
        <f t="shared" si="217"/>
        <v>0</v>
      </c>
      <c r="J891" s="15">
        <f t="shared" si="211"/>
        <v>173.6424036281179</v>
      </c>
      <c r="K891" s="15">
        <f t="shared" si="219"/>
        <v>618.73275600782995</v>
      </c>
      <c r="L891" s="15">
        <f t="shared" si="220"/>
        <v>1050014.0507435962</v>
      </c>
      <c r="M891" s="15"/>
      <c r="N891" s="15">
        <f t="shared" si="206"/>
        <v>1050014.0507435962</v>
      </c>
      <c r="O891" s="39">
        <f t="shared" si="214"/>
        <v>1050.0140507435963</v>
      </c>
    </row>
    <row r="892" spans="1:15" x14ac:dyDescent="0.25">
      <c r="A892" s="5"/>
      <c r="B892" s="1" t="s">
        <v>612</v>
      </c>
      <c r="C892" s="47">
        <v>4</v>
      </c>
      <c r="D892" s="69">
        <v>17.424600000000002</v>
      </c>
      <c r="E892" s="98">
        <v>717</v>
      </c>
      <c r="F892" s="204">
        <v>82814.7</v>
      </c>
      <c r="G892" s="38">
        <v>100</v>
      </c>
      <c r="H892" s="64">
        <f t="shared" si="218"/>
        <v>82814.7</v>
      </c>
      <c r="I892" s="15">
        <f t="shared" si="217"/>
        <v>0</v>
      </c>
      <c r="J892" s="15">
        <f t="shared" si="211"/>
        <v>115.50167364016735</v>
      </c>
      <c r="K892" s="15">
        <f t="shared" si="219"/>
        <v>676.87348599578047</v>
      </c>
      <c r="L892" s="15">
        <f t="shared" si="220"/>
        <v>995781.00297642243</v>
      </c>
      <c r="M892" s="15"/>
      <c r="N892" s="15">
        <f t="shared" si="206"/>
        <v>995781.00297642243</v>
      </c>
      <c r="O892" s="39">
        <f t="shared" si="214"/>
        <v>995.78100297642243</v>
      </c>
    </row>
    <row r="893" spans="1:15" x14ac:dyDescent="0.25">
      <c r="A893" s="5"/>
      <c r="B893" s="1" t="s">
        <v>613</v>
      </c>
      <c r="C893" s="47">
        <v>4</v>
      </c>
      <c r="D893" s="69">
        <v>18.459800000000001</v>
      </c>
      <c r="E893" s="98">
        <v>1284</v>
      </c>
      <c r="F893" s="204">
        <v>179607.3</v>
      </c>
      <c r="G893" s="38">
        <v>100</v>
      </c>
      <c r="H893" s="64">
        <f t="shared" si="218"/>
        <v>179607.3</v>
      </c>
      <c r="I893" s="15">
        <f t="shared" si="217"/>
        <v>0</v>
      </c>
      <c r="J893" s="15">
        <f t="shared" si="211"/>
        <v>139.88107476635514</v>
      </c>
      <c r="K893" s="15">
        <f t="shared" si="219"/>
        <v>652.49408486959271</v>
      </c>
      <c r="L893" s="15">
        <f t="shared" si="220"/>
        <v>1032295.4918127334</v>
      </c>
      <c r="M893" s="15"/>
      <c r="N893" s="15">
        <f t="shared" si="206"/>
        <v>1032295.4918127334</v>
      </c>
      <c r="O893" s="39">
        <f t="shared" si="214"/>
        <v>1032.2954918127334</v>
      </c>
    </row>
    <row r="894" spans="1:15" x14ac:dyDescent="0.25">
      <c r="A894" s="5"/>
      <c r="B894" s="1" t="s">
        <v>296</v>
      </c>
      <c r="C894" s="47">
        <v>4</v>
      </c>
      <c r="D894" s="69">
        <v>17.335699999999999</v>
      </c>
      <c r="E894" s="98">
        <v>843</v>
      </c>
      <c r="F894" s="204">
        <v>150978.9</v>
      </c>
      <c r="G894" s="38">
        <v>100</v>
      </c>
      <c r="H894" s="64">
        <f t="shared" si="218"/>
        <v>150978.9</v>
      </c>
      <c r="I894" s="15">
        <f t="shared" si="217"/>
        <v>0</v>
      </c>
      <c r="J894" s="15">
        <f t="shared" si="211"/>
        <v>179.09715302491102</v>
      </c>
      <c r="K894" s="15">
        <f t="shared" si="219"/>
        <v>613.27800661103686</v>
      </c>
      <c r="L894" s="15">
        <f t="shared" si="220"/>
        <v>928979.73240625137</v>
      </c>
      <c r="M894" s="15"/>
      <c r="N894" s="15">
        <f t="shared" si="206"/>
        <v>928979.73240625137</v>
      </c>
      <c r="O894" s="39">
        <f t="shared" si="214"/>
        <v>928.9797324062514</v>
      </c>
    </row>
    <row r="895" spans="1:15" x14ac:dyDescent="0.25">
      <c r="A895" s="5"/>
      <c r="B895" s="1" t="s">
        <v>614</v>
      </c>
      <c r="C895" s="47">
        <v>4</v>
      </c>
      <c r="D895" s="69">
        <v>9.4989999999999988</v>
      </c>
      <c r="E895" s="98">
        <v>558</v>
      </c>
      <c r="F895" s="204">
        <v>76118.2</v>
      </c>
      <c r="G895" s="38">
        <v>100</v>
      </c>
      <c r="H895" s="64">
        <f t="shared" si="218"/>
        <v>76118.2</v>
      </c>
      <c r="I895" s="15">
        <f t="shared" si="217"/>
        <v>0</v>
      </c>
      <c r="J895" s="15">
        <f t="shared" si="211"/>
        <v>136.41254480286739</v>
      </c>
      <c r="K895" s="15">
        <f t="shared" si="219"/>
        <v>655.96261483308047</v>
      </c>
      <c r="L895" s="15">
        <f t="shared" si="220"/>
        <v>926388.63268418587</v>
      </c>
      <c r="M895" s="15"/>
      <c r="N895" s="15">
        <f t="shared" si="206"/>
        <v>926388.63268418587</v>
      </c>
      <c r="O895" s="39">
        <f t="shared" si="214"/>
        <v>926.38863268418584</v>
      </c>
    </row>
    <row r="896" spans="1:15" x14ac:dyDescent="0.25">
      <c r="A896" s="5"/>
      <c r="B896" s="1" t="s">
        <v>615</v>
      </c>
      <c r="C896" s="47">
        <v>4</v>
      </c>
      <c r="D896" s="69">
        <v>50.374799999999993</v>
      </c>
      <c r="E896" s="98">
        <v>2618</v>
      </c>
      <c r="F896" s="204">
        <v>662546.9</v>
      </c>
      <c r="G896" s="38">
        <v>100</v>
      </c>
      <c r="H896" s="64">
        <f t="shared" si="218"/>
        <v>662546.9</v>
      </c>
      <c r="I896" s="15">
        <f t="shared" si="217"/>
        <v>0</v>
      </c>
      <c r="J896" s="15">
        <f t="shared" si="211"/>
        <v>253.0736822001528</v>
      </c>
      <c r="K896" s="15">
        <f t="shared" si="219"/>
        <v>539.30147743579505</v>
      </c>
      <c r="L896" s="15">
        <f t="shared" si="220"/>
        <v>1139535.6833240376</v>
      </c>
      <c r="M896" s="15"/>
      <c r="N896" s="15">
        <f t="shared" si="206"/>
        <v>1139535.6833240376</v>
      </c>
      <c r="O896" s="39">
        <f t="shared" si="214"/>
        <v>1139.5356833240376</v>
      </c>
    </row>
    <row r="897" spans="1:15" x14ac:dyDescent="0.25">
      <c r="A897" s="5"/>
      <c r="B897" s="1" t="s">
        <v>574</v>
      </c>
      <c r="C897" s="47">
        <v>4</v>
      </c>
      <c r="D897" s="69">
        <v>12.6898</v>
      </c>
      <c r="E897" s="98">
        <v>748</v>
      </c>
      <c r="F897" s="204">
        <v>125801.2</v>
      </c>
      <c r="G897" s="38">
        <v>100</v>
      </c>
      <c r="H897" s="64">
        <f t="shared" si="218"/>
        <v>125801.2</v>
      </c>
      <c r="I897" s="15">
        <f t="shared" si="217"/>
        <v>0</v>
      </c>
      <c r="J897" s="15">
        <f t="shared" si="211"/>
        <v>168.18342245989305</v>
      </c>
      <c r="K897" s="15">
        <f t="shared" si="219"/>
        <v>624.19173717605486</v>
      </c>
      <c r="L897" s="15">
        <f t="shared" si="220"/>
        <v>917539.45151383709</v>
      </c>
      <c r="M897" s="15"/>
      <c r="N897" s="15">
        <f t="shared" si="206"/>
        <v>917539.45151383709</v>
      </c>
      <c r="O897" s="39">
        <f t="shared" si="214"/>
        <v>917.53945151383709</v>
      </c>
    </row>
    <row r="898" spans="1:15" x14ac:dyDescent="0.25">
      <c r="A898" s="5"/>
      <c r="B898" s="1" t="s">
        <v>616</v>
      </c>
      <c r="C898" s="47">
        <v>4</v>
      </c>
      <c r="D898" s="69">
        <v>34.032299999999999</v>
      </c>
      <c r="E898" s="98">
        <v>1645</v>
      </c>
      <c r="F898" s="204">
        <v>416997.8</v>
      </c>
      <c r="G898" s="38">
        <v>100</v>
      </c>
      <c r="H898" s="64">
        <f t="shared" si="218"/>
        <v>416997.8</v>
      </c>
      <c r="I898" s="15">
        <f t="shared" si="217"/>
        <v>0</v>
      </c>
      <c r="J898" s="15">
        <f t="shared" si="211"/>
        <v>253.49410334346504</v>
      </c>
      <c r="K898" s="15">
        <f t="shared" si="219"/>
        <v>538.88105629248275</v>
      </c>
      <c r="L898" s="15">
        <f t="shared" si="220"/>
        <v>977594.23503669561</v>
      </c>
      <c r="M898" s="15"/>
      <c r="N898" s="15">
        <f t="shared" ref="N898:N961" si="221">L898+M898</f>
        <v>977594.23503669561</v>
      </c>
      <c r="O898" s="39">
        <f t="shared" si="214"/>
        <v>977.59423503669564</v>
      </c>
    </row>
    <row r="899" spans="1:15" x14ac:dyDescent="0.25">
      <c r="A899" s="5"/>
      <c r="B899" s="1" t="s">
        <v>617</v>
      </c>
      <c r="C899" s="47">
        <v>4</v>
      </c>
      <c r="D899" s="69">
        <v>17.230599999999999</v>
      </c>
      <c r="E899" s="98">
        <v>815</v>
      </c>
      <c r="F899" s="204">
        <v>177925.9</v>
      </c>
      <c r="G899" s="38">
        <v>100</v>
      </c>
      <c r="H899" s="64">
        <f t="shared" si="218"/>
        <v>177925.9</v>
      </c>
      <c r="I899" s="15">
        <f t="shared" si="217"/>
        <v>0</v>
      </c>
      <c r="J899" s="15">
        <f t="shared" si="211"/>
        <v>218.31398773006134</v>
      </c>
      <c r="K899" s="15">
        <f t="shared" si="219"/>
        <v>574.06117190588657</v>
      </c>
      <c r="L899" s="15">
        <f t="shared" si="220"/>
        <v>875651.38191437419</v>
      </c>
      <c r="M899" s="15"/>
      <c r="N899" s="15">
        <f t="shared" si="221"/>
        <v>875651.38191437419</v>
      </c>
      <c r="O899" s="39">
        <f t="shared" si="214"/>
        <v>875.65138191437416</v>
      </c>
    </row>
    <row r="900" spans="1:15" x14ac:dyDescent="0.25">
      <c r="A900" s="5"/>
      <c r="B900" s="1" t="s">
        <v>618</v>
      </c>
      <c r="C900" s="47">
        <v>4</v>
      </c>
      <c r="D900" s="69">
        <v>31.044899999999998</v>
      </c>
      <c r="E900" s="98">
        <v>2487</v>
      </c>
      <c r="F900" s="204">
        <v>492209.5</v>
      </c>
      <c r="G900" s="38">
        <v>100</v>
      </c>
      <c r="H900" s="64">
        <f t="shared" si="218"/>
        <v>492209.5</v>
      </c>
      <c r="I900" s="15">
        <f t="shared" si="217"/>
        <v>0</v>
      </c>
      <c r="J900" s="15">
        <f t="shared" si="211"/>
        <v>197.91294732609569</v>
      </c>
      <c r="K900" s="15">
        <f t="shared" si="219"/>
        <v>594.46221230985213</v>
      </c>
      <c r="L900" s="15">
        <f t="shared" si="220"/>
        <v>1134272.5380777349</v>
      </c>
      <c r="M900" s="15"/>
      <c r="N900" s="15">
        <f t="shared" si="221"/>
        <v>1134272.5380777349</v>
      </c>
      <c r="O900" s="39">
        <f t="shared" si="214"/>
        <v>1134.2725380777349</v>
      </c>
    </row>
    <row r="901" spans="1:15" x14ac:dyDescent="0.25">
      <c r="A901" s="5"/>
      <c r="B901" s="1" t="s">
        <v>619</v>
      </c>
      <c r="C901" s="47">
        <v>4</v>
      </c>
      <c r="D901" s="69">
        <v>11.1501</v>
      </c>
      <c r="E901" s="98">
        <v>692</v>
      </c>
      <c r="F901" s="204">
        <v>545708.6</v>
      </c>
      <c r="G901" s="38">
        <v>100</v>
      </c>
      <c r="H901" s="64">
        <f t="shared" si="218"/>
        <v>545708.6</v>
      </c>
      <c r="I901" s="15">
        <f t="shared" si="217"/>
        <v>0</v>
      </c>
      <c r="J901" s="15">
        <f t="shared" si="211"/>
        <v>788.59624277456646</v>
      </c>
      <c r="K901" s="15">
        <f t="shared" si="219"/>
        <v>3.7789168613813899</v>
      </c>
      <c r="L901" s="15">
        <f t="shared" si="220"/>
        <v>118114.88628786053</v>
      </c>
      <c r="M901" s="15"/>
      <c r="N901" s="15">
        <f t="shared" si="221"/>
        <v>118114.88628786053</v>
      </c>
      <c r="O901" s="39">
        <f t="shared" si="214"/>
        <v>118.11488628786053</v>
      </c>
    </row>
    <row r="902" spans="1:15" x14ac:dyDescent="0.25">
      <c r="A902" s="5"/>
      <c r="B902" s="1" t="s">
        <v>620</v>
      </c>
      <c r="C902" s="47">
        <v>4</v>
      </c>
      <c r="D902" s="69">
        <v>10.266300000000001</v>
      </c>
      <c r="E902" s="98">
        <v>961</v>
      </c>
      <c r="F902" s="204">
        <v>227199.5</v>
      </c>
      <c r="G902" s="38">
        <v>100</v>
      </c>
      <c r="H902" s="64">
        <f t="shared" si="218"/>
        <v>227199.5</v>
      </c>
      <c r="I902" s="15">
        <f t="shared" si="217"/>
        <v>0</v>
      </c>
      <c r="J902" s="15">
        <f t="shared" si="211"/>
        <v>236.41987513007285</v>
      </c>
      <c r="K902" s="15">
        <f t="shared" si="219"/>
        <v>555.95528450587494</v>
      </c>
      <c r="L902" s="15">
        <f t="shared" si="220"/>
        <v>847392.66071239102</v>
      </c>
      <c r="M902" s="15"/>
      <c r="N902" s="15">
        <f t="shared" si="221"/>
        <v>847392.66071239102</v>
      </c>
      <c r="O902" s="39">
        <f t="shared" si="214"/>
        <v>847.39266071239103</v>
      </c>
    </row>
    <row r="903" spans="1:15" x14ac:dyDescent="0.25">
      <c r="A903" s="5"/>
      <c r="B903" s="1" t="s">
        <v>621</v>
      </c>
      <c r="C903" s="47">
        <v>4</v>
      </c>
      <c r="D903" s="69">
        <v>27.482099999999999</v>
      </c>
      <c r="E903" s="98">
        <v>1325</v>
      </c>
      <c r="F903" s="204">
        <v>220152</v>
      </c>
      <c r="G903" s="38">
        <v>100</v>
      </c>
      <c r="H903" s="64">
        <f t="shared" si="218"/>
        <v>220152</v>
      </c>
      <c r="I903" s="15">
        <f t="shared" si="217"/>
        <v>0</v>
      </c>
      <c r="J903" s="15">
        <f t="shared" si="211"/>
        <v>166.15245283018868</v>
      </c>
      <c r="K903" s="15">
        <f t="shared" si="219"/>
        <v>626.22270680575912</v>
      </c>
      <c r="L903" s="15">
        <f t="shared" si="220"/>
        <v>1031802.4787091718</v>
      </c>
      <c r="M903" s="15"/>
      <c r="N903" s="15">
        <f t="shared" si="221"/>
        <v>1031802.4787091718</v>
      </c>
      <c r="O903" s="39">
        <f t="shared" si="214"/>
        <v>1031.8024787091717</v>
      </c>
    </row>
    <row r="904" spans="1:15" x14ac:dyDescent="0.25">
      <c r="A904" s="5"/>
      <c r="B904" s="1" t="s">
        <v>843</v>
      </c>
      <c r="C904" s="47">
        <v>4</v>
      </c>
      <c r="D904" s="69">
        <v>24.450700000000005</v>
      </c>
      <c r="E904" s="98">
        <v>1056</v>
      </c>
      <c r="F904" s="204">
        <v>509959.6</v>
      </c>
      <c r="G904" s="38">
        <v>100</v>
      </c>
      <c r="H904" s="64">
        <f t="shared" si="218"/>
        <v>509959.6</v>
      </c>
      <c r="I904" s="15">
        <f t="shared" si="217"/>
        <v>0</v>
      </c>
      <c r="J904" s="15">
        <f t="shared" si="211"/>
        <v>482.91628787878784</v>
      </c>
      <c r="K904" s="15">
        <f t="shared" si="219"/>
        <v>309.45887175716001</v>
      </c>
      <c r="L904" s="15">
        <f t="shared" si="220"/>
        <v>589371.24195168586</v>
      </c>
      <c r="M904" s="15"/>
      <c r="N904" s="15">
        <f t="shared" si="221"/>
        <v>589371.24195168586</v>
      </c>
      <c r="O904" s="39">
        <f t="shared" si="214"/>
        <v>589.37124195168587</v>
      </c>
    </row>
    <row r="905" spans="1:15" x14ac:dyDescent="0.25">
      <c r="A905" s="5"/>
      <c r="B905" s="1" t="s">
        <v>622</v>
      </c>
      <c r="C905" s="47">
        <v>4</v>
      </c>
      <c r="D905" s="69">
        <v>14.500899999999998</v>
      </c>
      <c r="E905" s="98">
        <v>684</v>
      </c>
      <c r="F905" s="204">
        <v>213440.9</v>
      </c>
      <c r="G905" s="38">
        <v>100</v>
      </c>
      <c r="H905" s="64">
        <f t="shared" si="218"/>
        <v>213440.9</v>
      </c>
      <c r="I905" s="15">
        <f t="shared" si="217"/>
        <v>0</v>
      </c>
      <c r="J905" s="15">
        <f t="shared" si="211"/>
        <v>312.04809941520466</v>
      </c>
      <c r="K905" s="15">
        <f t="shared" si="219"/>
        <v>480.32706022074319</v>
      </c>
      <c r="L905" s="15">
        <f t="shared" si="220"/>
        <v>733170.18568802474</v>
      </c>
      <c r="M905" s="15"/>
      <c r="N905" s="15">
        <f t="shared" si="221"/>
        <v>733170.18568802474</v>
      </c>
      <c r="O905" s="39">
        <f t="shared" si="214"/>
        <v>733.17018568802473</v>
      </c>
    </row>
    <row r="906" spans="1:15" x14ac:dyDescent="0.25">
      <c r="A906" s="5"/>
      <c r="B906" s="1" t="s">
        <v>606</v>
      </c>
      <c r="C906" s="47">
        <v>3</v>
      </c>
      <c r="D906" s="69">
        <v>19.206800000000001</v>
      </c>
      <c r="E906" s="98">
        <v>5856</v>
      </c>
      <c r="F906" s="204">
        <v>9820374.6999999993</v>
      </c>
      <c r="G906" s="38">
        <v>50</v>
      </c>
      <c r="H906" s="64">
        <f t="shared" si="218"/>
        <v>4910187.3499999996</v>
      </c>
      <c r="I906" s="15">
        <f t="shared" si="217"/>
        <v>4910187.3499999996</v>
      </c>
      <c r="J906" s="15">
        <f t="shared" si="211"/>
        <v>1676.9765539617486</v>
      </c>
      <c r="K906" s="15">
        <f t="shared" si="219"/>
        <v>-884.6013943258007</v>
      </c>
      <c r="L906" s="15">
        <f t="shared" si="220"/>
        <v>723687.23618830659</v>
      </c>
      <c r="M906" s="15"/>
      <c r="N906" s="15">
        <f t="shared" si="221"/>
        <v>723687.23618830659</v>
      </c>
      <c r="O906" s="39">
        <f t="shared" si="214"/>
        <v>723.68723618830654</v>
      </c>
    </row>
    <row r="907" spans="1:15" x14ac:dyDescent="0.25">
      <c r="A907" s="5"/>
      <c r="B907" s="1" t="s">
        <v>844</v>
      </c>
      <c r="C907" s="47">
        <v>4</v>
      </c>
      <c r="D907" s="69">
        <v>32.515500000000003</v>
      </c>
      <c r="E907" s="98">
        <v>2032</v>
      </c>
      <c r="F907" s="204">
        <v>356977.6</v>
      </c>
      <c r="G907" s="38">
        <v>100</v>
      </c>
      <c r="H907" s="64">
        <f t="shared" si="218"/>
        <v>356977.6</v>
      </c>
      <c r="I907" s="15">
        <f t="shared" si="217"/>
        <v>0</v>
      </c>
      <c r="J907" s="15">
        <f t="shared" si="211"/>
        <v>175.67795275590549</v>
      </c>
      <c r="K907" s="15">
        <f t="shared" si="219"/>
        <v>616.69720688004236</v>
      </c>
      <c r="L907" s="15">
        <f t="shared" si="220"/>
        <v>1115567.9108687697</v>
      </c>
      <c r="M907" s="15"/>
      <c r="N907" s="15">
        <f t="shared" si="221"/>
        <v>1115567.9108687697</v>
      </c>
      <c r="O907" s="39">
        <f t="shared" si="214"/>
        <v>1115.5679108687698</v>
      </c>
    </row>
    <row r="908" spans="1:15" x14ac:dyDescent="0.25">
      <c r="A908" s="5"/>
      <c r="B908" s="8"/>
      <c r="C908" s="8"/>
      <c r="D908" s="69">
        <v>0</v>
      </c>
      <c r="E908" s="100"/>
      <c r="F908" s="56"/>
      <c r="G908" s="38"/>
      <c r="H908" s="56"/>
      <c r="K908" s="15"/>
      <c r="L908" s="15"/>
      <c r="M908" s="15"/>
      <c r="N908" s="15"/>
      <c r="O908" s="39">
        <f t="shared" si="214"/>
        <v>0</v>
      </c>
    </row>
    <row r="909" spans="1:15" x14ac:dyDescent="0.25">
      <c r="A909" s="32" t="s">
        <v>623</v>
      </c>
      <c r="B909" s="2" t="s">
        <v>2</v>
      </c>
      <c r="C909" s="58"/>
      <c r="D909" s="7">
        <v>998.38089999999977</v>
      </c>
      <c r="E909" s="101">
        <f>E910</f>
        <v>63467</v>
      </c>
      <c r="F909" s="49">
        <f t="shared" ref="F909" si="222">F911</f>
        <v>0</v>
      </c>
      <c r="G909" s="49"/>
      <c r="H909" s="49">
        <f>H911</f>
        <v>3860761.4750000001</v>
      </c>
      <c r="I909" s="12">
        <f>I911</f>
        <v>-3860761.4750000001</v>
      </c>
      <c r="J909" s="12"/>
      <c r="K909" s="15"/>
      <c r="L909" s="15"/>
      <c r="M909" s="14">
        <f>M911</f>
        <v>34263631.421822034</v>
      </c>
      <c r="N909" s="12">
        <f t="shared" si="221"/>
        <v>34263631.421822034</v>
      </c>
      <c r="O909" s="121">
        <f t="shared" ref="O909" si="223">O911</f>
        <v>34263.631421822036</v>
      </c>
    </row>
    <row r="910" spans="1:15" x14ac:dyDescent="0.25">
      <c r="A910" s="32" t="s">
        <v>623</v>
      </c>
      <c r="B910" s="2" t="s">
        <v>3</v>
      </c>
      <c r="C910" s="58"/>
      <c r="D910" s="7">
        <v>998.38089999999977</v>
      </c>
      <c r="E910" s="101">
        <f>SUM(E912:E934)</f>
        <v>63467</v>
      </c>
      <c r="F910" s="49">
        <f t="shared" ref="F910" si="224">SUM(F912:F934)</f>
        <v>34466596</v>
      </c>
      <c r="G910" s="49"/>
      <c r="H910" s="49">
        <f>SUM(H912:H934)</f>
        <v>26745073.049999997</v>
      </c>
      <c r="I910" s="12">
        <f>SUM(I912:I934)</f>
        <v>7721522.9500000002</v>
      </c>
      <c r="J910" s="12"/>
      <c r="K910" s="15"/>
      <c r="L910" s="12">
        <f>SUM(L912:L934)</f>
        <v>22947363.635218587</v>
      </c>
      <c r="M910" s="15"/>
      <c r="N910" s="12">
        <f t="shared" si="221"/>
        <v>22947363.635218587</v>
      </c>
      <c r="O910" s="121">
        <f t="shared" ref="O910" si="225">SUM(O912:O934)</f>
        <v>22947.363635218579</v>
      </c>
    </row>
    <row r="911" spans="1:15" x14ac:dyDescent="0.25">
      <c r="A911" s="5"/>
      <c r="B911" s="1" t="s">
        <v>26</v>
      </c>
      <c r="C911" s="47">
        <v>2</v>
      </c>
      <c r="D911" s="69">
        <v>0</v>
      </c>
      <c r="E911" s="104"/>
      <c r="F911" s="64"/>
      <c r="G911" s="38">
        <v>25</v>
      </c>
      <c r="H911" s="64">
        <f>F930*G911/100</f>
        <v>3860761.4750000001</v>
      </c>
      <c r="I911" s="15">
        <f t="shared" ref="I911:I934" si="226">F911-H911</f>
        <v>-3860761.4750000001</v>
      </c>
      <c r="J911" s="15"/>
      <c r="K911" s="15"/>
      <c r="L911" s="15"/>
      <c r="M911" s="15">
        <f>($L$7*$L$8*E909/$L$10)+($L$7*$L$9*D909/$L$11)</f>
        <v>34263631.421822034</v>
      </c>
      <c r="N911" s="15">
        <f t="shared" si="221"/>
        <v>34263631.421822034</v>
      </c>
      <c r="O911" s="39">
        <f t="shared" si="214"/>
        <v>34263.631421822036</v>
      </c>
    </row>
    <row r="912" spans="1:15" x14ac:dyDescent="0.25">
      <c r="A912" s="5"/>
      <c r="B912" s="1" t="s">
        <v>624</v>
      </c>
      <c r="C912" s="47">
        <v>4</v>
      </c>
      <c r="D912" s="69">
        <v>17.226600000000001</v>
      </c>
      <c r="E912" s="98">
        <v>423</v>
      </c>
      <c r="F912" s="205">
        <v>125713.4</v>
      </c>
      <c r="G912" s="38">
        <v>100</v>
      </c>
      <c r="H912" s="64">
        <f t="shared" ref="H912:H934" si="227">F912*G912/100</f>
        <v>125713.4</v>
      </c>
      <c r="I912" s="15">
        <f t="shared" si="226"/>
        <v>0</v>
      </c>
      <c r="J912" s="15">
        <f t="shared" si="211"/>
        <v>297.1947990543735</v>
      </c>
      <c r="K912" s="15">
        <f t="shared" ref="K912:K934" si="228">$J$11*$J$19-J912</f>
        <v>495.18036058157435</v>
      </c>
      <c r="L912" s="15">
        <f t="shared" ref="L912:L934" si="229">IF(K912&gt;0,$J$7*$J$8*(K912/$K$19),0)+$J$7*$J$9*(E912/$E$19)+$J$7*$J$10*(D912/$D$19)</f>
        <v>730998.31036394089</v>
      </c>
      <c r="M912" s="15"/>
      <c r="N912" s="15">
        <f t="shared" si="221"/>
        <v>730998.31036394089</v>
      </c>
      <c r="O912" s="39">
        <f t="shared" si="214"/>
        <v>730.99831036394085</v>
      </c>
    </row>
    <row r="913" spans="1:15" x14ac:dyDescent="0.25">
      <c r="A913" s="5"/>
      <c r="B913" s="1" t="s">
        <v>105</v>
      </c>
      <c r="C913" s="47">
        <v>4</v>
      </c>
      <c r="D913" s="69">
        <v>25.498499999999996</v>
      </c>
      <c r="E913" s="98">
        <v>2513</v>
      </c>
      <c r="F913" s="205">
        <v>421471.9</v>
      </c>
      <c r="G913" s="38">
        <v>100</v>
      </c>
      <c r="H913" s="64">
        <f t="shared" si="227"/>
        <v>421471.9</v>
      </c>
      <c r="I913" s="15">
        <f t="shared" si="226"/>
        <v>0</v>
      </c>
      <c r="J913" s="15">
        <f t="shared" si="211"/>
        <v>167.71663350577001</v>
      </c>
      <c r="K913" s="15">
        <f t="shared" si="228"/>
        <v>624.65852613017785</v>
      </c>
      <c r="L913" s="15">
        <f t="shared" si="229"/>
        <v>1158224.0352798793</v>
      </c>
      <c r="M913" s="15"/>
      <c r="N913" s="15">
        <f t="shared" si="221"/>
        <v>1158224.0352798793</v>
      </c>
      <c r="O913" s="39">
        <f t="shared" si="214"/>
        <v>1158.2240352798794</v>
      </c>
    </row>
    <row r="914" spans="1:15" x14ac:dyDescent="0.25">
      <c r="A914" s="5"/>
      <c r="B914" s="1" t="s">
        <v>625</v>
      </c>
      <c r="C914" s="47">
        <v>4</v>
      </c>
      <c r="D914" s="69">
        <v>35.809699999999999</v>
      </c>
      <c r="E914" s="98">
        <v>893</v>
      </c>
      <c r="F914" s="205">
        <v>281224.90000000002</v>
      </c>
      <c r="G914" s="38">
        <v>100</v>
      </c>
      <c r="H914" s="64">
        <f t="shared" si="227"/>
        <v>281224.90000000002</v>
      </c>
      <c r="I914" s="15">
        <f t="shared" si="226"/>
        <v>0</v>
      </c>
      <c r="J914" s="15">
        <f t="shared" si="211"/>
        <v>314.92150055991044</v>
      </c>
      <c r="K914" s="15">
        <f t="shared" si="228"/>
        <v>477.45365907603741</v>
      </c>
      <c r="L914" s="15">
        <f t="shared" si="229"/>
        <v>819899.02962073195</v>
      </c>
      <c r="M914" s="15"/>
      <c r="N914" s="15">
        <f t="shared" si="221"/>
        <v>819899.02962073195</v>
      </c>
      <c r="O914" s="39">
        <f t="shared" si="214"/>
        <v>819.89902962073199</v>
      </c>
    </row>
    <row r="915" spans="1:15" x14ac:dyDescent="0.25">
      <c r="A915" s="5"/>
      <c r="B915" s="1" t="s">
        <v>845</v>
      </c>
      <c r="C915" s="47">
        <v>4</v>
      </c>
      <c r="D915" s="69">
        <v>39.009399999999999</v>
      </c>
      <c r="E915" s="98">
        <v>2614</v>
      </c>
      <c r="F915" s="205">
        <v>549685.5</v>
      </c>
      <c r="G915" s="38">
        <v>100</v>
      </c>
      <c r="H915" s="64">
        <f t="shared" si="227"/>
        <v>549685.5</v>
      </c>
      <c r="I915" s="15">
        <f t="shared" si="226"/>
        <v>0</v>
      </c>
      <c r="J915" s="15">
        <f t="shared" si="211"/>
        <v>210.28519510328996</v>
      </c>
      <c r="K915" s="15">
        <f t="shared" si="228"/>
        <v>582.08996453265786</v>
      </c>
      <c r="L915" s="15">
        <f t="shared" si="229"/>
        <v>1157873.0489585754</v>
      </c>
      <c r="M915" s="15"/>
      <c r="N915" s="15">
        <f t="shared" si="221"/>
        <v>1157873.0489585754</v>
      </c>
      <c r="O915" s="39">
        <f t="shared" si="214"/>
        <v>1157.8730489585753</v>
      </c>
    </row>
    <row r="916" spans="1:15" x14ac:dyDescent="0.25">
      <c r="A916" s="5"/>
      <c r="B916" s="1" t="s">
        <v>626</v>
      </c>
      <c r="C916" s="47">
        <v>4</v>
      </c>
      <c r="D916" s="69">
        <v>53.113700000000001</v>
      </c>
      <c r="E916" s="98">
        <v>3243</v>
      </c>
      <c r="F916" s="205">
        <v>461270.9</v>
      </c>
      <c r="G916" s="38">
        <v>100</v>
      </c>
      <c r="H916" s="64">
        <f t="shared" si="227"/>
        <v>461270.9</v>
      </c>
      <c r="I916" s="15">
        <f t="shared" si="226"/>
        <v>0</v>
      </c>
      <c r="J916" s="15">
        <f t="shared" si="211"/>
        <v>142.23586185630589</v>
      </c>
      <c r="K916" s="15">
        <f t="shared" si="228"/>
        <v>650.13929777964199</v>
      </c>
      <c r="L916" s="15">
        <f t="shared" si="229"/>
        <v>1359753.9887634458</v>
      </c>
      <c r="M916" s="15"/>
      <c r="N916" s="15">
        <f t="shared" si="221"/>
        <v>1359753.9887634458</v>
      </c>
      <c r="O916" s="39">
        <f t="shared" si="214"/>
        <v>1359.7539887634457</v>
      </c>
    </row>
    <row r="917" spans="1:15" x14ac:dyDescent="0.25">
      <c r="A917" s="5"/>
      <c r="B917" s="1" t="s">
        <v>627</v>
      </c>
      <c r="C917" s="47">
        <v>4</v>
      </c>
      <c r="D917" s="69">
        <v>54.958999999999996</v>
      </c>
      <c r="E917" s="98">
        <v>2551</v>
      </c>
      <c r="F917" s="205">
        <v>825690.7</v>
      </c>
      <c r="G917" s="38">
        <v>100</v>
      </c>
      <c r="H917" s="64">
        <f t="shared" si="227"/>
        <v>825690.7</v>
      </c>
      <c r="I917" s="15">
        <f t="shared" si="226"/>
        <v>0</v>
      </c>
      <c r="J917" s="15">
        <f t="shared" si="211"/>
        <v>323.67334378675025</v>
      </c>
      <c r="K917" s="15">
        <f t="shared" si="228"/>
        <v>468.7018158491976</v>
      </c>
      <c r="L917" s="15">
        <f t="shared" si="229"/>
        <v>1056592.4974214521</v>
      </c>
      <c r="M917" s="15"/>
      <c r="N917" s="15">
        <f t="shared" si="221"/>
        <v>1056592.4974214521</v>
      </c>
      <c r="O917" s="39">
        <f t="shared" si="214"/>
        <v>1056.592497421452</v>
      </c>
    </row>
    <row r="918" spans="1:15" x14ac:dyDescent="0.25">
      <c r="A918" s="5"/>
      <c r="B918" s="1" t="s">
        <v>171</v>
      </c>
      <c r="C918" s="47">
        <v>4</v>
      </c>
      <c r="D918" s="69">
        <v>50.674500000000002</v>
      </c>
      <c r="E918" s="98">
        <v>2283</v>
      </c>
      <c r="F918" s="205">
        <v>711571.9</v>
      </c>
      <c r="G918" s="38">
        <v>100</v>
      </c>
      <c r="H918" s="64">
        <f t="shared" si="227"/>
        <v>711571.9</v>
      </c>
      <c r="I918" s="15">
        <f t="shared" si="226"/>
        <v>0</v>
      </c>
      <c r="J918" s="15">
        <f t="shared" ref="J918:J981" si="230">F918/E918</f>
        <v>311.68282961016206</v>
      </c>
      <c r="K918" s="15">
        <f t="shared" si="228"/>
        <v>480.69233002578579</v>
      </c>
      <c r="L918" s="15">
        <f t="shared" si="229"/>
        <v>1028048.0952395154</v>
      </c>
      <c r="M918" s="15"/>
      <c r="N918" s="15">
        <f t="shared" si="221"/>
        <v>1028048.0952395154</v>
      </c>
      <c r="O918" s="39">
        <f t="shared" si="214"/>
        <v>1028.0480952395153</v>
      </c>
    </row>
    <row r="919" spans="1:15" x14ac:dyDescent="0.25">
      <c r="A919" s="5"/>
      <c r="B919" s="1" t="s">
        <v>628</v>
      </c>
      <c r="C919" s="47">
        <v>4</v>
      </c>
      <c r="D919" s="69">
        <v>47.912499999999994</v>
      </c>
      <c r="E919" s="98">
        <v>2615</v>
      </c>
      <c r="F919" s="205">
        <v>835662.4</v>
      </c>
      <c r="G919" s="38">
        <v>100</v>
      </c>
      <c r="H919" s="64">
        <f t="shared" si="227"/>
        <v>835662.4</v>
      </c>
      <c r="I919" s="15">
        <f t="shared" si="226"/>
        <v>0</v>
      </c>
      <c r="J919" s="15">
        <f t="shared" si="230"/>
        <v>319.56497131931167</v>
      </c>
      <c r="K919" s="15">
        <f t="shared" si="228"/>
        <v>472.81018831663619</v>
      </c>
      <c r="L919" s="15">
        <f t="shared" si="229"/>
        <v>1047008.8196163554</v>
      </c>
      <c r="M919" s="15"/>
      <c r="N919" s="15">
        <f t="shared" si="221"/>
        <v>1047008.8196163554</v>
      </c>
      <c r="O919" s="39">
        <f t="shared" ref="O919:O982" si="231">N919/1000</f>
        <v>1047.0088196163554</v>
      </c>
    </row>
    <row r="920" spans="1:15" x14ac:dyDescent="0.25">
      <c r="A920" s="5"/>
      <c r="B920" s="1" t="s">
        <v>629</v>
      </c>
      <c r="C920" s="47">
        <v>4</v>
      </c>
      <c r="D920" s="69">
        <v>55.839199999999998</v>
      </c>
      <c r="E920" s="98">
        <v>3857</v>
      </c>
      <c r="F920" s="205">
        <v>990559.8</v>
      </c>
      <c r="G920" s="38">
        <v>100</v>
      </c>
      <c r="H920" s="64">
        <f t="shared" si="227"/>
        <v>990559.8</v>
      </c>
      <c r="I920" s="15">
        <f t="shared" si="226"/>
        <v>0</v>
      </c>
      <c r="J920" s="15">
        <f t="shared" si="230"/>
        <v>256.82131190044078</v>
      </c>
      <c r="K920" s="15">
        <f t="shared" si="228"/>
        <v>535.55384773550713</v>
      </c>
      <c r="L920" s="15">
        <f t="shared" si="229"/>
        <v>1292274.478668073</v>
      </c>
      <c r="M920" s="15"/>
      <c r="N920" s="15">
        <f t="shared" si="221"/>
        <v>1292274.478668073</v>
      </c>
      <c r="O920" s="39">
        <f t="shared" si="231"/>
        <v>1292.274478668073</v>
      </c>
    </row>
    <row r="921" spans="1:15" x14ac:dyDescent="0.25">
      <c r="A921" s="5"/>
      <c r="B921" s="1" t="s">
        <v>630</v>
      </c>
      <c r="C921" s="47">
        <v>4</v>
      </c>
      <c r="D921" s="69">
        <v>30.313600000000001</v>
      </c>
      <c r="E921" s="98">
        <v>2879</v>
      </c>
      <c r="F921" s="205">
        <v>467587.3</v>
      </c>
      <c r="G921" s="38">
        <v>100</v>
      </c>
      <c r="H921" s="64">
        <f t="shared" si="227"/>
        <v>467587.3</v>
      </c>
      <c r="I921" s="15">
        <f t="shared" si="226"/>
        <v>0</v>
      </c>
      <c r="J921" s="15">
        <f t="shared" si="230"/>
        <v>162.41309482459187</v>
      </c>
      <c r="K921" s="15">
        <f t="shared" si="228"/>
        <v>629.96206481135596</v>
      </c>
      <c r="L921" s="15">
        <f t="shared" si="229"/>
        <v>1221506.8399093479</v>
      </c>
      <c r="M921" s="15"/>
      <c r="N921" s="15">
        <f t="shared" si="221"/>
        <v>1221506.8399093479</v>
      </c>
      <c r="O921" s="39">
        <f t="shared" si="231"/>
        <v>1221.5068399093479</v>
      </c>
    </row>
    <row r="922" spans="1:15" x14ac:dyDescent="0.25">
      <c r="A922" s="5"/>
      <c r="B922" s="1" t="s">
        <v>631</v>
      </c>
      <c r="C922" s="47">
        <v>4</v>
      </c>
      <c r="D922" s="69">
        <v>12.9727</v>
      </c>
      <c r="E922" s="98">
        <v>518</v>
      </c>
      <c r="F922" s="205">
        <v>269484.09999999998</v>
      </c>
      <c r="G922" s="38">
        <v>100</v>
      </c>
      <c r="H922" s="64">
        <f t="shared" si="227"/>
        <v>269484.09999999998</v>
      </c>
      <c r="I922" s="15">
        <f t="shared" si="226"/>
        <v>0</v>
      </c>
      <c r="J922" s="15">
        <f t="shared" si="230"/>
        <v>520.23957528957521</v>
      </c>
      <c r="K922" s="15">
        <f t="shared" si="228"/>
        <v>272.13558434637264</v>
      </c>
      <c r="L922" s="15">
        <f t="shared" si="229"/>
        <v>445060.97030543454</v>
      </c>
      <c r="M922" s="15"/>
      <c r="N922" s="15">
        <f t="shared" si="221"/>
        <v>445060.97030543454</v>
      </c>
      <c r="O922" s="39">
        <f t="shared" si="231"/>
        <v>445.06097030543452</v>
      </c>
    </row>
    <row r="923" spans="1:15" x14ac:dyDescent="0.25">
      <c r="A923" s="5"/>
      <c r="B923" s="1" t="s">
        <v>632</v>
      </c>
      <c r="C923" s="47">
        <v>4</v>
      </c>
      <c r="D923" s="69">
        <v>53.3904</v>
      </c>
      <c r="E923" s="98">
        <v>4791</v>
      </c>
      <c r="F923" s="205">
        <v>1694645.7</v>
      </c>
      <c r="G923" s="38">
        <v>100</v>
      </c>
      <c r="H923" s="64">
        <f t="shared" si="227"/>
        <v>1694645.7</v>
      </c>
      <c r="I923" s="15">
        <f t="shared" si="226"/>
        <v>0</v>
      </c>
      <c r="J923" s="15">
        <f t="shared" si="230"/>
        <v>353.71440200375702</v>
      </c>
      <c r="K923" s="15">
        <f t="shared" si="228"/>
        <v>438.66075763219084</v>
      </c>
      <c r="L923" s="15">
        <f t="shared" si="229"/>
        <v>1267338.8233700749</v>
      </c>
      <c r="M923" s="15"/>
      <c r="N923" s="15">
        <f t="shared" si="221"/>
        <v>1267338.8233700749</v>
      </c>
      <c r="O923" s="39">
        <f t="shared" si="231"/>
        <v>1267.3388233700748</v>
      </c>
    </row>
    <row r="924" spans="1:15" x14ac:dyDescent="0.25">
      <c r="A924" s="5"/>
      <c r="B924" s="1" t="s">
        <v>244</v>
      </c>
      <c r="C924" s="47">
        <v>4</v>
      </c>
      <c r="D924" s="69">
        <v>38.387099999999997</v>
      </c>
      <c r="E924" s="98">
        <v>1713</v>
      </c>
      <c r="F924" s="205">
        <v>2424026.2999999998</v>
      </c>
      <c r="G924" s="38">
        <v>100</v>
      </c>
      <c r="H924" s="64">
        <f t="shared" si="227"/>
        <v>2424026.2999999998</v>
      </c>
      <c r="I924" s="15">
        <f t="shared" si="226"/>
        <v>0</v>
      </c>
      <c r="J924" s="15">
        <f t="shared" si="230"/>
        <v>1415.0766491535317</v>
      </c>
      <c r="K924" s="15">
        <f t="shared" si="228"/>
        <v>-622.70148951758381</v>
      </c>
      <c r="L924" s="15">
        <f t="shared" si="229"/>
        <v>314259.96187536378</v>
      </c>
      <c r="M924" s="15"/>
      <c r="N924" s="15">
        <f t="shared" si="221"/>
        <v>314259.96187536378</v>
      </c>
      <c r="O924" s="39">
        <f t="shared" si="231"/>
        <v>314.25996187536379</v>
      </c>
    </row>
    <row r="925" spans="1:15" x14ac:dyDescent="0.25">
      <c r="A925" s="5"/>
      <c r="B925" s="1" t="s">
        <v>633</v>
      </c>
      <c r="C925" s="47">
        <v>4</v>
      </c>
      <c r="D925" s="69">
        <v>37.928000000000004</v>
      </c>
      <c r="E925" s="98">
        <v>2441</v>
      </c>
      <c r="F925" s="205">
        <v>1404224</v>
      </c>
      <c r="G925" s="38">
        <v>100</v>
      </c>
      <c r="H925" s="64">
        <f t="shared" si="227"/>
        <v>1404224</v>
      </c>
      <c r="I925" s="15">
        <f t="shared" si="226"/>
        <v>0</v>
      </c>
      <c r="J925" s="15">
        <f t="shared" si="230"/>
        <v>575.26587464154034</v>
      </c>
      <c r="K925" s="15">
        <f t="shared" si="228"/>
        <v>217.10928499440752</v>
      </c>
      <c r="L925" s="15">
        <f t="shared" si="229"/>
        <v>671162.07676074549</v>
      </c>
      <c r="M925" s="15"/>
      <c r="N925" s="15">
        <f t="shared" si="221"/>
        <v>671162.07676074549</v>
      </c>
      <c r="O925" s="39">
        <f t="shared" si="231"/>
        <v>671.16207676074544</v>
      </c>
    </row>
    <row r="926" spans="1:15" x14ac:dyDescent="0.25">
      <c r="A926" s="5"/>
      <c r="B926" s="1" t="s">
        <v>634</v>
      </c>
      <c r="C926" s="47">
        <v>4</v>
      </c>
      <c r="D926" s="69">
        <v>42.626199999999997</v>
      </c>
      <c r="E926" s="98">
        <v>2427</v>
      </c>
      <c r="F926" s="205">
        <v>2130972.7000000002</v>
      </c>
      <c r="G926" s="38">
        <v>100</v>
      </c>
      <c r="H926" s="64">
        <f t="shared" si="227"/>
        <v>2130972.7000000002</v>
      </c>
      <c r="I926" s="15">
        <f t="shared" si="226"/>
        <v>0</v>
      </c>
      <c r="J926" s="15">
        <f t="shared" si="230"/>
        <v>878.02748248866919</v>
      </c>
      <c r="K926" s="15">
        <f t="shared" si="228"/>
        <v>-85.65232285272134</v>
      </c>
      <c r="L926" s="15">
        <f t="shared" si="229"/>
        <v>408434.95785395091</v>
      </c>
      <c r="M926" s="15"/>
      <c r="N926" s="15">
        <f t="shared" si="221"/>
        <v>408434.95785395091</v>
      </c>
      <c r="O926" s="39">
        <f t="shared" si="231"/>
        <v>408.43495785395089</v>
      </c>
    </row>
    <row r="927" spans="1:15" x14ac:dyDescent="0.25">
      <c r="A927" s="5"/>
      <c r="B927" s="1" t="s">
        <v>846</v>
      </c>
      <c r="C927" s="47">
        <v>4</v>
      </c>
      <c r="D927" s="69">
        <v>47.831499999999998</v>
      </c>
      <c r="E927" s="98">
        <v>3175</v>
      </c>
      <c r="F927" s="205">
        <v>887816.4</v>
      </c>
      <c r="G927" s="38">
        <v>100</v>
      </c>
      <c r="H927" s="64">
        <f t="shared" si="227"/>
        <v>887816.4</v>
      </c>
      <c r="I927" s="15">
        <f t="shared" si="226"/>
        <v>0</v>
      </c>
      <c r="J927" s="15">
        <f t="shared" si="230"/>
        <v>279.62721259842522</v>
      </c>
      <c r="K927" s="15">
        <f t="shared" si="228"/>
        <v>512.74794703752264</v>
      </c>
      <c r="L927" s="15">
        <f t="shared" si="229"/>
        <v>1160953.9449112969</v>
      </c>
      <c r="M927" s="15"/>
      <c r="N927" s="15">
        <f t="shared" si="221"/>
        <v>1160953.9449112969</v>
      </c>
      <c r="O927" s="39">
        <f t="shared" si="231"/>
        <v>1160.953944911297</v>
      </c>
    </row>
    <row r="928" spans="1:15" x14ac:dyDescent="0.25">
      <c r="A928" s="5"/>
      <c r="B928" s="1" t="s">
        <v>635</v>
      </c>
      <c r="C928" s="47">
        <v>4</v>
      </c>
      <c r="D928" s="69">
        <v>31.9847</v>
      </c>
      <c r="E928" s="98">
        <v>679</v>
      </c>
      <c r="F928" s="205">
        <v>255842.5</v>
      </c>
      <c r="G928" s="38">
        <v>100</v>
      </c>
      <c r="H928" s="64">
        <f t="shared" si="227"/>
        <v>255842.5</v>
      </c>
      <c r="I928" s="15">
        <f t="shared" si="226"/>
        <v>0</v>
      </c>
      <c r="J928" s="15">
        <f t="shared" si="230"/>
        <v>376.79307805596466</v>
      </c>
      <c r="K928" s="15">
        <f t="shared" si="228"/>
        <v>415.5820815799832</v>
      </c>
      <c r="L928" s="15">
        <f t="shared" si="229"/>
        <v>705067.06701985945</v>
      </c>
      <c r="M928" s="15"/>
      <c r="N928" s="15">
        <f t="shared" si="221"/>
        <v>705067.06701985945</v>
      </c>
      <c r="O928" s="39">
        <f t="shared" si="231"/>
        <v>705.06706701985945</v>
      </c>
    </row>
    <row r="929" spans="1:15" x14ac:dyDescent="0.25">
      <c r="A929" s="5"/>
      <c r="B929" s="1" t="s">
        <v>636</v>
      </c>
      <c r="C929" s="47">
        <v>4</v>
      </c>
      <c r="D929" s="69">
        <v>42.980699999999999</v>
      </c>
      <c r="E929" s="98">
        <v>3502</v>
      </c>
      <c r="F929" s="205">
        <v>940014.2</v>
      </c>
      <c r="G929" s="38">
        <v>100</v>
      </c>
      <c r="H929" s="64">
        <f t="shared" si="227"/>
        <v>940014.2</v>
      </c>
      <c r="I929" s="15">
        <f t="shared" si="226"/>
        <v>0</v>
      </c>
      <c r="J929" s="15">
        <f t="shared" si="230"/>
        <v>268.42210165619645</v>
      </c>
      <c r="K929" s="15">
        <f t="shared" si="228"/>
        <v>523.95305797975141</v>
      </c>
      <c r="L929" s="15">
        <f t="shared" si="229"/>
        <v>1197061.2482166423</v>
      </c>
      <c r="M929" s="15"/>
      <c r="N929" s="15">
        <f t="shared" si="221"/>
        <v>1197061.2482166423</v>
      </c>
      <c r="O929" s="39">
        <f t="shared" si="231"/>
        <v>1197.0612482166423</v>
      </c>
    </row>
    <row r="930" spans="1:15" x14ac:dyDescent="0.25">
      <c r="A930" s="5"/>
      <c r="B930" s="1" t="s">
        <v>623</v>
      </c>
      <c r="C930" s="47">
        <v>3</v>
      </c>
      <c r="D930" s="69">
        <v>22.766300000000001</v>
      </c>
      <c r="E930" s="98">
        <v>7138</v>
      </c>
      <c r="F930" s="205">
        <v>15443045.9</v>
      </c>
      <c r="G930" s="38">
        <v>50</v>
      </c>
      <c r="H930" s="64">
        <f t="shared" si="227"/>
        <v>7721522.9500000002</v>
      </c>
      <c r="I930" s="15">
        <f t="shared" si="226"/>
        <v>7721522.9500000002</v>
      </c>
      <c r="J930" s="15">
        <f t="shared" si="230"/>
        <v>2163.4976043709721</v>
      </c>
      <c r="K930" s="15">
        <f t="shared" si="228"/>
        <v>-1371.1224447350241</v>
      </c>
      <c r="L930" s="15">
        <f t="shared" si="229"/>
        <v>880097.70233171294</v>
      </c>
      <c r="M930" s="15"/>
      <c r="N930" s="15">
        <f t="shared" si="221"/>
        <v>880097.70233171294</v>
      </c>
      <c r="O930" s="39">
        <f t="shared" si="231"/>
        <v>880.09770233171298</v>
      </c>
    </row>
    <row r="931" spans="1:15" x14ac:dyDescent="0.25">
      <c r="A931" s="5"/>
      <c r="B931" s="1" t="s">
        <v>344</v>
      </c>
      <c r="C931" s="47">
        <v>4</v>
      </c>
      <c r="D931" s="69">
        <v>24.2531</v>
      </c>
      <c r="E931" s="98">
        <v>1094</v>
      </c>
      <c r="F931" s="205">
        <v>247215.9</v>
      </c>
      <c r="G931" s="38">
        <v>100</v>
      </c>
      <c r="H931" s="64">
        <f t="shared" si="227"/>
        <v>247215.9</v>
      </c>
      <c r="I931" s="15">
        <f t="shared" si="226"/>
        <v>0</v>
      </c>
      <c r="J931" s="15">
        <f t="shared" si="230"/>
        <v>225.97431444241315</v>
      </c>
      <c r="K931" s="15">
        <f t="shared" si="228"/>
        <v>566.40084519353468</v>
      </c>
      <c r="L931" s="15">
        <f t="shared" si="229"/>
        <v>919513.90667403443</v>
      </c>
      <c r="M931" s="15"/>
      <c r="N931" s="15">
        <f t="shared" si="221"/>
        <v>919513.90667403443</v>
      </c>
      <c r="O931" s="39">
        <f t="shared" si="231"/>
        <v>919.51390667403439</v>
      </c>
    </row>
    <row r="932" spans="1:15" x14ac:dyDescent="0.25">
      <c r="A932" s="5"/>
      <c r="B932" s="1" t="s">
        <v>637</v>
      </c>
      <c r="C932" s="47">
        <v>4</v>
      </c>
      <c r="D932" s="69">
        <v>111.4866</v>
      </c>
      <c r="E932" s="98">
        <v>6707</v>
      </c>
      <c r="F932" s="205">
        <v>1679658.9</v>
      </c>
      <c r="G932" s="38">
        <v>100</v>
      </c>
      <c r="H932" s="64">
        <f t="shared" si="227"/>
        <v>1679658.9</v>
      </c>
      <c r="I932" s="15">
        <f t="shared" si="226"/>
        <v>0</v>
      </c>
      <c r="J932" s="15">
        <f t="shared" si="230"/>
        <v>250.43371104815861</v>
      </c>
      <c r="K932" s="15">
        <f t="shared" si="228"/>
        <v>541.94144858778918</v>
      </c>
      <c r="L932" s="15">
        <f t="shared" si="229"/>
        <v>1797513.7377046528</v>
      </c>
      <c r="M932" s="15"/>
      <c r="N932" s="15">
        <f t="shared" si="221"/>
        <v>1797513.7377046528</v>
      </c>
      <c r="O932" s="39">
        <f t="shared" si="231"/>
        <v>1797.5137377046528</v>
      </c>
    </row>
    <row r="933" spans="1:15" x14ac:dyDescent="0.25">
      <c r="A933" s="5"/>
      <c r="B933" s="1" t="s">
        <v>638</v>
      </c>
      <c r="C933" s="47">
        <v>4</v>
      </c>
      <c r="D933" s="69">
        <v>30.6875</v>
      </c>
      <c r="E933" s="98">
        <v>1893</v>
      </c>
      <c r="F933" s="205">
        <v>598008.69999999995</v>
      </c>
      <c r="G933" s="38">
        <v>100</v>
      </c>
      <c r="H933" s="64">
        <f t="shared" si="227"/>
        <v>598008.69999999995</v>
      </c>
      <c r="I933" s="15">
        <f t="shared" si="226"/>
        <v>0</v>
      </c>
      <c r="J933" s="15">
        <f t="shared" si="230"/>
        <v>315.90528262017961</v>
      </c>
      <c r="K933" s="15">
        <f t="shared" si="228"/>
        <v>476.46987701576825</v>
      </c>
      <c r="L933" s="15">
        <f t="shared" si="229"/>
        <v>915931.01367759309</v>
      </c>
      <c r="M933" s="15"/>
      <c r="N933" s="15">
        <f t="shared" si="221"/>
        <v>915931.01367759309</v>
      </c>
      <c r="O933" s="39">
        <f t="shared" si="231"/>
        <v>915.93101367759311</v>
      </c>
    </row>
    <row r="934" spans="1:15" x14ac:dyDescent="0.25">
      <c r="A934" s="5"/>
      <c r="B934" s="1" t="s">
        <v>639</v>
      </c>
      <c r="C934" s="47">
        <v>4</v>
      </c>
      <c r="D934" s="69">
        <v>90.729400000000012</v>
      </c>
      <c r="E934" s="98">
        <v>3518</v>
      </c>
      <c r="F934" s="205">
        <v>821202</v>
      </c>
      <c r="G934" s="38">
        <v>100</v>
      </c>
      <c r="H934" s="64">
        <f t="shared" si="227"/>
        <v>821202</v>
      </c>
      <c r="I934" s="15">
        <f t="shared" si="226"/>
        <v>0</v>
      </c>
      <c r="J934" s="15">
        <f t="shared" si="230"/>
        <v>233.42865264354748</v>
      </c>
      <c r="K934" s="15">
        <f t="shared" si="228"/>
        <v>558.94650699240037</v>
      </c>
      <c r="L934" s="15">
        <f t="shared" si="229"/>
        <v>1392789.080675903</v>
      </c>
      <c r="M934" s="15"/>
      <c r="N934" s="15">
        <f t="shared" si="221"/>
        <v>1392789.080675903</v>
      </c>
      <c r="O934" s="39">
        <f t="shared" si="231"/>
        <v>1392.7890806759031</v>
      </c>
    </row>
    <row r="935" spans="1:15" x14ac:dyDescent="0.25">
      <c r="A935" s="5"/>
      <c r="B935" s="8"/>
      <c r="C935" s="8"/>
      <c r="D935" s="69">
        <v>0</v>
      </c>
      <c r="E935" s="100"/>
      <c r="F935" s="56"/>
      <c r="G935" s="38"/>
      <c r="H935" s="56"/>
      <c r="K935" s="15"/>
      <c r="L935" s="15"/>
      <c r="M935" s="15"/>
      <c r="N935" s="15"/>
      <c r="O935" s="39">
        <f t="shared" si="231"/>
        <v>0</v>
      </c>
    </row>
    <row r="936" spans="1:15" x14ac:dyDescent="0.25">
      <c r="A936" s="32" t="s">
        <v>166</v>
      </c>
      <c r="B936" s="2" t="s">
        <v>2</v>
      </c>
      <c r="C936" s="58"/>
      <c r="D936" s="7">
        <v>673.69040000000018</v>
      </c>
      <c r="E936" s="101">
        <f>E937</f>
        <v>37899</v>
      </c>
      <c r="F936" s="49">
        <f t="shared" ref="F936" si="232">F938</f>
        <v>0</v>
      </c>
      <c r="G936" s="49"/>
      <c r="H936" s="49">
        <f>H938</f>
        <v>3917003</v>
      </c>
      <c r="I936" s="12">
        <f>I938</f>
        <v>-3917003</v>
      </c>
      <c r="J936" s="12"/>
      <c r="K936" s="15"/>
      <c r="L936" s="15"/>
      <c r="M936" s="14">
        <f>M938</f>
        <v>21667143.196991127</v>
      </c>
      <c r="N936" s="12">
        <f t="shared" si="221"/>
        <v>21667143.196991127</v>
      </c>
      <c r="O936" s="39"/>
    </row>
    <row r="937" spans="1:15" x14ac:dyDescent="0.25">
      <c r="A937" s="32" t="s">
        <v>166</v>
      </c>
      <c r="B937" s="2" t="s">
        <v>3</v>
      </c>
      <c r="C937" s="58"/>
      <c r="D937" s="7">
        <v>673.69040000000018</v>
      </c>
      <c r="E937" s="101">
        <f>SUM(E939:E953)</f>
        <v>37899</v>
      </c>
      <c r="F937" s="49">
        <f t="shared" ref="F937" si="233">SUM(F939:F953)</f>
        <v>25637738.799999997</v>
      </c>
      <c r="G937" s="49"/>
      <c r="H937" s="49">
        <f>SUM(H939:H953)</f>
        <v>17803732.800000001</v>
      </c>
      <c r="I937" s="12">
        <f>SUM(I939:I953)</f>
        <v>7834006</v>
      </c>
      <c r="J937" s="12"/>
      <c r="K937" s="15"/>
      <c r="L937" s="12">
        <f>SUM(L939:L953)</f>
        <v>13953416.484972419</v>
      </c>
      <c r="M937" s="15"/>
      <c r="N937" s="12">
        <f t="shared" si="221"/>
        <v>13953416.484972419</v>
      </c>
      <c r="O937" s="39"/>
    </row>
    <row r="938" spans="1:15" x14ac:dyDescent="0.25">
      <c r="A938" s="5"/>
      <c r="B938" s="1" t="s">
        <v>26</v>
      </c>
      <c r="C938" s="47">
        <v>2</v>
      </c>
      <c r="D938" s="69">
        <v>0</v>
      </c>
      <c r="E938" s="104"/>
      <c r="F938" s="64"/>
      <c r="G938" s="38">
        <v>25</v>
      </c>
      <c r="H938" s="64">
        <f>F950*G938/100</f>
        <v>3917003</v>
      </c>
      <c r="I938" s="15">
        <f t="shared" ref="I938:I953" si="234">F938-H938</f>
        <v>-3917003</v>
      </c>
      <c r="J938" s="15"/>
      <c r="K938" s="15"/>
      <c r="L938" s="15"/>
      <c r="M938" s="15">
        <f>($L$7*$L$8*E936/$L$10)+($L$7*$L$9*D936/$L$11)</f>
        <v>21667143.196991127</v>
      </c>
      <c r="N938" s="15">
        <f t="shared" si="221"/>
        <v>21667143.196991127</v>
      </c>
      <c r="O938" s="39">
        <f t="shared" si="231"/>
        <v>21667.143196991128</v>
      </c>
    </row>
    <row r="939" spans="1:15" x14ac:dyDescent="0.25">
      <c r="A939" s="5"/>
      <c r="B939" s="1" t="s">
        <v>640</v>
      </c>
      <c r="C939" s="47">
        <v>4</v>
      </c>
      <c r="D939" s="69">
        <v>35.155100000000004</v>
      </c>
      <c r="E939" s="98">
        <v>1443</v>
      </c>
      <c r="F939" s="206">
        <v>474883.3</v>
      </c>
      <c r="G939" s="38">
        <v>100</v>
      </c>
      <c r="H939" s="64">
        <f t="shared" ref="H939:H953" si="235">F939*G939/100</f>
        <v>474883.3</v>
      </c>
      <c r="I939" s="15">
        <f t="shared" si="234"/>
        <v>0</v>
      </c>
      <c r="J939" s="15">
        <f t="shared" si="230"/>
        <v>329.09445599445598</v>
      </c>
      <c r="K939" s="15">
        <f t="shared" ref="K939:K953" si="236">$J$11*$J$19-J939</f>
        <v>463.28070364149187</v>
      </c>
      <c r="L939" s="15">
        <f t="shared" ref="L939:L953" si="237">IF(K939&gt;0,$J$7*$J$8*(K939/$K$19),0)+$J$7*$J$9*(E939/$E$19)+$J$7*$J$10*(D939/$D$19)</f>
        <v>862165.77431030327</v>
      </c>
      <c r="M939" s="15"/>
      <c r="N939" s="15">
        <f t="shared" si="221"/>
        <v>862165.77431030327</v>
      </c>
      <c r="O939" s="39">
        <f t="shared" si="231"/>
        <v>862.16577431030328</v>
      </c>
    </row>
    <row r="940" spans="1:15" x14ac:dyDescent="0.25">
      <c r="A940" s="5"/>
      <c r="B940" s="1" t="s">
        <v>641</v>
      </c>
      <c r="C940" s="47">
        <v>4</v>
      </c>
      <c r="D940" s="69">
        <v>65.399599999999992</v>
      </c>
      <c r="E940" s="98">
        <v>1990</v>
      </c>
      <c r="F940" s="206">
        <v>1217525.3</v>
      </c>
      <c r="G940" s="38">
        <v>100</v>
      </c>
      <c r="H940" s="64">
        <f t="shared" si="235"/>
        <v>1217525.3</v>
      </c>
      <c r="I940" s="15">
        <f t="shared" si="234"/>
        <v>0</v>
      </c>
      <c r="J940" s="15">
        <f t="shared" si="230"/>
        <v>611.82175879396982</v>
      </c>
      <c r="K940" s="15">
        <f t="shared" si="236"/>
        <v>180.55340084197803</v>
      </c>
      <c r="L940" s="15">
        <f t="shared" si="237"/>
        <v>659598.06065836491</v>
      </c>
      <c r="M940" s="15"/>
      <c r="N940" s="15">
        <f t="shared" si="221"/>
        <v>659598.06065836491</v>
      </c>
      <c r="O940" s="39">
        <f t="shared" si="231"/>
        <v>659.59806065836494</v>
      </c>
    </row>
    <row r="941" spans="1:15" x14ac:dyDescent="0.25">
      <c r="A941" s="5"/>
      <c r="B941" s="1" t="s">
        <v>642</v>
      </c>
      <c r="C941" s="47">
        <v>4</v>
      </c>
      <c r="D941" s="69">
        <v>20.309100000000001</v>
      </c>
      <c r="E941" s="98">
        <v>725</v>
      </c>
      <c r="F941" s="206">
        <v>298214.8</v>
      </c>
      <c r="G941" s="38">
        <v>100</v>
      </c>
      <c r="H941" s="64">
        <f t="shared" si="235"/>
        <v>298214.8</v>
      </c>
      <c r="I941" s="15">
        <f t="shared" si="234"/>
        <v>0</v>
      </c>
      <c r="J941" s="15">
        <f t="shared" si="230"/>
        <v>411.33075862068966</v>
      </c>
      <c r="K941" s="15">
        <f t="shared" si="236"/>
        <v>381.04440101525819</v>
      </c>
      <c r="L941" s="15">
        <f t="shared" si="237"/>
        <v>629853.19169651915</v>
      </c>
      <c r="M941" s="15"/>
      <c r="N941" s="15">
        <f t="shared" si="221"/>
        <v>629853.19169651915</v>
      </c>
      <c r="O941" s="39">
        <f t="shared" si="231"/>
        <v>629.85319169651916</v>
      </c>
    </row>
    <row r="942" spans="1:15" x14ac:dyDescent="0.25">
      <c r="A942" s="5"/>
      <c r="B942" s="1" t="s">
        <v>643</v>
      </c>
      <c r="C942" s="47">
        <v>4</v>
      </c>
      <c r="D942" s="69">
        <v>22.101399999999998</v>
      </c>
      <c r="E942" s="98">
        <v>881</v>
      </c>
      <c r="F942" s="206">
        <v>311066.90000000002</v>
      </c>
      <c r="G942" s="38">
        <v>100</v>
      </c>
      <c r="H942" s="64">
        <f t="shared" si="235"/>
        <v>311066.90000000002</v>
      </c>
      <c r="I942" s="15">
        <f t="shared" si="234"/>
        <v>0</v>
      </c>
      <c r="J942" s="15">
        <f t="shared" si="230"/>
        <v>353.08388195232692</v>
      </c>
      <c r="K942" s="15">
        <f t="shared" si="236"/>
        <v>439.29127768362093</v>
      </c>
      <c r="L942" s="15">
        <f t="shared" si="237"/>
        <v>727145.20059999079</v>
      </c>
      <c r="M942" s="15"/>
      <c r="N942" s="15">
        <f t="shared" si="221"/>
        <v>727145.20059999079</v>
      </c>
      <c r="O942" s="39">
        <f t="shared" si="231"/>
        <v>727.14520059999074</v>
      </c>
    </row>
    <row r="943" spans="1:15" x14ac:dyDescent="0.25">
      <c r="A943" s="5"/>
      <c r="B943" s="1" t="s">
        <v>847</v>
      </c>
      <c r="C943" s="47">
        <v>4</v>
      </c>
      <c r="D943" s="69">
        <v>31.037700000000001</v>
      </c>
      <c r="E943" s="98">
        <v>855</v>
      </c>
      <c r="F943" s="206">
        <v>189140.4</v>
      </c>
      <c r="G943" s="38">
        <v>100</v>
      </c>
      <c r="H943" s="64">
        <f t="shared" si="235"/>
        <v>189140.4</v>
      </c>
      <c r="I943" s="15">
        <f t="shared" si="234"/>
        <v>0</v>
      </c>
      <c r="J943" s="15">
        <f t="shared" si="230"/>
        <v>221.21684210526314</v>
      </c>
      <c r="K943" s="15">
        <f t="shared" si="236"/>
        <v>571.15831753068471</v>
      </c>
      <c r="L943" s="15">
        <f t="shared" si="237"/>
        <v>919712.21349916595</v>
      </c>
      <c r="M943" s="15"/>
      <c r="N943" s="15">
        <f t="shared" si="221"/>
        <v>919712.21349916595</v>
      </c>
      <c r="O943" s="39">
        <f t="shared" si="231"/>
        <v>919.71221349916595</v>
      </c>
    </row>
    <row r="944" spans="1:15" x14ac:dyDescent="0.25">
      <c r="A944" s="5"/>
      <c r="B944" s="1" t="s">
        <v>644</v>
      </c>
      <c r="C944" s="47">
        <v>4</v>
      </c>
      <c r="D944" s="69">
        <v>41.298199999999994</v>
      </c>
      <c r="E944" s="98">
        <v>1703</v>
      </c>
      <c r="F944" s="206">
        <v>449997.9</v>
      </c>
      <c r="G944" s="38">
        <v>100</v>
      </c>
      <c r="H944" s="64">
        <f t="shared" si="235"/>
        <v>449997.9</v>
      </c>
      <c r="I944" s="15">
        <f t="shared" si="234"/>
        <v>0</v>
      </c>
      <c r="J944" s="15">
        <f t="shared" si="230"/>
        <v>264.23834409864946</v>
      </c>
      <c r="K944" s="15">
        <f t="shared" si="236"/>
        <v>528.13681553729839</v>
      </c>
      <c r="L944" s="15">
        <f t="shared" si="237"/>
        <v>993257.86594196805</v>
      </c>
      <c r="M944" s="15"/>
      <c r="N944" s="15">
        <f t="shared" si="221"/>
        <v>993257.86594196805</v>
      </c>
      <c r="O944" s="39">
        <f t="shared" si="231"/>
        <v>993.25786594196802</v>
      </c>
    </row>
    <row r="945" spans="1:15" x14ac:dyDescent="0.25">
      <c r="A945" s="5"/>
      <c r="B945" s="1" t="s">
        <v>848</v>
      </c>
      <c r="C945" s="47">
        <v>4</v>
      </c>
      <c r="D945" s="69">
        <v>13.3012</v>
      </c>
      <c r="E945" s="98">
        <v>885</v>
      </c>
      <c r="F945" s="206">
        <v>160979.9</v>
      </c>
      <c r="G945" s="38">
        <v>100</v>
      </c>
      <c r="H945" s="64">
        <f t="shared" si="235"/>
        <v>160979.9</v>
      </c>
      <c r="I945" s="15">
        <f t="shared" si="234"/>
        <v>0</v>
      </c>
      <c r="J945" s="15">
        <f t="shared" si="230"/>
        <v>181.89819209039547</v>
      </c>
      <c r="K945" s="15">
        <f t="shared" si="236"/>
        <v>610.47696754555238</v>
      </c>
      <c r="L945" s="15">
        <f t="shared" si="237"/>
        <v>917552.05681800249</v>
      </c>
      <c r="M945" s="15"/>
      <c r="N945" s="15">
        <f t="shared" si="221"/>
        <v>917552.05681800249</v>
      </c>
      <c r="O945" s="39">
        <f t="shared" si="231"/>
        <v>917.55205681800248</v>
      </c>
    </row>
    <row r="946" spans="1:15" x14ac:dyDescent="0.25">
      <c r="A946" s="5"/>
      <c r="B946" s="1" t="s">
        <v>645</v>
      </c>
      <c r="C946" s="47">
        <v>4</v>
      </c>
      <c r="D946" s="69">
        <v>56.828500000000005</v>
      </c>
      <c r="E946" s="98">
        <v>2731</v>
      </c>
      <c r="F946" s="206">
        <v>834595</v>
      </c>
      <c r="G946" s="38">
        <v>100</v>
      </c>
      <c r="H946" s="64">
        <f t="shared" si="235"/>
        <v>834595</v>
      </c>
      <c r="I946" s="15">
        <f t="shared" si="234"/>
        <v>0</v>
      </c>
      <c r="J946" s="15">
        <f t="shared" si="230"/>
        <v>305.60051263273527</v>
      </c>
      <c r="K946" s="15">
        <f t="shared" si="236"/>
        <v>486.77464700321258</v>
      </c>
      <c r="L946" s="15">
        <f t="shared" si="237"/>
        <v>1105802.9359739246</v>
      </c>
      <c r="M946" s="15"/>
      <c r="N946" s="15">
        <f t="shared" si="221"/>
        <v>1105802.9359739246</v>
      </c>
      <c r="O946" s="39">
        <f t="shared" si="231"/>
        <v>1105.8029359739246</v>
      </c>
    </row>
    <row r="947" spans="1:15" x14ac:dyDescent="0.25">
      <c r="A947" s="5"/>
      <c r="B947" s="1" t="s">
        <v>646</v>
      </c>
      <c r="C947" s="47">
        <v>4</v>
      </c>
      <c r="D947" s="69">
        <v>28.1523</v>
      </c>
      <c r="E947" s="98">
        <v>823</v>
      </c>
      <c r="F947" s="206">
        <v>281224.90000000002</v>
      </c>
      <c r="G947" s="38">
        <v>100</v>
      </c>
      <c r="H947" s="64">
        <f t="shared" si="235"/>
        <v>281224.90000000002</v>
      </c>
      <c r="I947" s="15">
        <f t="shared" si="234"/>
        <v>0</v>
      </c>
      <c r="J947" s="15">
        <f t="shared" si="230"/>
        <v>341.70704738760634</v>
      </c>
      <c r="K947" s="15">
        <f t="shared" si="236"/>
        <v>450.66811224834152</v>
      </c>
      <c r="L947" s="15">
        <f t="shared" si="237"/>
        <v>753967.10523619119</v>
      </c>
      <c r="M947" s="15"/>
      <c r="N947" s="15">
        <f t="shared" si="221"/>
        <v>753967.10523619119</v>
      </c>
      <c r="O947" s="39">
        <f t="shared" si="231"/>
        <v>753.96710523619117</v>
      </c>
    </row>
    <row r="948" spans="1:15" x14ac:dyDescent="0.25">
      <c r="A948" s="5"/>
      <c r="B948" s="1" t="s">
        <v>647</v>
      </c>
      <c r="C948" s="47">
        <v>4</v>
      </c>
      <c r="D948" s="69">
        <v>25.659999999999997</v>
      </c>
      <c r="E948" s="98">
        <v>1361</v>
      </c>
      <c r="F948" s="206">
        <v>339929.2</v>
      </c>
      <c r="G948" s="38">
        <v>100</v>
      </c>
      <c r="H948" s="64">
        <f t="shared" si="235"/>
        <v>339929.2</v>
      </c>
      <c r="I948" s="15">
        <f t="shared" si="234"/>
        <v>0</v>
      </c>
      <c r="J948" s="15">
        <f t="shared" si="230"/>
        <v>249.76429096252755</v>
      </c>
      <c r="K948" s="15">
        <f t="shared" si="236"/>
        <v>542.61086867342033</v>
      </c>
      <c r="L948" s="15">
        <f t="shared" si="237"/>
        <v>923946.36402082583</v>
      </c>
      <c r="M948" s="15"/>
      <c r="N948" s="15">
        <f t="shared" si="221"/>
        <v>923946.36402082583</v>
      </c>
      <c r="O948" s="39">
        <f t="shared" si="231"/>
        <v>923.94636402082585</v>
      </c>
    </row>
    <row r="949" spans="1:15" x14ac:dyDescent="0.25">
      <c r="A949" s="5"/>
      <c r="B949" s="1" t="s">
        <v>620</v>
      </c>
      <c r="C949" s="47">
        <v>4</v>
      </c>
      <c r="D949" s="69">
        <v>21.178100000000001</v>
      </c>
      <c r="E949" s="98">
        <v>283</v>
      </c>
      <c r="F949" s="206">
        <v>85578.1</v>
      </c>
      <c r="G949" s="38">
        <v>100</v>
      </c>
      <c r="H949" s="64">
        <f t="shared" si="235"/>
        <v>85578.1</v>
      </c>
      <c r="I949" s="15">
        <f t="shared" si="234"/>
        <v>0</v>
      </c>
      <c r="J949" s="15">
        <f t="shared" si="230"/>
        <v>302.39611307420495</v>
      </c>
      <c r="K949" s="15">
        <f t="shared" si="236"/>
        <v>489.9790465617429</v>
      </c>
      <c r="L949" s="15">
        <f t="shared" si="237"/>
        <v>720894.06041514326</v>
      </c>
      <c r="M949" s="15"/>
      <c r="N949" s="15">
        <f t="shared" si="221"/>
        <v>720894.06041514326</v>
      </c>
      <c r="O949" s="39">
        <f t="shared" si="231"/>
        <v>720.89406041514326</v>
      </c>
    </row>
    <row r="950" spans="1:15" x14ac:dyDescent="0.25">
      <c r="A950" s="5"/>
      <c r="B950" s="1" t="s">
        <v>166</v>
      </c>
      <c r="C950" s="47">
        <v>3</v>
      </c>
      <c r="D950" s="69">
        <v>112.4183</v>
      </c>
      <c r="E950" s="98">
        <v>12947</v>
      </c>
      <c r="F950" s="206">
        <v>15668012</v>
      </c>
      <c r="G950" s="38">
        <v>50</v>
      </c>
      <c r="H950" s="64">
        <f t="shared" si="235"/>
        <v>7834006</v>
      </c>
      <c r="I950" s="15">
        <f t="shared" si="234"/>
        <v>7834006</v>
      </c>
      <c r="J950" s="15">
        <f t="shared" si="230"/>
        <v>1210.1654437321388</v>
      </c>
      <c r="K950" s="15">
        <f t="shared" si="236"/>
        <v>-417.79028409619093</v>
      </c>
      <c r="L950" s="15">
        <f t="shared" si="237"/>
        <v>1818953.773212096</v>
      </c>
      <c r="M950" s="15"/>
      <c r="N950" s="15">
        <f t="shared" si="221"/>
        <v>1818953.773212096</v>
      </c>
      <c r="O950" s="39">
        <f t="shared" si="231"/>
        <v>1818.9537732120959</v>
      </c>
    </row>
    <row r="951" spans="1:15" x14ac:dyDescent="0.25">
      <c r="A951" s="5"/>
      <c r="B951" s="1" t="s">
        <v>648</v>
      </c>
      <c r="C951" s="47">
        <v>4</v>
      </c>
      <c r="D951" s="69">
        <v>81.494199999999992</v>
      </c>
      <c r="E951" s="98">
        <v>5291</v>
      </c>
      <c r="F951" s="206">
        <v>2070396.9</v>
      </c>
      <c r="G951" s="38">
        <v>100</v>
      </c>
      <c r="H951" s="64">
        <f t="shared" si="235"/>
        <v>2070396.9</v>
      </c>
      <c r="I951" s="15">
        <f t="shared" si="234"/>
        <v>0</v>
      </c>
      <c r="J951" s="15">
        <f t="shared" si="230"/>
        <v>391.30540540540539</v>
      </c>
      <c r="K951" s="15">
        <f t="shared" si="236"/>
        <v>401.06975423054246</v>
      </c>
      <c r="L951" s="15">
        <f t="shared" si="237"/>
        <v>1364200.5205243083</v>
      </c>
      <c r="M951" s="15"/>
      <c r="N951" s="15">
        <f t="shared" si="221"/>
        <v>1364200.5205243083</v>
      </c>
      <c r="O951" s="39">
        <f t="shared" si="231"/>
        <v>1364.2005205243083</v>
      </c>
    </row>
    <row r="952" spans="1:15" x14ac:dyDescent="0.25">
      <c r="A952" s="5"/>
      <c r="B952" s="1" t="s">
        <v>191</v>
      </c>
      <c r="C952" s="47">
        <v>4</v>
      </c>
      <c r="D952" s="69">
        <v>86.251200000000011</v>
      </c>
      <c r="E952" s="98">
        <v>4343</v>
      </c>
      <c r="F952" s="206">
        <v>1714925.3</v>
      </c>
      <c r="G952" s="38">
        <v>100</v>
      </c>
      <c r="H952" s="64">
        <f t="shared" si="235"/>
        <v>1714925.3</v>
      </c>
      <c r="I952" s="15">
        <f t="shared" si="234"/>
        <v>0</v>
      </c>
      <c r="J952" s="15">
        <f t="shared" si="230"/>
        <v>394.87112594980431</v>
      </c>
      <c r="K952" s="15">
        <f t="shared" si="236"/>
        <v>397.50403368614354</v>
      </c>
      <c r="L952" s="15">
        <f t="shared" si="237"/>
        <v>1267137.480229947</v>
      </c>
      <c r="M952" s="15"/>
      <c r="N952" s="15">
        <f t="shared" si="221"/>
        <v>1267137.480229947</v>
      </c>
      <c r="O952" s="39">
        <f t="shared" si="231"/>
        <v>1267.137480229947</v>
      </c>
    </row>
    <row r="953" spans="1:15" x14ac:dyDescent="0.25">
      <c r="A953" s="5"/>
      <c r="B953" s="1" t="s">
        <v>649</v>
      </c>
      <c r="C953" s="47">
        <v>4</v>
      </c>
      <c r="D953" s="69">
        <v>33.105499999999999</v>
      </c>
      <c r="E953" s="98">
        <v>1638</v>
      </c>
      <c r="F953" s="206">
        <v>1541268.9</v>
      </c>
      <c r="G953" s="38">
        <v>100</v>
      </c>
      <c r="H953" s="64">
        <f t="shared" si="235"/>
        <v>1541268.9</v>
      </c>
      <c r="I953" s="15">
        <f t="shared" si="234"/>
        <v>0</v>
      </c>
      <c r="J953" s="15">
        <f t="shared" si="230"/>
        <v>940.94560439560439</v>
      </c>
      <c r="K953" s="15">
        <f t="shared" si="236"/>
        <v>-148.57044475965654</v>
      </c>
      <c r="L953" s="15">
        <f t="shared" si="237"/>
        <v>289229.88183566689</v>
      </c>
      <c r="M953" s="15"/>
      <c r="N953" s="15">
        <f t="shared" si="221"/>
        <v>289229.88183566689</v>
      </c>
      <c r="O953" s="39">
        <f t="shared" si="231"/>
        <v>289.2298818356669</v>
      </c>
    </row>
    <row r="954" spans="1:15" x14ac:dyDescent="0.25">
      <c r="A954" s="5"/>
      <c r="B954" s="8"/>
      <c r="C954" s="8"/>
      <c r="D954" s="69">
        <v>0</v>
      </c>
      <c r="E954" s="100"/>
      <c r="F954" s="56"/>
      <c r="G954" s="38"/>
      <c r="H954" s="56"/>
      <c r="K954" s="15"/>
      <c r="L954" s="15"/>
      <c r="M954" s="15"/>
      <c r="N954" s="15"/>
      <c r="O954" s="39">
        <f t="shared" si="231"/>
        <v>0</v>
      </c>
    </row>
    <row r="955" spans="1:15" x14ac:dyDescent="0.25">
      <c r="A955" s="32" t="s">
        <v>650</v>
      </c>
      <c r="B955" s="2" t="s">
        <v>2</v>
      </c>
      <c r="C955" s="58"/>
      <c r="D955" s="7">
        <v>848.61710000000016</v>
      </c>
      <c r="E955" s="101">
        <f>E956</f>
        <v>63374</v>
      </c>
      <c r="F955" s="49">
        <f t="shared" ref="F955" si="238">F957</f>
        <v>0</v>
      </c>
      <c r="G955" s="49"/>
      <c r="H955" s="49">
        <f>H957</f>
        <v>2762194.55</v>
      </c>
      <c r="I955" s="12">
        <f>I957</f>
        <v>-2762194.55</v>
      </c>
      <c r="J955" s="12"/>
      <c r="K955" s="15"/>
      <c r="L955" s="15"/>
      <c r="M955" s="14">
        <f>M957</f>
        <v>31904529.07827355</v>
      </c>
      <c r="N955" s="12">
        <f t="shared" si="221"/>
        <v>31904529.07827355</v>
      </c>
      <c r="O955" s="121">
        <f t="shared" ref="O955" si="239">O957</f>
        <v>31904.52907827355</v>
      </c>
    </row>
    <row r="956" spans="1:15" x14ac:dyDescent="0.25">
      <c r="A956" s="32" t="s">
        <v>650</v>
      </c>
      <c r="B956" s="2" t="s">
        <v>3</v>
      </c>
      <c r="C956" s="58"/>
      <c r="D956" s="7">
        <v>848.61710000000016</v>
      </c>
      <c r="E956" s="101">
        <f>SUM(E958:E988)</f>
        <v>63374</v>
      </c>
      <c r="F956" s="49">
        <f t="shared" ref="F956" si="240">SUM(F958:F988)</f>
        <v>22589747.699999996</v>
      </c>
      <c r="G956" s="49"/>
      <c r="H956" s="49">
        <f>SUM(H958:H988)</f>
        <v>17065358.599999998</v>
      </c>
      <c r="I956" s="12">
        <f>SUM(I958:I988)</f>
        <v>5524389.0999999996</v>
      </c>
      <c r="J956" s="12"/>
      <c r="K956" s="15"/>
      <c r="L956" s="12">
        <f>SUM(L958:L988)</f>
        <v>32212318.531167597</v>
      </c>
      <c r="M956" s="15"/>
      <c r="N956" s="12">
        <f t="shared" si="221"/>
        <v>32212318.531167597</v>
      </c>
      <c r="O956" s="121">
        <f t="shared" ref="O956" si="241">SUM(O958:O988)</f>
        <v>32212.318531167602</v>
      </c>
    </row>
    <row r="957" spans="1:15" x14ac:dyDescent="0.25">
      <c r="A957" s="5"/>
      <c r="B957" s="1" t="s">
        <v>26</v>
      </c>
      <c r="C957" s="47">
        <v>2</v>
      </c>
      <c r="D957" s="69">
        <v>0</v>
      </c>
      <c r="E957" s="104"/>
      <c r="F957" s="64"/>
      <c r="G957" s="38">
        <v>25</v>
      </c>
      <c r="H957" s="64">
        <f>F983*G957/100</f>
        <v>2762194.55</v>
      </c>
      <c r="I957" s="15">
        <f t="shared" ref="I957:I988" si="242">F957-H957</f>
        <v>-2762194.55</v>
      </c>
      <c r="J957" s="15"/>
      <c r="K957" s="15"/>
      <c r="L957" s="15"/>
      <c r="M957" s="15">
        <f>($L$7*$L$8*E955/$L$10)+($L$7*$L$9*D955/$L$11)</f>
        <v>31904529.07827355</v>
      </c>
      <c r="N957" s="15">
        <f t="shared" si="221"/>
        <v>31904529.07827355</v>
      </c>
      <c r="O957" s="39">
        <f t="shared" si="231"/>
        <v>31904.52907827355</v>
      </c>
    </row>
    <row r="958" spans="1:15" x14ac:dyDescent="0.25">
      <c r="A958" s="5"/>
      <c r="B958" s="1" t="s">
        <v>651</v>
      </c>
      <c r="C958" s="47">
        <v>4</v>
      </c>
      <c r="D958" s="69">
        <v>30.130800000000001</v>
      </c>
      <c r="E958" s="98">
        <v>3091</v>
      </c>
      <c r="F958" s="207">
        <v>600172.69999999995</v>
      </c>
      <c r="G958" s="38">
        <v>100</v>
      </c>
      <c r="H958" s="64">
        <f t="shared" ref="H958:H988" si="243">F958*G958/100</f>
        <v>600172.69999999995</v>
      </c>
      <c r="I958" s="15">
        <f t="shared" si="242"/>
        <v>0</v>
      </c>
      <c r="J958" s="15">
        <f t="shared" si="230"/>
        <v>194.16780977030086</v>
      </c>
      <c r="K958" s="15">
        <f t="shared" ref="K958:K988" si="244">$J$11*$J$19-J958</f>
        <v>598.20734986564696</v>
      </c>
      <c r="L958" s="15">
        <f t="shared" ref="L958:L988" si="245">IF(K958&gt;0,$J$7*$J$8*(K958/$K$19),0)+$J$7*$J$9*(E958/$E$19)+$J$7*$J$10*(D958/$D$19)</f>
        <v>1204611.6902783765</v>
      </c>
      <c r="M958" s="15"/>
      <c r="N958" s="15">
        <f t="shared" si="221"/>
        <v>1204611.6902783765</v>
      </c>
      <c r="O958" s="39">
        <f t="shared" si="231"/>
        <v>1204.6116902783765</v>
      </c>
    </row>
    <row r="959" spans="1:15" x14ac:dyDescent="0.25">
      <c r="A959" s="5"/>
      <c r="B959" s="1" t="s">
        <v>652</v>
      </c>
      <c r="C959" s="47">
        <v>4</v>
      </c>
      <c r="D959" s="69">
        <v>9.8484999999999996</v>
      </c>
      <c r="E959" s="98">
        <v>543</v>
      </c>
      <c r="F959" s="207">
        <v>139618.20000000001</v>
      </c>
      <c r="G959" s="38">
        <v>100</v>
      </c>
      <c r="H959" s="64">
        <f t="shared" si="243"/>
        <v>139618.20000000001</v>
      </c>
      <c r="I959" s="15">
        <f t="shared" si="242"/>
        <v>0</v>
      </c>
      <c r="J959" s="15">
        <f t="shared" si="230"/>
        <v>257.12375690607735</v>
      </c>
      <c r="K959" s="15">
        <f t="shared" si="244"/>
        <v>535.25140272987051</v>
      </c>
      <c r="L959" s="15">
        <f t="shared" si="245"/>
        <v>772414.36191341304</v>
      </c>
      <c r="M959" s="15"/>
      <c r="N959" s="15">
        <f t="shared" si="221"/>
        <v>772414.36191341304</v>
      </c>
      <c r="O959" s="39">
        <f t="shared" si="231"/>
        <v>772.41436191341302</v>
      </c>
    </row>
    <row r="960" spans="1:15" x14ac:dyDescent="0.25">
      <c r="A960" s="5"/>
      <c r="B960" s="1" t="s">
        <v>653</v>
      </c>
      <c r="C960" s="47">
        <v>4</v>
      </c>
      <c r="D960" s="69">
        <v>38.0657</v>
      </c>
      <c r="E960" s="98">
        <v>2645</v>
      </c>
      <c r="F960" s="207">
        <v>673644.4</v>
      </c>
      <c r="G960" s="38">
        <v>100</v>
      </c>
      <c r="H960" s="64">
        <f t="shared" si="243"/>
        <v>673644.4</v>
      </c>
      <c r="I960" s="15">
        <f t="shared" si="242"/>
        <v>0</v>
      </c>
      <c r="J960" s="15">
        <f t="shared" si="230"/>
        <v>254.68597353497165</v>
      </c>
      <c r="K960" s="15">
        <f t="shared" si="244"/>
        <v>537.68918610097626</v>
      </c>
      <c r="L960" s="15">
        <f t="shared" si="245"/>
        <v>1102019.0107920144</v>
      </c>
      <c r="M960" s="15"/>
      <c r="N960" s="15">
        <f t="shared" si="221"/>
        <v>1102019.0107920144</v>
      </c>
      <c r="O960" s="39">
        <f t="shared" si="231"/>
        <v>1102.0190107920143</v>
      </c>
    </row>
    <row r="961" spans="1:15" x14ac:dyDescent="0.25">
      <c r="A961" s="5"/>
      <c r="B961" s="1" t="s">
        <v>847</v>
      </c>
      <c r="C961" s="47">
        <v>4</v>
      </c>
      <c r="D961" s="69">
        <v>24.287399999999998</v>
      </c>
      <c r="E961" s="98">
        <v>1797</v>
      </c>
      <c r="F961" s="207">
        <v>830486.5</v>
      </c>
      <c r="G961" s="38">
        <v>100</v>
      </c>
      <c r="H961" s="64">
        <f t="shared" si="243"/>
        <v>830486.5</v>
      </c>
      <c r="I961" s="15">
        <f t="shared" si="242"/>
        <v>0</v>
      </c>
      <c r="J961" s="15">
        <f t="shared" si="230"/>
        <v>462.15164162493045</v>
      </c>
      <c r="K961" s="15">
        <f t="shared" si="244"/>
        <v>330.2235180110174</v>
      </c>
      <c r="L961" s="15">
        <f t="shared" si="245"/>
        <v>699208.47169500345</v>
      </c>
      <c r="M961" s="15"/>
      <c r="N961" s="15">
        <f t="shared" si="221"/>
        <v>699208.47169500345</v>
      </c>
      <c r="O961" s="39">
        <f t="shared" si="231"/>
        <v>699.20847169500348</v>
      </c>
    </row>
    <row r="962" spans="1:15" x14ac:dyDescent="0.25">
      <c r="A962" s="5"/>
      <c r="B962" s="1" t="s">
        <v>654</v>
      </c>
      <c r="C962" s="47">
        <v>4</v>
      </c>
      <c r="D962" s="69">
        <v>42.367100000000008</v>
      </c>
      <c r="E962" s="98">
        <v>2836</v>
      </c>
      <c r="F962" s="207">
        <v>1022302.5</v>
      </c>
      <c r="G962" s="38">
        <v>100</v>
      </c>
      <c r="H962" s="64">
        <f t="shared" si="243"/>
        <v>1022302.5</v>
      </c>
      <c r="I962" s="15">
        <f t="shared" si="242"/>
        <v>0</v>
      </c>
      <c r="J962" s="15">
        <f t="shared" si="230"/>
        <v>360.47337799717911</v>
      </c>
      <c r="K962" s="15">
        <f t="shared" si="244"/>
        <v>431.90178163876874</v>
      </c>
      <c r="L962" s="15">
        <f t="shared" si="245"/>
        <v>1002718.3387704953</v>
      </c>
      <c r="M962" s="15"/>
      <c r="N962" s="15">
        <f t="shared" ref="N962:N1025" si="246">L962+M962</f>
        <v>1002718.3387704953</v>
      </c>
      <c r="O962" s="39">
        <f t="shared" si="231"/>
        <v>1002.7183387704953</v>
      </c>
    </row>
    <row r="963" spans="1:15" x14ac:dyDescent="0.25">
      <c r="A963" s="5"/>
      <c r="B963" s="1" t="s">
        <v>748</v>
      </c>
      <c r="C963" s="47">
        <v>4</v>
      </c>
      <c r="D963" s="69">
        <v>11.079700000000001</v>
      </c>
      <c r="E963" s="98">
        <v>791</v>
      </c>
      <c r="F963" s="207">
        <v>205457.7</v>
      </c>
      <c r="G963" s="38">
        <v>100</v>
      </c>
      <c r="H963" s="64">
        <f t="shared" si="243"/>
        <v>205457.7</v>
      </c>
      <c r="I963" s="15">
        <f t="shared" si="242"/>
        <v>0</v>
      </c>
      <c r="J963" s="15">
        <f t="shared" si="230"/>
        <v>259.74424778761062</v>
      </c>
      <c r="K963" s="15">
        <f t="shared" si="244"/>
        <v>532.63091184833729</v>
      </c>
      <c r="L963" s="15">
        <f t="shared" si="245"/>
        <v>801040.59082523512</v>
      </c>
      <c r="M963" s="15"/>
      <c r="N963" s="15">
        <f t="shared" si="246"/>
        <v>801040.59082523512</v>
      </c>
      <c r="O963" s="39">
        <f t="shared" si="231"/>
        <v>801.04059082523509</v>
      </c>
    </row>
    <row r="964" spans="1:15" x14ac:dyDescent="0.25">
      <c r="A964" s="5"/>
      <c r="B964" s="1" t="s">
        <v>655</v>
      </c>
      <c r="C964" s="47">
        <v>4</v>
      </c>
      <c r="D964" s="69">
        <v>28.427099999999999</v>
      </c>
      <c r="E964" s="98">
        <v>2254</v>
      </c>
      <c r="F964" s="207">
        <v>354155.7</v>
      </c>
      <c r="G964" s="38">
        <v>100</v>
      </c>
      <c r="H964" s="64">
        <f t="shared" si="243"/>
        <v>354155.7</v>
      </c>
      <c r="I964" s="15">
        <f t="shared" si="242"/>
        <v>0</v>
      </c>
      <c r="J964" s="15">
        <f t="shared" si="230"/>
        <v>157.12320319432121</v>
      </c>
      <c r="K964" s="15">
        <f t="shared" si="244"/>
        <v>635.25195644162659</v>
      </c>
      <c r="L964" s="15">
        <f t="shared" si="245"/>
        <v>1151501.5314273012</v>
      </c>
      <c r="M964" s="15"/>
      <c r="N964" s="15">
        <f t="shared" si="246"/>
        <v>1151501.5314273012</v>
      </c>
      <c r="O964" s="39">
        <f t="shared" si="231"/>
        <v>1151.5015314273012</v>
      </c>
    </row>
    <row r="965" spans="1:15" x14ac:dyDescent="0.25">
      <c r="A965" s="5"/>
      <c r="B965" s="1" t="s">
        <v>656</v>
      </c>
      <c r="C965" s="47">
        <v>4</v>
      </c>
      <c r="D965" s="69">
        <v>43.249399999999994</v>
      </c>
      <c r="E965" s="98">
        <v>3093</v>
      </c>
      <c r="F965" s="207">
        <v>520033.7</v>
      </c>
      <c r="G965" s="38">
        <v>100</v>
      </c>
      <c r="H965" s="64">
        <f t="shared" si="243"/>
        <v>520033.7</v>
      </c>
      <c r="I965" s="15">
        <f t="shared" si="242"/>
        <v>0</v>
      </c>
      <c r="J965" s="15">
        <f t="shared" si="230"/>
        <v>168.13246039443905</v>
      </c>
      <c r="K965" s="15">
        <f t="shared" si="244"/>
        <v>624.24269924150883</v>
      </c>
      <c r="L965" s="15">
        <f t="shared" si="245"/>
        <v>1278978.7175206598</v>
      </c>
      <c r="M965" s="15"/>
      <c r="N965" s="15">
        <f t="shared" si="246"/>
        <v>1278978.7175206598</v>
      </c>
      <c r="O965" s="39">
        <f t="shared" si="231"/>
        <v>1278.9787175206598</v>
      </c>
    </row>
    <row r="966" spans="1:15" x14ac:dyDescent="0.25">
      <c r="A966" s="5"/>
      <c r="B966" s="1" t="s">
        <v>657</v>
      </c>
      <c r="C966" s="47">
        <v>4</v>
      </c>
      <c r="D966" s="69">
        <v>18.318599999999996</v>
      </c>
      <c r="E966" s="98">
        <v>1374</v>
      </c>
      <c r="F966" s="207">
        <v>292337.09999999998</v>
      </c>
      <c r="G966" s="38">
        <v>100</v>
      </c>
      <c r="H966" s="64">
        <f t="shared" si="243"/>
        <v>292337.09999999998</v>
      </c>
      <c r="I966" s="15">
        <f t="shared" si="242"/>
        <v>0</v>
      </c>
      <c r="J966" s="15">
        <f t="shared" si="230"/>
        <v>212.76353711790392</v>
      </c>
      <c r="K966" s="15">
        <f t="shared" si="244"/>
        <v>579.61162251804399</v>
      </c>
      <c r="L966" s="15">
        <f t="shared" si="245"/>
        <v>949451.71105362487</v>
      </c>
      <c r="M966" s="15"/>
      <c r="N966" s="15">
        <f t="shared" si="246"/>
        <v>949451.71105362487</v>
      </c>
      <c r="O966" s="39">
        <f t="shared" si="231"/>
        <v>949.45171105362488</v>
      </c>
    </row>
    <row r="967" spans="1:15" x14ac:dyDescent="0.25">
      <c r="A967" s="5"/>
      <c r="B967" s="1" t="s">
        <v>658</v>
      </c>
      <c r="C967" s="47">
        <v>4</v>
      </c>
      <c r="D967" s="69">
        <v>7.3487</v>
      </c>
      <c r="E967" s="98">
        <v>639</v>
      </c>
      <c r="F967" s="207">
        <v>76527.600000000006</v>
      </c>
      <c r="G967" s="38">
        <v>100</v>
      </c>
      <c r="H967" s="64">
        <f t="shared" si="243"/>
        <v>76527.600000000006</v>
      </c>
      <c r="I967" s="15">
        <f t="shared" si="242"/>
        <v>0</v>
      </c>
      <c r="J967" s="15">
        <f t="shared" si="230"/>
        <v>119.76150234741785</v>
      </c>
      <c r="K967" s="15">
        <f t="shared" si="244"/>
        <v>672.61365728853002</v>
      </c>
      <c r="L967" s="15">
        <f t="shared" si="245"/>
        <v>949992.45765319082</v>
      </c>
      <c r="M967" s="15"/>
      <c r="N967" s="15">
        <f t="shared" si="246"/>
        <v>949992.45765319082</v>
      </c>
      <c r="O967" s="39">
        <f t="shared" si="231"/>
        <v>949.99245765319085</v>
      </c>
    </row>
    <row r="968" spans="1:15" x14ac:dyDescent="0.25">
      <c r="A968" s="5"/>
      <c r="B968" s="1" t="s">
        <v>659</v>
      </c>
      <c r="C968" s="47">
        <v>4</v>
      </c>
      <c r="D968" s="69">
        <v>13.711099999999998</v>
      </c>
      <c r="E968" s="98">
        <v>1318</v>
      </c>
      <c r="F968" s="207">
        <v>330133</v>
      </c>
      <c r="G968" s="38">
        <v>100</v>
      </c>
      <c r="H968" s="64">
        <f t="shared" si="243"/>
        <v>330133</v>
      </c>
      <c r="I968" s="15">
        <f t="shared" si="242"/>
        <v>0</v>
      </c>
      <c r="J968" s="15">
        <f t="shared" si="230"/>
        <v>250.48027314112292</v>
      </c>
      <c r="K968" s="15">
        <f t="shared" si="244"/>
        <v>541.89488649482496</v>
      </c>
      <c r="L968" s="15">
        <f t="shared" si="245"/>
        <v>880763.90631917107</v>
      </c>
      <c r="M968" s="15"/>
      <c r="N968" s="15">
        <f t="shared" si="246"/>
        <v>880763.90631917107</v>
      </c>
      <c r="O968" s="39">
        <f t="shared" si="231"/>
        <v>880.76390631917104</v>
      </c>
    </row>
    <row r="969" spans="1:15" x14ac:dyDescent="0.25">
      <c r="A969" s="5"/>
      <c r="B969" s="1" t="s">
        <v>660</v>
      </c>
      <c r="C969" s="47">
        <v>4</v>
      </c>
      <c r="D969" s="69">
        <v>24.288400000000003</v>
      </c>
      <c r="E969" s="98">
        <v>1038</v>
      </c>
      <c r="F969" s="207">
        <v>190456.3</v>
      </c>
      <c r="G969" s="38">
        <v>100</v>
      </c>
      <c r="H969" s="64">
        <f t="shared" si="243"/>
        <v>190456.3</v>
      </c>
      <c r="I969" s="15">
        <f t="shared" si="242"/>
        <v>0</v>
      </c>
      <c r="J969" s="15">
        <f t="shared" si="230"/>
        <v>183.48391136801541</v>
      </c>
      <c r="K969" s="15">
        <f t="shared" si="244"/>
        <v>608.8912482679325</v>
      </c>
      <c r="L969" s="15">
        <f t="shared" si="245"/>
        <v>967264.5665210461</v>
      </c>
      <c r="M969" s="15"/>
      <c r="N969" s="15">
        <f t="shared" si="246"/>
        <v>967264.5665210461</v>
      </c>
      <c r="O969" s="39">
        <f t="shared" si="231"/>
        <v>967.26456652104605</v>
      </c>
    </row>
    <row r="970" spans="1:15" x14ac:dyDescent="0.25">
      <c r="A970" s="5"/>
      <c r="B970" s="1" t="s">
        <v>661</v>
      </c>
      <c r="C970" s="47">
        <v>4</v>
      </c>
      <c r="D970" s="69">
        <v>47.174100000000003</v>
      </c>
      <c r="E970" s="98">
        <v>2365</v>
      </c>
      <c r="F970" s="207">
        <v>339081.2</v>
      </c>
      <c r="G970" s="38">
        <v>100</v>
      </c>
      <c r="H970" s="64">
        <f t="shared" si="243"/>
        <v>339081.2</v>
      </c>
      <c r="I970" s="15">
        <f t="shared" si="242"/>
        <v>0</v>
      </c>
      <c r="J970" s="15">
        <f t="shared" si="230"/>
        <v>143.37471458773786</v>
      </c>
      <c r="K970" s="15">
        <f t="shared" si="244"/>
        <v>649.00044504820994</v>
      </c>
      <c r="L970" s="15">
        <f t="shared" si="245"/>
        <v>1240225.8656340325</v>
      </c>
      <c r="M970" s="15"/>
      <c r="N970" s="15">
        <f t="shared" si="246"/>
        <v>1240225.8656340325</v>
      </c>
      <c r="O970" s="39">
        <f t="shared" si="231"/>
        <v>1240.2258656340325</v>
      </c>
    </row>
    <row r="971" spans="1:15" x14ac:dyDescent="0.25">
      <c r="A971" s="5"/>
      <c r="B971" s="1" t="s">
        <v>662</v>
      </c>
      <c r="C971" s="47">
        <v>4</v>
      </c>
      <c r="D971" s="69">
        <v>23.889099999999996</v>
      </c>
      <c r="E971" s="98">
        <v>1456</v>
      </c>
      <c r="F971" s="207">
        <v>206905.2</v>
      </c>
      <c r="G971" s="38">
        <v>100</v>
      </c>
      <c r="H971" s="64">
        <f t="shared" si="243"/>
        <v>206905.2</v>
      </c>
      <c r="I971" s="15">
        <f t="shared" si="242"/>
        <v>0</v>
      </c>
      <c r="J971" s="15">
        <f t="shared" si="230"/>
        <v>142.10521978021978</v>
      </c>
      <c r="K971" s="15">
        <f t="shared" si="244"/>
        <v>650.26993985572813</v>
      </c>
      <c r="L971" s="15">
        <f t="shared" si="245"/>
        <v>1065953.5140653658</v>
      </c>
      <c r="M971" s="15"/>
      <c r="N971" s="15">
        <f t="shared" si="246"/>
        <v>1065953.5140653658</v>
      </c>
      <c r="O971" s="39">
        <f t="shared" si="231"/>
        <v>1065.9535140653659</v>
      </c>
    </row>
    <row r="972" spans="1:15" x14ac:dyDescent="0.25">
      <c r="A972" s="5"/>
      <c r="B972" s="1" t="s">
        <v>663</v>
      </c>
      <c r="C972" s="47">
        <v>4</v>
      </c>
      <c r="D972" s="69">
        <v>27.976399999999998</v>
      </c>
      <c r="E972" s="98">
        <v>2137</v>
      </c>
      <c r="F972" s="207">
        <v>325819.7</v>
      </c>
      <c r="G972" s="38">
        <v>100</v>
      </c>
      <c r="H972" s="64">
        <f t="shared" si="243"/>
        <v>325819.7</v>
      </c>
      <c r="I972" s="15">
        <f t="shared" si="242"/>
        <v>0</v>
      </c>
      <c r="J972" s="15">
        <f t="shared" si="230"/>
        <v>152.46593355170802</v>
      </c>
      <c r="K972" s="15">
        <f t="shared" si="244"/>
        <v>639.90922608423989</v>
      </c>
      <c r="L972" s="15">
        <f t="shared" si="245"/>
        <v>1142750.2881439417</v>
      </c>
      <c r="M972" s="15"/>
      <c r="N972" s="15">
        <f t="shared" si="246"/>
        <v>1142750.2881439417</v>
      </c>
      <c r="O972" s="39">
        <f t="shared" si="231"/>
        <v>1142.7502881439416</v>
      </c>
    </row>
    <row r="973" spans="1:15" x14ac:dyDescent="0.25">
      <c r="A973" s="5"/>
      <c r="B973" s="1" t="s">
        <v>382</v>
      </c>
      <c r="C973" s="47">
        <v>4</v>
      </c>
      <c r="D973" s="69">
        <v>21.558200000000003</v>
      </c>
      <c r="E973" s="98">
        <v>1706</v>
      </c>
      <c r="F973" s="207">
        <v>258532.8</v>
      </c>
      <c r="G973" s="38">
        <v>100</v>
      </c>
      <c r="H973" s="64">
        <f t="shared" si="243"/>
        <v>258532.8</v>
      </c>
      <c r="I973" s="15">
        <f t="shared" si="242"/>
        <v>0</v>
      </c>
      <c r="J973" s="15">
        <f t="shared" si="230"/>
        <v>151.5432590855803</v>
      </c>
      <c r="K973" s="15">
        <f t="shared" si="244"/>
        <v>640.83190055036755</v>
      </c>
      <c r="L973" s="15">
        <f t="shared" si="245"/>
        <v>1074994.96936101</v>
      </c>
      <c r="M973" s="15"/>
      <c r="N973" s="15">
        <f t="shared" si="246"/>
        <v>1074994.96936101</v>
      </c>
      <c r="O973" s="39">
        <f t="shared" si="231"/>
        <v>1074.9949693610099</v>
      </c>
    </row>
    <row r="974" spans="1:15" x14ac:dyDescent="0.25">
      <c r="A974" s="5"/>
      <c r="B974" s="1" t="s">
        <v>664</v>
      </c>
      <c r="C974" s="47">
        <v>4</v>
      </c>
      <c r="D974" s="69">
        <v>51.505799999999994</v>
      </c>
      <c r="E974" s="98">
        <v>4249</v>
      </c>
      <c r="F974" s="207">
        <v>1003777.4</v>
      </c>
      <c r="G974" s="38">
        <v>100</v>
      </c>
      <c r="H974" s="64">
        <f t="shared" si="243"/>
        <v>1003777.4</v>
      </c>
      <c r="I974" s="15">
        <f t="shared" si="242"/>
        <v>0</v>
      </c>
      <c r="J974" s="15">
        <f t="shared" si="230"/>
        <v>236.23850317721818</v>
      </c>
      <c r="K974" s="15">
        <f t="shared" si="244"/>
        <v>556.1366564587297</v>
      </c>
      <c r="L974" s="15">
        <f t="shared" si="245"/>
        <v>1349281.4396903643</v>
      </c>
      <c r="M974" s="15"/>
      <c r="N974" s="15">
        <f t="shared" si="246"/>
        <v>1349281.4396903643</v>
      </c>
      <c r="O974" s="39">
        <f t="shared" si="231"/>
        <v>1349.2814396903643</v>
      </c>
    </row>
    <row r="975" spans="1:15" x14ac:dyDescent="0.25">
      <c r="A975" s="5"/>
      <c r="B975" s="1" t="s">
        <v>665</v>
      </c>
      <c r="C975" s="47">
        <v>4</v>
      </c>
      <c r="D975" s="69">
        <v>35.780799999999999</v>
      </c>
      <c r="E975" s="98">
        <v>2618</v>
      </c>
      <c r="F975" s="207">
        <v>447804.7</v>
      </c>
      <c r="G975" s="38">
        <v>100</v>
      </c>
      <c r="H975" s="64">
        <f t="shared" si="243"/>
        <v>447804.7</v>
      </c>
      <c r="I975" s="15">
        <f t="shared" si="242"/>
        <v>0</v>
      </c>
      <c r="J975" s="15">
        <f t="shared" si="230"/>
        <v>171.04839572192515</v>
      </c>
      <c r="K975" s="15">
        <f t="shared" si="244"/>
        <v>621.32676391402265</v>
      </c>
      <c r="L975" s="15">
        <f t="shared" si="245"/>
        <v>1198072.6827400404</v>
      </c>
      <c r="M975" s="15"/>
      <c r="N975" s="15">
        <f t="shared" si="246"/>
        <v>1198072.6827400404</v>
      </c>
      <c r="O975" s="39">
        <f t="shared" si="231"/>
        <v>1198.0726827400404</v>
      </c>
    </row>
    <row r="976" spans="1:15" x14ac:dyDescent="0.25">
      <c r="A976" s="5"/>
      <c r="B976" s="1" t="s">
        <v>666</v>
      </c>
      <c r="C976" s="47">
        <v>4</v>
      </c>
      <c r="D976" s="69">
        <v>16.7667</v>
      </c>
      <c r="E976" s="98">
        <v>917</v>
      </c>
      <c r="F976" s="207">
        <v>159927.1</v>
      </c>
      <c r="G976" s="38">
        <v>100</v>
      </c>
      <c r="H976" s="64">
        <f t="shared" si="243"/>
        <v>159927.1</v>
      </c>
      <c r="I976" s="15">
        <f t="shared" si="242"/>
        <v>0</v>
      </c>
      <c r="J976" s="15">
        <f t="shared" si="230"/>
        <v>174.40250817884407</v>
      </c>
      <c r="K976" s="15">
        <f t="shared" si="244"/>
        <v>617.97265145710378</v>
      </c>
      <c r="L976" s="15">
        <f t="shared" si="245"/>
        <v>941548.76212158147</v>
      </c>
      <c r="M976" s="15"/>
      <c r="N976" s="15">
        <f t="shared" si="246"/>
        <v>941548.76212158147</v>
      </c>
      <c r="O976" s="39">
        <f t="shared" si="231"/>
        <v>941.54876212158149</v>
      </c>
    </row>
    <row r="977" spans="1:15" x14ac:dyDescent="0.25">
      <c r="A977" s="5"/>
      <c r="B977" s="1" t="s">
        <v>667</v>
      </c>
      <c r="C977" s="47">
        <v>4</v>
      </c>
      <c r="D977" s="69">
        <v>22.511600000000001</v>
      </c>
      <c r="E977" s="98">
        <v>793</v>
      </c>
      <c r="F977" s="207">
        <v>120391.3</v>
      </c>
      <c r="G977" s="38">
        <v>100</v>
      </c>
      <c r="H977" s="64">
        <f t="shared" si="243"/>
        <v>120391.3</v>
      </c>
      <c r="I977" s="15">
        <f t="shared" si="242"/>
        <v>0</v>
      </c>
      <c r="J977" s="15">
        <f t="shared" si="230"/>
        <v>151.81752837326607</v>
      </c>
      <c r="K977" s="15">
        <f t="shared" si="244"/>
        <v>640.55763126268175</v>
      </c>
      <c r="L977" s="15">
        <f t="shared" si="245"/>
        <v>974174.52901937952</v>
      </c>
      <c r="M977" s="15"/>
      <c r="N977" s="15">
        <f t="shared" si="246"/>
        <v>974174.52901937952</v>
      </c>
      <c r="O977" s="39">
        <f t="shared" si="231"/>
        <v>974.17452901937952</v>
      </c>
    </row>
    <row r="978" spans="1:15" x14ac:dyDescent="0.25">
      <c r="A978" s="5"/>
      <c r="B978" s="1" t="s">
        <v>668</v>
      </c>
      <c r="C978" s="47">
        <v>4</v>
      </c>
      <c r="D978" s="69">
        <v>19.376600000000003</v>
      </c>
      <c r="E978" s="98">
        <v>1001</v>
      </c>
      <c r="F978" s="207">
        <v>237726.8</v>
      </c>
      <c r="G978" s="38">
        <v>100</v>
      </c>
      <c r="H978" s="64">
        <f t="shared" si="243"/>
        <v>237726.8</v>
      </c>
      <c r="I978" s="15">
        <f t="shared" si="242"/>
        <v>0</v>
      </c>
      <c r="J978" s="15">
        <f t="shared" si="230"/>
        <v>237.48931068931068</v>
      </c>
      <c r="K978" s="15">
        <f t="shared" si="244"/>
        <v>554.88584894663722</v>
      </c>
      <c r="L978" s="15">
        <f t="shared" si="245"/>
        <v>879081.86533073569</v>
      </c>
      <c r="M978" s="15"/>
      <c r="N978" s="15">
        <f t="shared" si="246"/>
        <v>879081.86533073569</v>
      </c>
      <c r="O978" s="39">
        <f t="shared" si="231"/>
        <v>879.0818653307357</v>
      </c>
    </row>
    <row r="979" spans="1:15" x14ac:dyDescent="0.25">
      <c r="A979" s="5"/>
      <c r="B979" s="1" t="s">
        <v>849</v>
      </c>
      <c r="C979" s="47">
        <v>4</v>
      </c>
      <c r="D979" s="69">
        <v>21.063299999999998</v>
      </c>
      <c r="E979" s="98">
        <v>1760</v>
      </c>
      <c r="F979" s="207">
        <v>256588.2</v>
      </c>
      <c r="G979" s="38">
        <v>100</v>
      </c>
      <c r="H979" s="64">
        <f t="shared" si="243"/>
        <v>256588.2</v>
      </c>
      <c r="I979" s="15">
        <f t="shared" si="242"/>
        <v>0</v>
      </c>
      <c r="J979" s="15">
        <f t="shared" si="230"/>
        <v>145.78874999999999</v>
      </c>
      <c r="K979" s="15">
        <f t="shared" si="244"/>
        <v>646.5864096359478</v>
      </c>
      <c r="L979" s="15">
        <f t="shared" si="245"/>
        <v>1086876.2440474227</v>
      </c>
      <c r="M979" s="15"/>
      <c r="N979" s="15">
        <f t="shared" si="246"/>
        <v>1086876.2440474227</v>
      </c>
      <c r="O979" s="39">
        <f t="shared" si="231"/>
        <v>1086.8762440474227</v>
      </c>
    </row>
    <row r="980" spans="1:15" x14ac:dyDescent="0.25">
      <c r="A980" s="5"/>
      <c r="B980" s="1" t="s">
        <v>850</v>
      </c>
      <c r="C980" s="47">
        <v>4</v>
      </c>
      <c r="D980" s="69">
        <v>34.643000000000001</v>
      </c>
      <c r="E980" s="98">
        <v>2561</v>
      </c>
      <c r="F980" s="207">
        <v>862316.9</v>
      </c>
      <c r="G980" s="38">
        <v>100</v>
      </c>
      <c r="H980" s="64">
        <f t="shared" si="243"/>
        <v>862316.9</v>
      </c>
      <c r="I980" s="15">
        <f t="shared" si="242"/>
        <v>0</v>
      </c>
      <c r="J980" s="15">
        <f t="shared" si="230"/>
        <v>336.71101132370171</v>
      </c>
      <c r="K980" s="15">
        <f t="shared" si="244"/>
        <v>455.66414831224614</v>
      </c>
      <c r="L980" s="15">
        <f t="shared" si="245"/>
        <v>977571.34789294866</v>
      </c>
      <c r="M980" s="15"/>
      <c r="N980" s="15">
        <f t="shared" si="246"/>
        <v>977571.34789294866</v>
      </c>
      <c r="O980" s="39">
        <f t="shared" si="231"/>
        <v>977.57134789294867</v>
      </c>
    </row>
    <row r="981" spans="1:15" x14ac:dyDescent="0.25">
      <c r="A981" s="5"/>
      <c r="B981" s="1" t="s">
        <v>669</v>
      </c>
      <c r="C981" s="47">
        <v>4</v>
      </c>
      <c r="D981" s="69">
        <v>29.909899999999997</v>
      </c>
      <c r="E981" s="98">
        <v>2253</v>
      </c>
      <c r="F981" s="207">
        <v>375254.1</v>
      </c>
      <c r="G981" s="38">
        <v>100</v>
      </c>
      <c r="H981" s="64">
        <f t="shared" si="243"/>
        <v>375254.1</v>
      </c>
      <c r="I981" s="15">
        <f t="shared" si="242"/>
        <v>0</v>
      </c>
      <c r="J981" s="15">
        <f t="shared" si="230"/>
        <v>166.55752330226363</v>
      </c>
      <c r="K981" s="15">
        <f t="shared" si="244"/>
        <v>625.81763633368428</v>
      </c>
      <c r="L981" s="15">
        <f t="shared" si="245"/>
        <v>1144042.7183333091</v>
      </c>
      <c r="M981" s="15"/>
      <c r="N981" s="15">
        <f t="shared" si="246"/>
        <v>1144042.7183333091</v>
      </c>
      <c r="O981" s="39">
        <f t="shared" si="231"/>
        <v>1144.042718333309</v>
      </c>
    </row>
    <row r="982" spans="1:15" x14ac:dyDescent="0.25">
      <c r="A982" s="5"/>
      <c r="B982" s="1" t="s">
        <v>670</v>
      </c>
      <c r="C982" s="47">
        <v>4</v>
      </c>
      <c r="D982" s="69">
        <v>22.201699999999999</v>
      </c>
      <c r="E982" s="98">
        <v>1679</v>
      </c>
      <c r="F982" s="207">
        <v>264366.7</v>
      </c>
      <c r="G982" s="38">
        <v>100</v>
      </c>
      <c r="H982" s="64">
        <f t="shared" si="243"/>
        <v>264366.7</v>
      </c>
      <c r="I982" s="15">
        <f t="shared" si="242"/>
        <v>0</v>
      </c>
      <c r="J982" s="15">
        <f t="shared" ref="J982:J1025" si="247">F982/E982</f>
        <v>157.45485407980942</v>
      </c>
      <c r="K982" s="15">
        <f t="shared" si="244"/>
        <v>634.92030555613837</v>
      </c>
      <c r="L982" s="15">
        <f t="shared" si="245"/>
        <v>1066438.7222310321</v>
      </c>
      <c r="M982" s="15"/>
      <c r="N982" s="15">
        <f t="shared" si="246"/>
        <v>1066438.7222310321</v>
      </c>
      <c r="O982" s="39">
        <f t="shared" si="231"/>
        <v>1066.438722231032</v>
      </c>
    </row>
    <row r="983" spans="1:15" x14ac:dyDescent="0.25">
      <c r="A983" s="5"/>
      <c r="B983" s="1" t="s">
        <v>650</v>
      </c>
      <c r="C983" s="47">
        <v>3</v>
      </c>
      <c r="D983" s="69">
        <v>46.934199999999997</v>
      </c>
      <c r="E983" s="98">
        <v>8326</v>
      </c>
      <c r="F983" s="207">
        <v>11048778.199999999</v>
      </c>
      <c r="G983" s="38">
        <v>50</v>
      </c>
      <c r="H983" s="64">
        <f t="shared" si="243"/>
        <v>5524389.0999999996</v>
      </c>
      <c r="I983" s="15">
        <f t="shared" si="242"/>
        <v>5524389.0999999996</v>
      </c>
      <c r="J983" s="15">
        <f t="shared" si="247"/>
        <v>1327.0211626231082</v>
      </c>
      <c r="K983" s="15">
        <f t="shared" si="244"/>
        <v>-534.64600298716039</v>
      </c>
      <c r="L983" s="15">
        <f t="shared" si="245"/>
        <v>1090361.2319992869</v>
      </c>
      <c r="M983" s="15"/>
      <c r="N983" s="15">
        <f t="shared" si="246"/>
        <v>1090361.2319992869</v>
      </c>
      <c r="O983" s="39">
        <f t="shared" ref="O983:O1025" si="248">N983/1000</f>
        <v>1090.3612319992869</v>
      </c>
    </row>
    <row r="984" spans="1:15" x14ac:dyDescent="0.25">
      <c r="A984" s="5"/>
      <c r="B984" s="1" t="s">
        <v>671</v>
      </c>
      <c r="C984" s="47">
        <v>4</v>
      </c>
      <c r="D984" s="69">
        <v>35.431699999999999</v>
      </c>
      <c r="E984" s="98">
        <v>1593</v>
      </c>
      <c r="F984" s="207">
        <v>308932.2</v>
      </c>
      <c r="G984" s="38">
        <v>100</v>
      </c>
      <c r="H984" s="64">
        <f t="shared" si="243"/>
        <v>308932.2</v>
      </c>
      <c r="I984" s="15">
        <f t="shared" si="242"/>
        <v>0</v>
      </c>
      <c r="J984" s="15">
        <f t="shared" si="247"/>
        <v>193.9310734463277</v>
      </c>
      <c r="K984" s="15">
        <f t="shared" si="244"/>
        <v>598.44408618962018</v>
      </c>
      <c r="L984" s="15">
        <f t="shared" si="245"/>
        <v>1051759.2731831085</v>
      </c>
      <c r="M984" s="15"/>
      <c r="N984" s="15">
        <f t="shared" si="246"/>
        <v>1051759.2731831085</v>
      </c>
      <c r="O984" s="39">
        <f t="shared" si="248"/>
        <v>1051.7592731831085</v>
      </c>
    </row>
    <row r="985" spans="1:15" x14ac:dyDescent="0.25">
      <c r="A985" s="5"/>
      <c r="B985" s="1" t="s">
        <v>672</v>
      </c>
      <c r="C985" s="47">
        <v>4</v>
      </c>
      <c r="D985" s="69">
        <v>23.691500000000005</v>
      </c>
      <c r="E985" s="98">
        <v>1649</v>
      </c>
      <c r="F985" s="207">
        <v>240095.4</v>
      </c>
      <c r="G985" s="38">
        <v>100</v>
      </c>
      <c r="H985" s="64">
        <f t="shared" si="243"/>
        <v>240095.4</v>
      </c>
      <c r="I985" s="15">
        <f t="shared" si="242"/>
        <v>0</v>
      </c>
      <c r="J985" s="15">
        <f t="shared" si="247"/>
        <v>145.60060642813826</v>
      </c>
      <c r="K985" s="15">
        <f t="shared" si="244"/>
        <v>646.77455320780962</v>
      </c>
      <c r="L985" s="15">
        <f t="shared" si="245"/>
        <v>1082763.688445918</v>
      </c>
      <c r="M985" s="15"/>
      <c r="N985" s="15">
        <f t="shared" si="246"/>
        <v>1082763.688445918</v>
      </c>
      <c r="O985" s="39">
        <f t="shared" si="248"/>
        <v>1082.763688445918</v>
      </c>
    </row>
    <row r="986" spans="1:15" x14ac:dyDescent="0.25">
      <c r="A986" s="5"/>
      <c r="B986" s="1" t="s">
        <v>797</v>
      </c>
      <c r="C986" s="47">
        <v>4</v>
      </c>
      <c r="D986" s="69">
        <v>17.011099999999999</v>
      </c>
      <c r="E986" s="98">
        <v>1252</v>
      </c>
      <c r="F986" s="207">
        <v>179987.5</v>
      </c>
      <c r="G986" s="38">
        <v>100</v>
      </c>
      <c r="H986" s="64">
        <f t="shared" si="243"/>
        <v>179987.5</v>
      </c>
      <c r="I986" s="15">
        <f t="shared" si="242"/>
        <v>0</v>
      </c>
      <c r="J986" s="15">
        <f t="shared" si="247"/>
        <v>143.75998402555911</v>
      </c>
      <c r="K986" s="15">
        <f t="shared" si="244"/>
        <v>648.61517561038875</v>
      </c>
      <c r="L986" s="15">
        <f t="shared" si="245"/>
        <v>1019206.6621204197</v>
      </c>
      <c r="M986" s="15"/>
      <c r="N986" s="15">
        <f t="shared" si="246"/>
        <v>1019206.6621204197</v>
      </c>
      <c r="O986" s="39">
        <f t="shared" si="248"/>
        <v>1019.2066621204197</v>
      </c>
    </row>
    <row r="987" spans="1:15" x14ac:dyDescent="0.25">
      <c r="A987" s="5"/>
      <c r="B987" s="1" t="s">
        <v>673</v>
      </c>
      <c r="C987" s="47">
        <v>4</v>
      </c>
      <c r="D987" s="69">
        <v>32.879899999999999</v>
      </c>
      <c r="E987" s="98">
        <v>2904</v>
      </c>
      <c r="F987" s="207">
        <v>537710.80000000005</v>
      </c>
      <c r="G987" s="38">
        <v>100</v>
      </c>
      <c r="H987" s="64">
        <f t="shared" si="243"/>
        <v>537710.80000000005</v>
      </c>
      <c r="I987" s="15">
        <f t="shared" si="242"/>
        <v>0</v>
      </c>
      <c r="J987" s="15">
        <f t="shared" si="247"/>
        <v>185.16212121212124</v>
      </c>
      <c r="K987" s="15">
        <f t="shared" si="244"/>
        <v>607.21303842382667</v>
      </c>
      <c r="L987" s="15">
        <f t="shared" si="245"/>
        <v>1203468.7013179094</v>
      </c>
      <c r="M987" s="15"/>
      <c r="N987" s="15">
        <f t="shared" si="246"/>
        <v>1203468.7013179094</v>
      </c>
      <c r="O987" s="39">
        <f t="shared" si="248"/>
        <v>1203.4687013179093</v>
      </c>
    </row>
    <row r="988" spans="1:15" x14ac:dyDescent="0.25">
      <c r="A988" s="5"/>
      <c r="B988" s="1" t="s">
        <v>674</v>
      </c>
      <c r="C988" s="47">
        <v>4</v>
      </c>
      <c r="D988" s="69">
        <v>27.189</v>
      </c>
      <c r="E988" s="98">
        <v>736</v>
      </c>
      <c r="F988" s="207">
        <v>180426.1</v>
      </c>
      <c r="G988" s="38">
        <v>100</v>
      </c>
      <c r="H988" s="64">
        <f t="shared" si="243"/>
        <v>180426.1</v>
      </c>
      <c r="I988" s="15">
        <f t="shared" si="242"/>
        <v>0</v>
      </c>
      <c r="J988" s="15">
        <f t="shared" si="247"/>
        <v>245.14415760869565</v>
      </c>
      <c r="K988" s="15">
        <f t="shared" si="244"/>
        <v>547.2310020272522</v>
      </c>
      <c r="L988" s="15">
        <f t="shared" si="245"/>
        <v>863780.67072026269</v>
      </c>
      <c r="M988" s="15"/>
      <c r="N988" s="15">
        <f t="shared" si="246"/>
        <v>863780.67072026269</v>
      </c>
      <c r="O988" s="39">
        <f t="shared" si="248"/>
        <v>863.78067072026272</v>
      </c>
    </row>
    <row r="989" spans="1:15" x14ac:dyDescent="0.25">
      <c r="A989" s="5"/>
      <c r="B989" s="8"/>
      <c r="C989" s="8"/>
      <c r="D989" s="69">
        <v>0</v>
      </c>
      <c r="E989" s="100"/>
      <c r="F989" s="56"/>
      <c r="G989" s="38"/>
      <c r="H989" s="56"/>
      <c r="K989" s="15"/>
      <c r="L989" s="15"/>
      <c r="M989" s="15"/>
      <c r="N989" s="15"/>
      <c r="O989" s="39">
        <f t="shared" si="248"/>
        <v>0</v>
      </c>
    </row>
    <row r="990" spans="1:15" x14ac:dyDescent="0.25">
      <c r="A990" s="32" t="s">
        <v>675</v>
      </c>
      <c r="B990" s="2" t="s">
        <v>2</v>
      </c>
      <c r="C990" s="58"/>
      <c r="D990" s="7">
        <v>1082.6210999999998</v>
      </c>
      <c r="E990" s="101">
        <f>E991</f>
        <v>103644</v>
      </c>
      <c r="F990" s="49">
        <f t="shared" ref="F990" si="249">F992</f>
        <v>0</v>
      </c>
      <c r="G990" s="49"/>
      <c r="H990" s="49">
        <f>H992</f>
        <v>14426277.025</v>
      </c>
      <c r="I990" s="12">
        <f>I992</f>
        <v>-14426277.025</v>
      </c>
      <c r="J990" s="12"/>
      <c r="K990" s="15"/>
      <c r="L990" s="15"/>
      <c r="M990" s="14">
        <f>M992</f>
        <v>47425533.535523161</v>
      </c>
      <c r="N990" s="12">
        <f t="shared" si="246"/>
        <v>47425533.535523161</v>
      </c>
      <c r="O990" s="39"/>
    </row>
    <row r="991" spans="1:15" x14ac:dyDescent="0.25">
      <c r="A991" s="32" t="s">
        <v>675</v>
      </c>
      <c r="B991" s="2" t="s">
        <v>3</v>
      </c>
      <c r="C991" s="58"/>
      <c r="D991" s="7">
        <v>1082.6210999999998</v>
      </c>
      <c r="E991" s="101">
        <f>SUM(E993:E1025)</f>
        <v>103644</v>
      </c>
      <c r="F991" s="49">
        <f t="shared" ref="F991" si="250">SUM(F993:F1025)</f>
        <v>76423205.699999988</v>
      </c>
      <c r="G991" s="49"/>
      <c r="H991" s="49">
        <f>SUM(H993:H1025)</f>
        <v>47570651.649999999</v>
      </c>
      <c r="I991" s="12">
        <f>SUM(I993:I1025)</f>
        <v>28852554.050000001</v>
      </c>
      <c r="J991" s="12"/>
      <c r="K991" s="15"/>
      <c r="L991" s="12">
        <f>SUM(L993:L1025)</f>
        <v>37721301.09968935</v>
      </c>
      <c r="M991" s="15"/>
      <c r="N991" s="12">
        <f t="shared" si="246"/>
        <v>37721301.09968935</v>
      </c>
      <c r="O991" s="39"/>
    </row>
    <row r="992" spans="1:15" x14ac:dyDescent="0.25">
      <c r="A992" s="5"/>
      <c r="B992" s="1" t="s">
        <v>26</v>
      </c>
      <c r="C992" s="47">
        <v>2</v>
      </c>
      <c r="D992" s="9">
        <v>0</v>
      </c>
      <c r="E992" s="104"/>
      <c r="F992" s="64"/>
      <c r="G992" s="38">
        <v>25</v>
      </c>
      <c r="H992" s="64">
        <f>F1022*G992/100</f>
        <v>14426277.025</v>
      </c>
      <c r="I992" s="15">
        <f t="shared" ref="I992:I1025" si="251">F992-H992</f>
        <v>-14426277.025</v>
      </c>
      <c r="J992" s="15"/>
      <c r="K992" s="15"/>
      <c r="L992" s="15"/>
      <c r="M992" s="15">
        <f>($L$7*$L$8*E990/$L$10)+($L$7*$L$9*D990/$L$11)</f>
        <v>47425533.535523161</v>
      </c>
      <c r="N992" s="15">
        <f t="shared" si="246"/>
        <v>47425533.535523161</v>
      </c>
      <c r="O992" s="39">
        <f t="shared" si="248"/>
        <v>47425.533535523158</v>
      </c>
    </row>
    <row r="993" spans="1:15" x14ac:dyDescent="0.25">
      <c r="A993" s="5"/>
      <c r="B993" s="1" t="s">
        <v>676</v>
      </c>
      <c r="C993" s="47">
        <v>4</v>
      </c>
      <c r="D993" s="69">
        <v>21.037700000000001</v>
      </c>
      <c r="E993" s="98">
        <v>975</v>
      </c>
      <c r="F993" s="208">
        <v>201071.3</v>
      </c>
      <c r="G993" s="38">
        <v>100</v>
      </c>
      <c r="H993" s="64">
        <f t="shared" ref="H993:H1025" si="252">F993*G993/100</f>
        <v>201071.3</v>
      </c>
      <c r="I993" s="15">
        <f t="shared" si="251"/>
        <v>0</v>
      </c>
      <c r="J993" s="15">
        <f t="shared" si="247"/>
        <v>206.22697435897436</v>
      </c>
      <c r="K993" s="15">
        <f t="shared" ref="K993:K1025" si="253">$J$11*$J$19-J993</f>
        <v>586.14818527697344</v>
      </c>
      <c r="L993" s="15">
        <f t="shared" ref="L993:L1025" si="254">IF(K993&gt;0,$J$7*$J$8*(K993/$K$19),0)+$J$7*$J$9*(E993/$E$19)+$J$7*$J$10*(D993/$D$19)</f>
        <v>921055.02562242805</v>
      </c>
      <c r="M993" s="15"/>
      <c r="N993" s="15">
        <f t="shared" si="246"/>
        <v>921055.02562242805</v>
      </c>
      <c r="O993" s="39">
        <f t="shared" si="248"/>
        <v>921.05502562242805</v>
      </c>
    </row>
    <row r="994" spans="1:15" x14ac:dyDescent="0.25">
      <c r="A994" s="5"/>
      <c r="B994" s="1" t="s">
        <v>262</v>
      </c>
      <c r="C994" s="47">
        <v>4</v>
      </c>
      <c r="D994" s="69">
        <v>23.1798</v>
      </c>
      <c r="E994" s="98">
        <v>1067</v>
      </c>
      <c r="F994" s="208">
        <v>192810.3</v>
      </c>
      <c r="G994" s="38">
        <v>100</v>
      </c>
      <c r="H994" s="64">
        <f t="shared" si="252"/>
        <v>192810.3</v>
      </c>
      <c r="I994" s="15">
        <f t="shared" si="251"/>
        <v>0</v>
      </c>
      <c r="J994" s="15">
        <f t="shared" si="247"/>
        <v>180.70318650421743</v>
      </c>
      <c r="K994" s="15">
        <f t="shared" si="253"/>
        <v>611.6719731317304</v>
      </c>
      <c r="L994" s="15">
        <f t="shared" si="254"/>
        <v>970613.77453405759</v>
      </c>
      <c r="M994" s="15"/>
      <c r="N994" s="15">
        <f t="shared" si="246"/>
        <v>970613.77453405759</v>
      </c>
      <c r="O994" s="39">
        <f t="shared" si="248"/>
        <v>970.6137745340576</v>
      </c>
    </row>
    <row r="995" spans="1:15" x14ac:dyDescent="0.25">
      <c r="A995" s="5"/>
      <c r="B995" s="1" t="s">
        <v>677</v>
      </c>
      <c r="C995" s="47">
        <v>4</v>
      </c>
      <c r="D995" s="69">
        <v>33.328400000000002</v>
      </c>
      <c r="E995" s="98">
        <v>1451</v>
      </c>
      <c r="F995" s="208">
        <v>356378.1</v>
      </c>
      <c r="G995" s="38">
        <v>100</v>
      </c>
      <c r="H995" s="64">
        <f t="shared" si="252"/>
        <v>356378.1</v>
      </c>
      <c r="I995" s="15">
        <f t="shared" si="251"/>
        <v>0</v>
      </c>
      <c r="J995" s="15">
        <f t="shared" si="247"/>
        <v>245.60861474844933</v>
      </c>
      <c r="K995" s="15">
        <f t="shared" si="253"/>
        <v>546.76654488749853</v>
      </c>
      <c r="L995" s="15">
        <f t="shared" si="254"/>
        <v>963426.839282581</v>
      </c>
      <c r="M995" s="15"/>
      <c r="N995" s="15">
        <f t="shared" si="246"/>
        <v>963426.839282581</v>
      </c>
      <c r="O995" s="39">
        <f t="shared" si="248"/>
        <v>963.426839282581</v>
      </c>
    </row>
    <row r="996" spans="1:15" x14ac:dyDescent="0.25">
      <c r="A996" s="5"/>
      <c r="B996" s="1" t="s">
        <v>678</v>
      </c>
      <c r="C996" s="47">
        <v>4</v>
      </c>
      <c r="D996" s="69">
        <v>20.331499999999998</v>
      </c>
      <c r="E996" s="98">
        <v>1256</v>
      </c>
      <c r="F996" s="208">
        <v>185894.5</v>
      </c>
      <c r="G996" s="38">
        <v>100</v>
      </c>
      <c r="H996" s="64">
        <f t="shared" si="252"/>
        <v>185894.5</v>
      </c>
      <c r="I996" s="15">
        <f t="shared" si="251"/>
        <v>0</v>
      </c>
      <c r="J996" s="15">
        <f t="shared" si="247"/>
        <v>148.00517515923568</v>
      </c>
      <c r="K996" s="15">
        <f t="shared" si="253"/>
        <v>644.36998447671215</v>
      </c>
      <c r="L996" s="15">
        <f t="shared" si="254"/>
        <v>1024659.138159296</v>
      </c>
      <c r="M996" s="15"/>
      <c r="N996" s="15">
        <f t="shared" si="246"/>
        <v>1024659.138159296</v>
      </c>
      <c r="O996" s="39">
        <f t="shared" si="248"/>
        <v>1024.6591381592959</v>
      </c>
    </row>
    <row r="997" spans="1:15" x14ac:dyDescent="0.25">
      <c r="A997" s="5"/>
      <c r="B997" s="1" t="s">
        <v>679</v>
      </c>
      <c r="C997" s="47">
        <v>4</v>
      </c>
      <c r="D997" s="69">
        <v>25.04</v>
      </c>
      <c r="E997" s="98">
        <v>2112</v>
      </c>
      <c r="F997" s="208">
        <v>269718</v>
      </c>
      <c r="G997" s="38">
        <v>100</v>
      </c>
      <c r="H997" s="64">
        <f t="shared" si="252"/>
        <v>269718</v>
      </c>
      <c r="I997" s="15">
        <f t="shared" si="251"/>
        <v>0</v>
      </c>
      <c r="J997" s="15">
        <f t="shared" si="247"/>
        <v>127.70738636363636</v>
      </c>
      <c r="K997" s="15">
        <f t="shared" si="253"/>
        <v>664.66777327231148</v>
      </c>
      <c r="L997" s="15">
        <f t="shared" si="254"/>
        <v>1162183.1854826466</v>
      </c>
      <c r="M997" s="15"/>
      <c r="N997" s="15">
        <f t="shared" si="246"/>
        <v>1162183.1854826466</v>
      </c>
      <c r="O997" s="39">
        <f t="shared" si="248"/>
        <v>1162.1831854826466</v>
      </c>
    </row>
    <row r="998" spans="1:15" x14ac:dyDescent="0.25">
      <c r="A998" s="5"/>
      <c r="B998" s="1" t="s">
        <v>851</v>
      </c>
      <c r="C998" s="47">
        <v>4</v>
      </c>
      <c r="D998" s="69">
        <v>24.7498</v>
      </c>
      <c r="E998" s="98">
        <v>1746</v>
      </c>
      <c r="F998" s="208">
        <v>340616.4</v>
      </c>
      <c r="G998" s="38">
        <v>100</v>
      </c>
      <c r="H998" s="64">
        <f t="shared" si="252"/>
        <v>340616.4</v>
      </c>
      <c r="I998" s="15">
        <f t="shared" si="251"/>
        <v>0</v>
      </c>
      <c r="J998" s="15">
        <f t="shared" si="247"/>
        <v>195.08384879725088</v>
      </c>
      <c r="K998" s="15">
        <f t="shared" si="253"/>
        <v>597.29131083869697</v>
      </c>
      <c r="L998" s="15">
        <f t="shared" si="254"/>
        <v>1034197.222164786</v>
      </c>
      <c r="M998" s="15"/>
      <c r="N998" s="15">
        <f t="shared" si="246"/>
        <v>1034197.222164786</v>
      </c>
      <c r="O998" s="39">
        <f t="shared" si="248"/>
        <v>1034.1972221647859</v>
      </c>
    </row>
    <row r="999" spans="1:15" x14ac:dyDescent="0.25">
      <c r="A999" s="5"/>
      <c r="B999" s="1" t="s">
        <v>680</v>
      </c>
      <c r="C999" s="47">
        <v>4</v>
      </c>
      <c r="D999" s="69">
        <v>33.558999999999997</v>
      </c>
      <c r="E999" s="98">
        <v>1822</v>
      </c>
      <c r="F999" s="208">
        <v>446167.2</v>
      </c>
      <c r="G999" s="38">
        <v>100</v>
      </c>
      <c r="H999" s="64">
        <f t="shared" si="252"/>
        <v>446167.2</v>
      </c>
      <c r="I999" s="15">
        <f t="shared" si="251"/>
        <v>0</v>
      </c>
      <c r="J999" s="15">
        <f t="shared" si="247"/>
        <v>244.87771679473107</v>
      </c>
      <c r="K999" s="15">
        <f t="shared" si="253"/>
        <v>547.49744284121675</v>
      </c>
      <c r="L999" s="15">
        <f t="shared" si="254"/>
        <v>1007116.9315588818</v>
      </c>
      <c r="M999" s="15"/>
      <c r="N999" s="15">
        <f t="shared" si="246"/>
        <v>1007116.9315588818</v>
      </c>
      <c r="O999" s="39">
        <f t="shared" si="248"/>
        <v>1007.1169315588818</v>
      </c>
    </row>
    <row r="1000" spans="1:15" x14ac:dyDescent="0.25">
      <c r="A1000" s="5"/>
      <c r="B1000" s="1" t="s">
        <v>681</v>
      </c>
      <c r="C1000" s="47">
        <v>4</v>
      </c>
      <c r="D1000" s="69">
        <v>28.676200000000001</v>
      </c>
      <c r="E1000" s="98">
        <v>1737</v>
      </c>
      <c r="F1000" s="208">
        <v>503745.6</v>
      </c>
      <c r="G1000" s="38">
        <v>100</v>
      </c>
      <c r="H1000" s="64">
        <f t="shared" si="252"/>
        <v>503745.6</v>
      </c>
      <c r="I1000" s="15">
        <f t="shared" si="251"/>
        <v>0</v>
      </c>
      <c r="J1000" s="15">
        <f t="shared" si="247"/>
        <v>290.00898100172708</v>
      </c>
      <c r="K1000" s="15">
        <f t="shared" si="253"/>
        <v>502.36617863422077</v>
      </c>
      <c r="L1000" s="15">
        <f t="shared" si="254"/>
        <v>924860.8542400084</v>
      </c>
      <c r="M1000" s="15"/>
      <c r="N1000" s="15">
        <f t="shared" si="246"/>
        <v>924860.8542400084</v>
      </c>
      <c r="O1000" s="39">
        <f t="shared" si="248"/>
        <v>924.86085424000839</v>
      </c>
    </row>
    <row r="1001" spans="1:15" x14ac:dyDescent="0.25">
      <c r="A1001" s="5"/>
      <c r="B1001" s="1" t="s">
        <v>682</v>
      </c>
      <c r="C1001" s="47">
        <v>4</v>
      </c>
      <c r="D1001" s="69">
        <v>35.6203</v>
      </c>
      <c r="E1001" s="98">
        <v>2430</v>
      </c>
      <c r="F1001" s="208">
        <v>472675.5</v>
      </c>
      <c r="G1001" s="38">
        <v>100</v>
      </c>
      <c r="H1001" s="64">
        <f t="shared" si="252"/>
        <v>472675.5</v>
      </c>
      <c r="I1001" s="15">
        <f t="shared" si="251"/>
        <v>0</v>
      </c>
      <c r="J1001" s="15">
        <f t="shared" si="247"/>
        <v>194.51666666666668</v>
      </c>
      <c r="K1001" s="15">
        <f t="shared" si="253"/>
        <v>597.8584929692812</v>
      </c>
      <c r="L1001" s="15">
        <f t="shared" si="254"/>
        <v>1146449.8007003448</v>
      </c>
      <c r="M1001" s="15"/>
      <c r="N1001" s="15">
        <f t="shared" si="246"/>
        <v>1146449.8007003448</v>
      </c>
      <c r="O1001" s="39">
        <f t="shared" si="248"/>
        <v>1146.4498007003449</v>
      </c>
    </row>
    <row r="1002" spans="1:15" x14ac:dyDescent="0.25">
      <c r="A1002" s="5"/>
      <c r="B1002" s="1" t="s">
        <v>852</v>
      </c>
      <c r="C1002" s="47">
        <v>4</v>
      </c>
      <c r="D1002" s="69">
        <v>22.1511</v>
      </c>
      <c r="E1002" s="98">
        <v>1137</v>
      </c>
      <c r="F1002" s="208">
        <v>165220</v>
      </c>
      <c r="G1002" s="38">
        <v>100</v>
      </c>
      <c r="H1002" s="64">
        <f t="shared" si="252"/>
        <v>165220</v>
      </c>
      <c r="I1002" s="15">
        <f t="shared" si="251"/>
        <v>0</v>
      </c>
      <c r="J1002" s="15">
        <f t="shared" si="247"/>
        <v>145.3122251539138</v>
      </c>
      <c r="K1002" s="15">
        <f t="shared" si="253"/>
        <v>647.06293448203405</v>
      </c>
      <c r="L1002" s="15">
        <f t="shared" si="254"/>
        <v>1020291.5938056344</v>
      </c>
      <c r="M1002" s="15"/>
      <c r="N1002" s="15">
        <f t="shared" si="246"/>
        <v>1020291.5938056344</v>
      </c>
      <c r="O1002" s="39">
        <f t="shared" si="248"/>
        <v>1020.2915938056344</v>
      </c>
    </row>
    <row r="1003" spans="1:15" x14ac:dyDescent="0.25">
      <c r="A1003" s="5"/>
      <c r="B1003" s="1" t="s">
        <v>683</v>
      </c>
      <c r="C1003" s="47">
        <v>4</v>
      </c>
      <c r="D1003" s="69">
        <v>39.122799999999998</v>
      </c>
      <c r="E1003" s="98">
        <v>1976</v>
      </c>
      <c r="F1003" s="208">
        <v>462469.8</v>
      </c>
      <c r="G1003" s="38">
        <v>100</v>
      </c>
      <c r="H1003" s="64">
        <f t="shared" si="252"/>
        <v>462469.8</v>
      </c>
      <c r="I1003" s="15">
        <f t="shared" si="251"/>
        <v>0</v>
      </c>
      <c r="J1003" s="15">
        <f t="shared" si="247"/>
        <v>234.04342105263157</v>
      </c>
      <c r="K1003" s="15">
        <f t="shared" si="253"/>
        <v>558.33173858331634</v>
      </c>
      <c r="L1003" s="15">
        <f t="shared" si="254"/>
        <v>1055747.5591683481</v>
      </c>
      <c r="M1003" s="15"/>
      <c r="N1003" s="15">
        <f t="shared" si="246"/>
        <v>1055747.5591683481</v>
      </c>
      <c r="O1003" s="39">
        <f t="shared" si="248"/>
        <v>1055.7475591683481</v>
      </c>
    </row>
    <row r="1004" spans="1:15" x14ac:dyDescent="0.25">
      <c r="A1004" s="5"/>
      <c r="B1004" s="1" t="s">
        <v>684</v>
      </c>
      <c r="C1004" s="47">
        <v>4</v>
      </c>
      <c r="D1004" s="69">
        <v>19.480999999999998</v>
      </c>
      <c r="E1004" s="98">
        <v>972</v>
      </c>
      <c r="F1004" s="208">
        <v>203980.9</v>
      </c>
      <c r="G1004" s="38">
        <v>100</v>
      </c>
      <c r="H1004" s="64">
        <f t="shared" si="252"/>
        <v>203980.9</v>
      </c>
      <c r="I1004" s="15">
        <f t="shared" si="251"/>
        <v>0</v>
      </c>
      <c r="J1004" s="15">
        <f t="shared" si="247"/>
        <v>209.85689300411522</v>
      </c>
      <c r="K1004" s="15">
        <f t="shared" si="253"/>
        <v>582.5182666318326</v>
      </c>
      <c r="L1004" s="15">
        <f t="shared" si="254"/>
        <v>911230.62701425457</v>
      </c>
      <c r="M1004" s="15"/>
      <c r="N1004" s="15">
        <f t="shared" si="246"/>
        <v>911230.62701425457</v>
      </c>
      <c r="O1004" s="39">
        <f t="shared" si="248"/>
        <v>911.23062701425454</v>
      </c>
    </row>
    <row r="1005" spans="1:15" x14ac:dyDescent="0.25">
      <c r="A1005" s="5"/>
      <c r="B1005" s="1" t="s">
        <v>853</v>
      </c>
      <c r="C1005" s="47">
        <v>4</v>
      </c>
      <c r="D1005" s="69">
        <v>29.972500000000004</v>
      </c>
      <c r="E1005" s="98">
        <v>3048</v>
      </c>
      <c r="F1005" s="208">
        <v>454618.2</v>
      </c>
      <c r="G1005" s="38">
        <v>100</v>
      </c>
      <c r="H1005" s="64">
        <f t="shared" si="252"/>
        <v>454618.2</v>
      </c>
      <c r="I1005" s="15">
        <f t="shared" si="251"/>
        <v>0</v>
      </c>
      <c r="J1005" s="15">
        <f t="shared" si="247"/>
        <v>149.15295275590552</v>
      </c>
      <c r="K1005" s="15">
        <f t="shared" si="253"/>
        <v>643.22220688004234</v>
      </c>
      <c r="L1005" s="15">
        <f t="shared" si="254"/>
        <v>1256436.8885239204</v>
      </c>
      <c r="M1005" s="15"/>
      <c r="N1005" s="15">
        <f t="shared" si="246"/>
        <v>1256436.8885239204</v>
      </c>
      <c r="O1005" s="39">
        <f t="shared" si="248"/>
        <v>1256.4368885239205</v>
      </c>
    </row>
    <row r="1006" spans="1:15" x14ac:dyDescent="0.25">
      <c r="A1006" s="5"/>
      <c r="B1006" s="1" t="s">
        <v>685</v>
      </c>
      <c r="C1006" s="47">
        <v>4</v>
      </c>
      <c r="D1006" s="69">
        <v>29.169099999999997</v>
      </c>
      <c r="E1006" s="98">
        <v>2047</v>
      </c>
      <c r="F1006" s="208">
        <v>344637.3</v>
      </c>
      <c r="G1006" s="38">
        <v>100</v>
      </c>
      <c r="H1006" s="64">
        <f t="shared" si="252"/>
        <v>344637.3</v>
      </c>
      <c r="I1006" s="15">
        <f t="shared" si="251"/>
        <v>0</v>
      </c>
      <c r="J1006" s="15">
        <f t="shared" si="247"/>
        <v>168.36213971665853</v>
      </c>
      <c r="K1006" s="15">
        <f t="shared" si="253"/>
        <v>624.01301991928926</v>
      </c>
      <c r="L1006" s="15">
        <f t="shared" si="254"/>
        <v>1116088.3794342836</v>
      </c>
      <c r="M1006" s="15"/>
      <c r="N1006" s="15">
        <f t="shared" si="246"/>
        <v>1116088.3794342836</v>
      </c>
      <c r="O1006" s="39">
        <f t="shared" si="248"/>
        <v>1116.0883794342835</v>
      </c>
    </row>
    <row r="1007" spans="1:15" x14ac:dyDescent="0.25">
      <c r="A1007" s="5"/>
      <c r="B1007" s="1" t="s">
        <v>686</v>
      </c>
      <c r="C1007" s="47">
        <v>4</v>
      </c>
      <c r="D1007" s="69">
        <v>43.889899999999997</v>
      </c>
      <c r="E1007" s="98">
        <v>1812</v>
      </c>
      <c r="F1007" s="208">
        <v>333466.59999999998</v>
      </c>
      <c r="G1007" s="38">
        <v>100</v>
      </c>
      <c r="H1007" s="64">
        <f t="shared" si="252"/>
        <v>333466.59999999998</v>
      </c>
      <c r="I1007" s="15">
        <f t="shared" si="251"/>
        <v>0</v>
      </c>
      <c r="J1007" s="15">
        <f t="shared" si="247"/>
        <v>184.03233995584986</v>
      </c>
      <c r="K1007" s="15">
        <f t="shared" si="253"/>
        <v>608.34281968009805</v>
      </c>
      <c r="L1007" s="15">
        <f t="shared" si="254"/>
        <v>1115626.1915228502</v>
      </c>
      <c r="M1007" s="15"/>
      <c r="N1007" s="15">
        <f t="shared" si="246"/>
        <v>1115626.1915228502</v>
      </c>
      <c r="O1007" s="39">
        <f t="shared" si="248"/>
        <v>1115.6261915228501</v>
      </c>
    </row>
    <row r="1008" spans="1:15" x14ac:dyDescent="0.25">
      <c r="A1008" s="5"/>
      <c r="B1008" s="1" t="s">
        <v>687</v>
      </c>
      <c r="C1008" s="47">
        <v>4</v>
      </c>
      <c r="D1008" s="69">
        <v>42.471999999999994</v>
      </c>
      <c r="E1008" s="98">
        <v>3143</v>
      </c>
      <c r="F1008" s="208">
        <v>520750.1</v>
      </c>
      <c r="G1008" s="38">
        <v>100</v>
      </c>
      <c r="H1008" s="64">
        <f t="shared" si="252"/>
        <v>520750.1</v>
      </c>
      <c r="I1008" s="15">
        <f t="shared" si="251"/>
        <v>0</v>
      </c>
      <c r="J1008" s="15">
        <f t="shared" si="247"/>
        <v>165.68568246897868</v>
      </c>
      <c r="K1008" s="15">
        <f t="shared" si="253"/>
        <v>626.68947716696914</v>
      </c>
      <c r="L1008" s="15">
        <f t="shared" si="254"/>
        <v>1285319.8980001595</v>
      </c>
      <c r="M1008" s="15"/>
      <c r="N1008" s="15">
        <f t="shared" si="246"/>
        <v>1285319.8980001595</v>
      </c>
      <c r="O1008" s="39">
        <f t="shared" si="248"/>
        <v>1285.3198980001596</v>
      </c>
    </row>
    <row r="1009" spans="1:15" x14ac:dyDescent="0.25">
      <c r="A1009" s="5"/>
      <c r="B1009" s="1" t="s">
        <v>688</v>
      </c>
      <c r="C1009" s="47">
        <v>4</v>
      </c>
      <c r="D1009" s="69">
        <v>37.261499999999998</v>
      </c>
      <c r="E1009" s="98">
        <v>4317</v>
      </c>
      <c r="F1009" s="208">
        <v>621373.5</v>
      </c>
      <c r="G1009" s="38">
        <v>100</v>
      </c>
      <c r="H1009" s="64">
        <f t="shared" si="252"/>
        <v>621373.5</v>
      </c>
      <c r="I1009" s="15">
        <f t="shared" si="251"/>
        <v>0</v>
      </c>
      <c r="J1009" s="15">
        <f t="shared" si="247"/>
        <v>143.93641417651148</v>
      </c>
      <c r="K1009" s="15">
        <f t="shared" si="253"/>
        <v>648.4387454594364</v>
      </c>
      <c r="L1009" s="15">
        <f t="shared" si="254"/>
        <v>1429675.4856389153</v>
      </c>
      <c r="M1009" s="15"/>
      <c r="N1009" s="15">
        <f t="shared" si="246"/>
        <v>1429675.4856389153</v>
      </c>
      <c r="O1009" s="39">
        <f t="shared" si="248"/>
        <v>1429.6754856389152</v>
      </c>
    </row>
    <row r="1010" spans="1:15" x14ac:dyDescent="0.25">
      <c r="A1010" s="5"/>
      <c r="B1010" s="1" t="s">
        <v>689</v>
      </c>
      <c r="C1010" s="47">
        <v>4</v>
      </c>
      <c r="D1010" s="69">
        <v>20.51</v>
      </c>
      <c r="E1010" s="98">
        <v>824</v>
      </c>
      <c r="F1010" s="208">
        <v>161827.9</v>
      </c>
      <c r="G1010" s="38">
        <v>100</v>
      </c>
      <c r="H1010" s="64">
        <f t="shared" si="252"/>
        <v>161827.9</v>
      </c>
      <c r="I1010" s="15">
        <f t="shared" si="251"/>
        <v>0</v>
      </c>
      <c r="J1010" s="15">
        <f t="shared" si="247"/>
        <v>196.39308252427185</v>
      </c>
      <c r="K1010" s="15">
        <f t="shared" si="253"/>
        <v>595.98207711167606</v>
      </c>
      <c r="L1010" s="15">
        <f t="shared" si="254"/>
        <v>914787.1870938933</v>
      </c>
      <c r="M1010" s="15"/>
      <c r="N1010" s="15">
        <f t="shared" si="246"/>
        <v>914787.1870938933</v>
      </c>
      <c r="O1010" s="39">
        <f t="shared" si="248"/>
        <v>914.78718709389329</v>
      </c>
    </row>
    <row r="1011" spans="1:15" x14ac:dyDescent="0.25">
      <c r="A1011" s="5"/>
      <c r="B1011" s="1" t="s">
        <v>690</v>
      </c>
      <c r="C1011" s="47">
        <v>4</v>
      </c>
      <c r="D1011" s="69">
        <v>12.818399999999999</v>
      </c>
      <c r="E1011" s="98">
        <v>1277</v>
      </c>
      <c r="F1011" s="208">
        <v>321872</v>
      </c>
      <c r="G1011" s="38">
        <v>100</v>
      </c>
      <c r="H1011" s="64">
        <f t="shared" si="252"/>
        <v>321872</v>
      </c>
      <c r="I1011" s="15">
        <f t="shared" si="251"/>
        <v>0</v>
      </c>
      <c r="J1011" s="15">
        <f t="shared" si="247"/>
        <v>252.05324980422867</v>
      </c>
      <c r="K1011" s="15">
        <f t="shared" si="253"/>
        <v>540.32190983171915</v>
      </c>
      <c r="L1011" s="15">
        <f t="shared" si="254"/>
        <v>871325.316180769</v>
      </c>
      <c r="M1011" s="15"/>
      <c r="N1011" s="15">
        <f t="shared" si="246"/>
        <v>871325.316180769</v>
      </c>
      <c r="O1011" s="39">
        <f t="shared" si="248"/>
        <v>871.32531618076905</v>
      </c>
    </row>
    <row r="1012" spans="1:15" x14ac:dyDescent="0.25">
      <c r="A1012" s="5"/>
      <c r="B1012" s="1" t="s">
        <v>691</v>
      </c>
      <c r="C1012" s="47">
        <v>4</v>
      </c>
      <c r="D1012" s="69">
        <v>29.560700000000001</v>
      </c>
      <c r="E1012" s="98">
        <v>872</v>
      </c>
      <c r="F1012" s="208">
        <v>203864</v>
      </c>
      <c r="G1012" s="38">
        <v>100</v>
      </c>
      <c r="H1012" s="64">
        <f t="shared" si="252"/>
        <v>203864</v>
      </c>
      <c r="I1012" s="15">
        <f t="shared" si="251"/>
        <v>0</v>
      </c>
      <c r="J1012" s="15">
        <f t="shared" si="247"/>
        <v>233.78899082568807</v>
      </c>
      <c r="K1012" s="15">
        <f t="shared" si="253"/>
        <v>558.58616881025978</v>
      </c>
      <c r="L1012" s="15">
        <f t="shared" si="254"/>
        <v>901042.10070367716</v>
      </c>
      <c r="M1012" s="15"/>
      <c r="N1012" s="15">
        <f t="shared" si="246"/>
        <v>901042.10070367716</v>
      </c>
      <c r="O1012" s="39">
        <f t="shared" si="248"/>
        <v>901.04210070367719</v>
      </c>
    </row>
    <row r="1013" spans="1:15" x14ac:dyDescent="0.25">
      <c r="A1013" s="5"/>
      <c r="B1013" s="1" t="s">
        <v>692</v>
      </c>
      <c r="C1013" s="47">
        <v>4</v>
      </c>
      <c r="D1013" s="69">
        <v>47.864399999999996</v>
      </c>
      <c r="E1013" s="98">
        <v>1821</v>
      </c>
      <c r="F1013" s="208">
        <v>393793.9</v>
      </c>
      <c r="G1013" s="38">
        <v>100</v>
      </c>
      <c r="H1013" s="64">
        <f t="shared" si="252"/>
        <v>393793.9</v>
      </c>
      <c r="I1013" s="15">
        <f t="shared" si="251"/>
        <v>0</v>
      </c>
      <c r="J1013" s="15">
        <f t="shared" si="247"/>
        <v>216.25145524437124</v>
      </c>
      <c r="K1013" s="15">
        <f t="shared" si="253"/>
        <v>576.12370439157667</v>
      </c>
      <c r="L1013" s="15">
        <f t="shared" si="254"/>
        <v>1088150.5776079732</v>
      </c>
      <c r="M1013" s="15"/>
      <c r="N1013" s="15">
        <f t="shared" si="246"/>
        <v>1088150.5776079732</v>
      </c>
      <c r="O1013" s="39">
        <f t="shared" si="248"/>
        <v>1088.1505776079732</v>
      </c>
    </row>
    <row r="1014" spans="1:15" x14ac:dyDescent="0.25">
      <c r="A1014" s="5"/>
      <c r="B1014" s="1" t="s">
        <v>693</v>
      </c>
      <c r="C1014" s="47">
        <v>4</v>
      </c>
      <c r="D1014" s="69">
        <v>3.8826000000000001</v>
      </c>
      <c r="E1014" s="98">
        <v>2891</v>
      </c>
      <c r="F1014" s="208">
        <v>1092718.3999999999</v>
      </c>
      <c r="G1014" s="38">
        <v>100</v>
      </c>
      <c r="H1014" s="64">
        <f t="shared" si="252"/>
        <v>1092718.3999999999</v>
      </c>
      <c r="I1014" s="15">
        <f t="shared" si="251"/>
        <v>0</v>
      </c>
      <c r="J1014" s="15">
        <f t="shared" si="247"/>
        <v>377.9724662746454</v>
      </c>
      <c r="K1014" s="15">
        <f t="shared" si="253"/>
        <v>414.40269336130245</v>
      </c>
      <c r="L1014" s="15">
        <f t="shared" si="254"/>
        <v>866260.22615947539</v>
      </c>
      <c r="M1014" s="15"/>
      <c r="N1014" s="15">
        <f t="shared" si="246"/>
        <v>866260.22615947539</v>
      </c>
      <c r="O1014" s="39">
        <f t="shared" si="248"/>
        <v>866.26022615947545</v>
      </c>
    </row>
    <row r="1015" spans="1:15" x14ac:dyDescent="0.25">
      <c r="A1015" s="5"/>
      <c r="B1015" s="1" t="s">
        <v>694</v>
      </c>
      <c r="C1015" s="47">
        <v>4</v>
      </c>
      <c r="D1015" s="69">
        <v>45.011000000000003</v>
      </c>
      <c r="E1015" s="98">
        <v>4109</v>
      </c>
      <c r="F1015" s="208">
        <v>817678.6</v>
      </c>
      <c r="G1015" s="38">
        <v>100</v>
      </c>
      <c r="H1015" s="64">
        <f t="shared" si="252"/>
        <v>817678.6</v>
      </c>
      <c r="I1015" s="15">
        <f t="shared" si="251"/>
        <v>0</v>
      </c>
      <c r="J1015" s="15">
        <f t="shared" si="247"/>
        <v>198.99698223412022</v>
      </c>
      <c r="K1015" s="15">
        <f t="shared" si="253"/>
        <v>593.37817740182766</v>
      </c>
      <c r="L1015" s="15">
        <f t="shared" si="254"/>
        <v>1360405.4461320161</v>
      </c>
      <c r="M1015" s="15"/>
      <c r="N1015" s="15">
        <f t="shared" si="246"/>
        <v>1360405.4461320161</v>
      </c>
      <c r="O1015" s="39">
        <f t="shared" si="248"/>
        <v>1360.4054461320161</v>
      </c>
    </row>
    <row r="1016" spans="1:15" x14ac:dyDescent="0.25">
      <c r="A1016" s="5"/>
      <c r="B1016" s="1" t="s">
        <v>309</v>
      </c>
      <c r="C1016" s="47">
        <v>4</v>
      </c>
      <c r="D1016" s="69">
        <v>45.852299999999993</v>
      </c>
      <c r="E1016" s="98">
        <v>5518</v>
      </c>
      <c r="F1016" s="208">
        <v>2015377.5</v>
      </c>
      <c r="G1016" s="38">
        <v>100</v>
      </c>
      <c r="H1016" s="64">
        <f t="shared" si="252"/>
        <v>2015377.5</v>
      </c>
      <c r="I1016" s="15">
        <f t="shared" si="251"/>
        <v>0</v>
      </c>
      <c r="J1016" s="15">
        <f t="shared" si="247"/>
        <v>365.23695179412829</v>
      </c>
      <c r="K1016" s="15">
        <f t="shared" si="253"/>
        <v>427.13820784181956</v>
      </c>
      <c r="L1016" s="15">
        <f t="shared" si="254"/>
        <v>1311484.2140092012</v>
      </c>
      <c r="M1016" s="15"/>
      <c r="N1016" s="15">
        <f t="shared" si="246"/>
        <v>1311484.2140092012</v>
      </c>
      <c r="O1016" s="39">
        <f t="shared" si="248"/>
        <v>1311.4842140092012</v>
      </c>
    </row>
    <row r="1017" spans="1:15" x14ac:dyDescent="0.25">
      <c r="A1017" s="5"/>
      <c r="B1017" s="1" t="s">
        <v>695</v>
      </c>
      <c r="C1017" s="47">
        <v>4</v>
      </c>
      <c r="D1017" s="69">
        <v>87.730400000000017</v>
      </c>
      <c r="E1017" s="98">
        <v>1653</v>
      </c>
      <c r="F1017" s="208">
        <v>659871.19999999995</v>
      </c>
      <c r="G1017" s="38">
        <v>100</v>
      </c>
      <c r="H1017" s="64">
        <f t="shared" si="252"/>
        <v>659871.19999999995</v>
      </c>
      <c r="I1017" s="15">
        <f t="shared" si="251"/>
        <v>0</v>
      </c>
      <c r="J1017" s="15">
        <f t="shared" si="247"/>
        <v>399.19612825166359</v>
      </c>
      <c r="K1017" s="15">
        <f t="shared" si="253"/>
        <v>393.17903138428426</v>
      </c>
      <c r="L1017" s="15">
        <f t="shared" si="254"/>
        <v>961456.33660088829</v>
      </c>
      <c r="M1017" s="15"/>
      <c r="N1017" s="15">
        <f t="shared" si="246"/>
        <v>961456.33660088829</v>
      </c>
      <c r="O1017" s="39">
        <f t="shared" si="248"/>
        <v>961.45633660088833</v>
      </c>
    </row>
    <row r="1018" spans="1:15" x14ac:dyDescent="0.25">
      <c r="A1018" s="5"/>
      <c r="B1018" s="1" t="s">
        <v>696</v>
      </c>
      <c r="C1018" s="47">
        <v>4</v>
      </c>
      <c r="D1018" s="69">
        <v>56.395799999999994</v>
      </c>
      <c r="E1018" s="98">
        <v>5004</v>
      </c>
      <c r="F1018" s="208">
        <v>3255740.9</v>
      </c>
      <c r="G1018" s="38">
        <v>100</v>
      </c>
      <c r="H1018" s="64">
        <f t="shared" si="252"/>
        <v>3255740.9</v>
      </c>
      <c r="I1018" s="15">
        <f t="shared" si="251"/>
        <v>0</v>
      </c>
      <c r="J1018" s="15">
        <f t="shared" si="247"/>
        <v>650.62767785771382</v>
      </c>
      <c r="K1018" s="15">
        <f t="shared" si="253"/>
        <v>141.74748177823403</v>
      </c>
      <c r="L1018" s="15">
        <f t="shared" si="254"/>
        <v>923641.39256986149</v>
      </c>
      <c r="M1018" s="15"/>
      <c r="N1018" s="15">
        <f t="shared" si="246"/>
        <v>923641.39256986149</v>
      </c>
      <c r="O1018" s="39">
        <f t="shared" si="248"/>
        <v>923.64139256986152</v>
      </c>
    </row>
    <row r="1019" spans="1:15" x14ac:dyDescent="0.25">
      <c r="A1019" s="5"/>
      <c r="B1019" s="1" t="s">
        <v>697</v>
      </c>
      <c r="C1019" s="47">
        <v>4</v>
      </c>
      <c r="D1019" s="69">
        <v>31.199499999999997</v>
      </c>
      <c r="E1019" s="98">
        <v>1126</v>
      </c>
      <c r="F1019" s="208">
        <v>180616.2</v>
      </c>
      <c r="G1019" s="38">
        <v>100</v>
      </c>
      <c r="H1019" s="64">
        <f t="shared" si="252"/>
        <v>180616.2</v>
      </c>
      <c r="I1019" s="15">
        <f t="shared" si="251"/>
        <v>0</v>
      </c>
      <c r="J1019" s="15">
        <f t="shared" si="247"/>
        <v>160.40515097690943</v>
      </c>
      <c r="K1019" s="15">
        <f t="shared" si="253"/>
        <v>631.9700086590384</v>
      </c>
      <c r="L1019" s="15">
        <f t="shared" si="254"/>
        <v>1028190.5980059667</v>
      </c>
      <c r="M1019" s="15"/>
      <c r="N1019" s="15">
        <f t="shared" si="246"/>
        <v>1028190.5980059667</v>
      </c>
      <c r="O1019" s="39">
        <f t="shared" si="248"/>
        <v>1028.1905980059666</v>
      </c>
    </row>
    <row r="1020" spans="1:15" x14ac:dyDescent="0.25">
      <c r="A1020" s="5"/>
      <c r="B1020" s="1" t="s">
        <v>698</v>
      </c>
      <c r="C1020" s="47">
        <v>4</v>
      </c>
      <c r="D1020" s="69">
        <v>22.257800000000003</v>
      </c>
      <c r="E1020" s="98">
        <v>1012</v>
      </c>
      <c r="F1020" s="208">
        <v>233179.5</v>
      </c>
      <c r="G1020" s="38">
        <v>100</v>
      </c>
      <c r="H1020" s="64">
        <f t="shared" si="252"/>
        <v>233179.5</v>
      </c>
      <c r="I1020" s="15">
        <f t="shared" si="251"/>
        <v>0</v>
      </c>
      <c r="J1020" s="15">
        <f t="shared" si="247"/>
        <v>230.41452569169959</v>
      </c>
      <c r="K1020" s="15">
        <f t="shared" si="253"/>
        <v>561.96063394424823</v>
      </c>
      <c r="L1020" s="15">
        <f t="shared" si="254"/>
        <v>898335.32878216822</v>
      </c>
      <c r="M1020" s="15"/>
      <c r="N1020" s="15">
        <f t="shared" si="246"/>
        <v>898335.32878216822</v>
      </c>
      <c r="O1020" s="39">
        <f t="shared" si="248"/>
        <v>898.33532878216818</v>
      </c>
    </row>
    <row r="1021" spans="1:15" x14ac:dyDescent="0.25">
      <c r="A1021" s="5"/>
      <c r="B1021" s="1" t="s">
        <v>699</v>
      </c>
      <c r="C1021" s="47">
        <v>4</v>
      </c>
      <c r="D1021" s="69">
        <v>45.27</v>
      </c>
      <c r="E1021" s="98">
        <v>4087</v>
      </c>
      <c r="F1021" s="208">
        <v>941754.1</v>
      </c>
      <c r="G1021" s="38">
        <v>100</v>
      </c>
      <c r="H1021" s="64">
        <f t="shared" si="252"/>
        <v>941754.1</v>
      </c>
      <c r="I1021" s="15">
        <f t="shared" si="251"/>
        <v>0</v>
      </c>
      <c r="J1021" s="15">
        <f t="shared" si="247"/>
        <v>230.42674333251773</v>
      </c>
      <c r="K1021" s="15">
        <f t="shared" si="253"/>
        <v>561.94841630343012</v>
      </c>
      <c r="L1021" s="15">
        <f t="shared" si="254"/>
        <v>1318790.4145179735</v>
      </c>
      <c r="M1021" s="15"/>
      <c r="N1021" s="15">
        <f t="shared" si="246"/>
        <v>1318790.4145179735</v>
      </c>
      <c r="O1021" s="39">
        <f t="shared" si="248"/>
        <v>1318.7904145179737</v>
      </c>
    </row>
    <row r="1022" spans="1:15" x14ac:dyDescent="0.25">
      <c r="A1022" s="5"/>
      <c r="B1022" s="1" t="s">
        <v>887</v>
      </c>
      <c r="C1022" s="47">
        <v>3</v>
      </c>
      <c r="D1022" s="69">
        <v>16.429500000000001</v>
      </c>
      <c r="E1022" s="98">
        <v>32375</v>
      </c>
      <c r="F1022" s="208">
        <v>57705108.100000001</v>
      </c>
      <c r="G1022" s="38">
        <v>50</v>
      </c>
      <c r="H1022" s="64">
        <f t="shared" si="252"/>
        <v>28852554.050000001</v>
      </c>
      <c r="I1022" s="15">
        <f t="shared" si="251"/>
        <v>28852554.050000001</v>
      </c>
      <c r="J1022" s="15">
        <f t="shared" si="247"/>
        <v>1782.3971613899614</v>
      </c>
      <c r="K1022" s="15">
        <f t="shared" si="253"/>
        <v>-990.02200175401356</v>
      </c>
      <c r="L1022" s="15">
        <f t="shared" si="254"/>
        <v>3719981.148365079</v>
      </c>
      <c r="M1022" s="15"/>
      <c r="N1022" s="15">
        <f t="shared" si="246"/>
        <v>3719981.148365079</v>
      </c>
      <c r="O1022" s="39">
        <f t="shared" si="248"/>
        <v>3719.9811483650788</v>
      </c>
    </row>
    <row r="1023" spans="1:15" x14ac:dyDescent="0.25">
      <c r="A1023" s="5"/>
      <c r="B1023" s="1" t="s">
        <v>854</v>
      </c>
      <c r="C1023" s="47">
        <v>4</v>
      </c>
      <c r="D1023" s="69">
        <v>18.29</v>
      </c>
      <c r="E1023" s="98">
        <v>1567</v>
      </c>
      <c r="F1023" s="208">
        <v>322573.8</v>
      </c>
      <c r="G1023" s="38">
        <v>100</v>
      </c>
      <c r="H1023" s="64">
        <f t="shared" si="252"/>
        <v>322573.8</v>
      </c>
      <c r="I1023" s="15">
        <f t="shared" si="251"/>
        <v>0</v>
      </c>
      <c r="J1023" s="15">
        <f t="shared" si="247"/>
        <v>205.85437141033822</v>
      </c>
      <c r="K1023" s="15">
        <f t="shared" si="253"/>
        <v>586.52078822560964</v>
      </c>
      <c r="L1023" s="15">
        <f t="shared" si="254"/>
        <v>980010.26421007002</v>
      </c>
      <c r="M1023" s="15"/>
      <c r="N1023" s="15">
        <f t="shared" si="246"/>
        <v>980010.26421007002</v>
      </c>
      <c r="O1023" s="39">
        <f t="shared" si="248"/>
        <v>980.01026421006998</v>
      </c>
    </row>
    <row r="1024" spans="1:15" x14ac:dyDescent="0.25">
      <c r="A1024" s="5"/>
      <c r="B1024" s="1" t="s">
        <v>700</v>
      </c>
      <c r="C1024" s="47">
        <v>4</v>
      </c>
      <c r="D1024" s="69">
        <v>51.766099999999994</v>
      </c>
      <c r="E1024" s="98">
        <v>3041</v>
      </c>
      <c r="F1024" s="208">
        <v>814637.1</v>
      </c>
      <c r="G1024" s="38">
        <v>100</v>
      </c>
      <c r="H1024" s="64">
        <f t="shared" si="252"/>
        <v>814637.1</v>
      </c>
      <c r="I1024" s="15">
        <f t="shared" si="251"/>
        <v>0</v>
      </c>
      <c r="J1024" s="15">
        <f t="shared" si="247"/>
        <v>267.8846103255508</v>
      </c>
      <c r="K1024" s="15">
        <f t="shared" si="253"/>
        <v>524.490549310397</v>
      </c>
      <c r="L1024" s="15">
        <f t="shared" si="254"/>
        <v>1173004.6179445153</v>
      </c>
      <c r="M1024" s="15"/>
      <c r="N1024" s="15">
        <f t="shared" si="246"/>
        <v>1173004.6179445153</v>
      </c>
      <c r="O1024" s="39">
        <f t="shared" si="248"/>
        <v>1173.0046179445153</v>
      </c>
    </row>
    <row r="1025" spans="1:15" ht="15.75" thickBot="1" x14ac:dyDescent="0.3">
      <c r="A1025" s="5"/>
      <c r="B1025" s="1" t="s">
        <v>855</v>
      </c>
      <c r="C1025" s="47">
        <v>4</v>
      </c>
      <c r="D1025" s="69">
        <v>38.74</v>
      </c>
      <c r="E1025" s="105">
        <v>3419</v>
      </c>
      <c r="F1025" s="208">
        <v>1226999.2</v>
      </c>
      <c r="G1025" s="38">
        <v>100</v>
      </c>
      <c r="H1025" s="64">
        <f t="shared" si="252"/>
        <v>1226999.2</v>
      </c>
      <c r="I1025" s="15">
        <f t="shared" si="251"/>
        <v>0</v>
      </c>
      <c r="J1025" s="15">
        <f t="shared" si="247"/>
        <v>358.87663059374086</v>
      </c>
      <c r="K1025" s="15">
        <f t="shared" si="253"/>
        <v>433.498529042207</v>
      </c>
      <c r="L1025" s="15">
        <f t="shared" si="254"/>
        <v>1059456.5359524302</v>
      </c>
      <c r="M1025" s="15"/>
      <c r="N1025" s="15">
        <f t="shared" si="246"/>
        <v>1059456.5359524302</v>
      </c>
      <c r="O1025" s="39">
        <f t="shared" si="248"/>
        <v>1059.4565359524302</v>
      </c>
    </row>
    <row r="1026" spans="1:15" x14ac:dyDescent="0.25">
      <c r="F1026" s="78"/>
    </row>
    <row r="1027" spans="1:15" x14ac:dyDescent="0.25">
      <c r="H1027" s="56"/>
    </row>
    <row r="1029" spans="1:15" x14ac:dyDescent="0.25">
      <c r="H1029" s="56"/>
    </row>
  </sheetData>
  <mergeCells count="28">
    <mergeCell ref="N1:O1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  <mergeCell ref="B18:C18"/>
    <mergeCell ref="B19:C19"/>
    <mergeCell ref="H13:H15"/>
    <mergeCell ref="A13:A15"/>
    <mergeCell ref="B13:B15"/>
    <mergeCell ref="C13:C15"/>
    <mergeCell ref="D13:D15"/>
    <mergeCell ref="E13:E15"/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2" max="16" man="1"/>
    <brk id="625" max="16" man="1"/>
  </rowBreaks>
  <colBreaks count="1" manualBreakCount="1">
    <brk id="1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2021</vt:lpstr>
      <vt:lpstr>Calcul transf 2022</vt:lpstr>
      <vt:lpstr>Calcul transf 2023</vt:lpstr>
      <vt:lpstr>'Calcul transf 2021'!Print_Area</vt:lpstr>
      <vt:lpstr>'Calcul transf 2022'!Print_Area</vt:lpstr>
      <vt:lpstr>'Calcul transf 2023'!Print_Area</vt:lpstr>
      <vt:lpstr>'Calcul transf 2021'!Print_Titles</vt:lpstr>
      <vt:lpstr>'Calcul transf 2022'!Print_Titles</vt:lpstr>
      <vt:lpstr>'Calcul transf 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Natalia Tabacari</cp:lastModifiedBy>
  <cp:lastPrinted>2020-07-31T13:05:40Z</cp:lastPrinted>
  <dcterms:created xsi:type="dcterms:W3CDTF">2012-10-02T08:06:09Z</dcterms:created>
  <dcterms:modified xsi:type="dcterms:W3CDTF">2020-11-19T09:25:59Z</dcterms:modified>
</cp:coreProperties>
</file>