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sirina1\Desktop\"/>
    </mc:Choice>
  </mc:AlternateContent>
  <bookViews>
    <workbookView xWindow="0" yWindow="0" windowWidth="28800" windowHeight="12330"/>
  </bookViews>
  <sheets>
    <sheet name="formular nr.1" sheetId="8" r:id="rId1"/>
  </sheets>
  <definedNames>
    <definedName name="_xlnm.Print_Area" localSheetId="0">'formular nr.1'!$A$1:$FF$48</definedName>
    <definedName name="_xlnm.Print_Titles" localSheetId="0">'formular nr.1'!$A:$H</definedName>
  </definedNames>
  <calcPr calcId="162913"/>
</workbook>
</file>

<file path=xl/calcChain.xml><?xml version="1.0" encoding="utf-8"?>
<calcChain xmlns="http://schemas.openxmlformats.org/spreadsheetml/2006/main">
  <c r="AE27" i="8" l="1"/>
  <c r="FC23" i="8" l="1"/>
  <c r="FB23" i="8"/>
  <c r="FA40" i="8"/>
  <c r="EZ40" i="8"/>
  <c r="FA39" i="8"/>
  <c r="FA38" i="8"/>
  <c r="EZ38" i="8"/>
  <c r="FA36" i="8"/>
  <c r="EZ36" i="8"/>
  <c r="FA35" i="8"/>
  <c r="EZ35" i="8"/>
  <c r="FA34" i="8"/>
  <c r="EZ34" i="8"/>
  <c r="FA31" i="8"/>
  <c r="EZ31" i="8"/>
  <c r="FA26" i="8"/>
  <c r="FA25" i="8"/>
  <c r="FA24" i="8"/>
  <c r="FA23" i="8"/>
  <c r="FA22" i="8"/>
  <c r="FA21" i="8"/>
  <c r="EY41" i="8"/>
  <c r="EY40" i="8"/>
  <c r="EY39" i="8"/>
  <c r="EY38" i="8"/>
  <c r="EY36" i="8"/>
  <c r="EY35" i="8"/>
  <c r="EY33" i="8"/>
  <c r="EY31" i="8"/>
  <c r="EY30" i="8"/>
  <c r="EY29" i="8"/>
  <c r="EY28" i="8"/>
  <c r="EY27" i="8"/>
  <c r="EY26" i="8"/>
  <c r="EY25" i="8"/>
  <c r="EY24" i="8"/>
  <c r="EY23" i="8"/>
  <c r="EY22" i="8"/>
  <c r="EM20" i="8" l="1"/>
  <c r="EL20" i="8"/>
  <c r="EN21" i="8"/>
  <c r="EN20" i="8" s="1"/>
  <c r="EJ21" i="8"/>
  <c r="EB21" i="8" s="1"/>
  <c r="DZ21" i="8"/>
  <c r="DR21" i="8" s="1"/>
  <c r="DK41" i="8"/>
  <c r="DK40" i="8"/>
  <c r="DK39" i="8"/>
  <c r="DK38" i="8"/>
  <c r="DK36" i="8"/>
  <c r="DK35" i="8"/>
  <c r="DK34" i="8"/>
  <c r="DK33" i="8"/>
  <c r="DK22" i="8"/>
  <c r="DK23" i="8"/>
  <c r="DK24" i="8"/>
  <c r="DK25" i="8"/>
  <c r="DK26" i="8"/>
  <c r="DK27" i="8"/>
  <c r="DK28" i="8"/>
  <c r="DK29" i="8"/>
  <c r="DK30" i="8"/>
  <c r="DK31" i="8"/>
  <c r="DK21" i="8"/>
  <c r="DQ37" i="8"/>
  <c r="DP37" i="8"/>
  <c r="DO37" i="8"/>
  <c r="DN37" i="8"/>
  <c r="DM37" i="8"/>
  <c r="DL37" i="8"/>
  <c r="DQ32" i="8"/>
  <c r="DP32" i="8"/>
  <c r="DO32" i="8"/>
  <c r="DN32" i="8"/>
  <c r="DM32" i="8"/>
  <c r="DM19" i="8" s="1"/>
  <c r="DM17" i="8" s="1"/>
  <c r="DL32" i="8"/>
  <c r="DQ20" i="8"/>
  <c r="DP20" i="8"/>
  <c r="DO20" i="8"/>
  <c r="DO19" i="8" s="1"/>
  <c r="DO17" i="8" s="1"/>
  <c r="DN20" i="8"/>
  <c r="DM20" i="8"/>
  <c r="DL20" i="8"/>
  <c r="DQ19" i="8"/>
  <c r="DQ17" i="8" s="1"/>
  <c r="DG23" i="8"/>
  <c r="DF23" i="8"/>
  <c r="DC23" i="8"/>
  <c r="EN41" i="8"/>
  <c r="EN40" i="8"/>
  <c r="EN39" i="8"/>
  <c r="EN38" i="8"/>
  <c r="ES37" i="8"/>
  <c r="ER37" i="8"/>
  <c r="EQ37" i="8"/>
  <c r="EP37" i="8"/>
  <c r="EO37" i="8"/>
  <c r="EM37" i="8"/>
  <c r="EL37" i="8"/>
  <c r="EN36" i="8"/>
  <c r="EN35" i="8"/>
  <c r="EN34" i="8"/>
  <c r="EN32" i="8" s="1"/>
  <c r="EN33" i="8"/>
  <c r="EW32" i="8"/>
  <c r="ES32" i="8"/>
  <c r="ER32" i="8"/>
  <c r="EQ32" i="8"/>
  <c r="EP32" i="8"/>
  <c r="EO32" i="8"/>
  <c r="EO19" i="8" s="1"/>
  <c r="EO17" i="8" s="1"/>
  <c r="EM32" i="8"/>
  <c r="EL32" i="8"/>
  <c r="EL19" i="8" s="1"/>
  <c r="EN31" i="8"/>
  <c r="EN30" i="8"/>
  <c r="EN29" i="8"/>
  <c r="EN28" i="8"/>
  <c r="EN27" i="8"/>
  <c r="EN26" i="8"/>
  <c r="EN25" i="8"/>
  <c r="EN24" i="8"/>
  <c r="EN23" i="8"/>
  <c r="EN22" i="8"/>
  <c r="ES20" i="8"/>
  <c r="ER20" i="8"/>
  <c r="ER19" i="8" s="1"/>
  <c r="EQ20" i="8"/>
  <c r="EP20" i="8"/>
  <c r="EP19" i="8" s="1"/>
  <c r="EP17" i="8" s="1"/>
  <c r="EO20" i="8"/>
  <c r="EQ19" i="8"/>
  <c r="EM19" i="8"/>
  <c r="EB40" i="8"/>
  <c r="DR40" i="8"/>
  <c r="EB38" i="8"/>
  <c r="DR38" i="8"/>
  <c r="EK37" i="8"/>
  <c r="EI37" i="8"/>
  <c r="EH37" i="8"/>
  <c r="EF37" i="8"/>
  <c r="EE37" i="8"/>
  <c r="ED37" i="8"/>
  <c r="EC37" i="8"/>
  <c r="EA37" i="8"/>
  <c r="DY37" i="8"/>
  <c r="DX37" i="8"/>
  <c r="DV37" i="8"/>
  <c r="DU37" i="8"/>
  <c r="DT37" i="8"/>
  <c r="DS37" i="8"/>
  <c r="EK32" i="8"/>
  <c r="EJ32" i="8"/>
  <c r="EG32" i="8"/>
  <c r="EF32" i="8"/>
  <c r="EE32" i="8"/>
  <c r="ED32" i="8"/>
  <c r="EC32" i="8"/>
  <c r="EA32" i="8"/>
  <c r="EA19" i="8" s="1"/>
  <c r="EA17" i="8" s="1"/>
  <c r="DW32" i="8"/>
  <c r="DV32" i="8"/>
  <c r="DU32" i="8"/>
  <c r="DT32" i="8"/>
  <c r="DS32" i="8"/>
  <c r="EB29" i="8"/>
  <c r="DR29" i="8"/>
  <c r="EB22" i="8"/>
  <c r="DR22" i="8"/>
  <c r="EK20" i="8"/>
  <c r="EI20" i="8"/>
  <c r="EH20" i="8"/>
  <c r="EG20" i="8"/>
  <c r="ED20" i="8"/>
  <c r="EC20" i="8"/>
  <c r="EA20" i="8"/>
  <c r="DY20" i="8"/>
  <c r="DX20" i="8"/>
  <c r="DW20" i="8"/>
  <c r="DT20" i="8"/>
  <c r="DS20" i="8"/>
  <c r="EK19" i="8"/>
  <c r="CR40" i="8"/>
  <c r="CR33" i="8"/>
  <c r="CR22" i="8"/>
  <c r="CR23" i="8"/>
  <c r="CR24" i="8"/>
  <c r="CR25" i="8"/>
  <c r="CR26" i="8"/>
  <c r="CR27" i="8"/>
  <c r="CR28" i="8"/>
  <c r="CR29" i="8"/>
  <c r="CR30" i="8"/>
  <c r="CR31" i="8"/>
  <c r="CR21" i="8"/>
  <c r="AH28" i="8"/>
  <c r="CN21" i="8"/>
  <c r="BO26" i="8"/>
  <c r="AH30" i="8"/>
  <c r="CA30" i="8" s="1"/>
  <c r="AK21" i="8"/>
  <c r="AK30" i="8" l="1"/>
  <c r="EN19" i="8"/>
  <c r="EK17" i="8"/>
  <c r="EQ17" i="8"/>
  <c r="EL17" i="8"/>
  <c r="DK37" i="8"/>
  <c r="ES19" i="8"/>
  <c r="ES17" i="8" s="1"/>
  <c r="DK20" i="8"/>
  <c r="DK19" i="8" s="1"/>
  <c r="DK17" i="8" s="1"/>
  <c r="DL19" i="8"/>
  <c r="DL17" i="8" s="1"/>
  <c r="DP19" i="8"/>
  <c r="DP17" i="8" s="1"/>
  <c r="EN37" i="8"/>
  <c r="DK32" i="8"/>
  <c r="EM17" i="8"/>
  <c r="ER17" i="8"/>
  <c r="DN19" i="8"/>
  <c r="DN17" i="8" s="1"/>
  <c r="EN17" i="8" l="1"/>
  <c r="AJ31" i="8" l="1"/>
  <c r="CF38" i="8" l="1"/>
  <c r="CG37" i="8"/>
  <c r="CD21" i="8"/>
  <c r="CF40" i="8" l="1"/>
  <c r="CO37" i="8"/>
  <c r="CM37" i="8"/>
  <c r="CL37" i="8"/>
  <c r="CJ37" i="8"/>
  <c r="CI37" i="8"/>
  <c r="CH37" i="8"/>
  <c r="CO32" i="8"/>
  <c r="CN32" i="8"/>
  <c r="CK32" i="8"/>
  <c r="CJ32" i="8"/>
  <c r="CI32" i="8"/>
  <c r="CH32" i="8"/>
  <c r="CG32" i="8"/>
  <c r="CF29" i="8"/>
  <c r="CF22" i="8"/>
  <c r="CF21" i="8"/>
  <c r="CO20" i="8"/>
  <c r="CM20" i="8"/>
  <c r="CL20" i="8"/>
  <c r="CK20" i="8"/>
  <c r="CH20" i="8"/>
  <c r="CG20" i="8"/>
  <c r="CO19" i="8"/>
  <c r="CE37" i="8"/>
  <c r="CC37" i="8"/>
  <c r="CB37" i="8"/>
  <c r="BZ37" i="8"/>
  <c r="BY37" i="8"/>
  <c r="CE32" i="8"/>
  <c r="CA32" i="8"/>
  <c r="BZ32" i="8"/>
  <c r="BY32" i="8"/>
  <c r="CO17" i="8" l="1"/>
  <c r="BX37" i="8" l="1"/>
  <c r="BW37" i="8"/>
  <c r="BX32" i="8"/>
  <c r="BW32" i="8"/>
  <c r="AJ36" i="8"/>
  <c r="CC36" i="8" s="1"/>
  <c r="AI36" i="8"/>
  <c r="CB36" i="8" s="1"/>
  <c r="AJ35" i="8"/>
  <c r="CC35" i="8" s="1"/>
  <c r="AI35" i="8"/>
  <c r="CB35" i="8" s="1"/>
  <c r="AJ34" i="8"/>
  <c r="CC34" i="8" s="1"/>
  <c r="AI34" i="8"/>
  <c r="CB34" i="8" s="1"/>
  <c r="AJ33" i="8"/>
  <c r="CC33" i="8" s="1"/>
  <c r="CC32" i="8" s="1"/>
  <c r="AI33" i="8"/>
  <c r="CC31" i="8"/>
  <c r="AI31" i="8"/>
  <c r="CB31" i="8" s="1"/>
  <c r="AH39" i="8"/>
  <c r="CD30" i="8"/>
  <c r="CA28" i="8"/>
  <c r="AH27" i="8"/>
  <c r="CA27" i="8" s="1"/>
  <c r="AG26" i="8"/>
  <c r="BZ26" i="8" s="1"/>
  <c r="AF26" i="8"/>
  <c r="AG25" i="8"/>
  <c r="BZ25" i="8" s="1"/>
  <c r="AF25" i="8"/>
  <c r="BY25" i="8" s="1"/>
  <c r="CD25" i="8" s="1"/>
  <c r="AG24" i="8"/>
  <c r="BZ24" i="8" s="1"/>
  <c r="AF24" i="8"/>
  <c r="BY24" i="8" s="1"/>
  <c r="CD24" i="8" s="1"/>
  <c r="AG23" i="8"/>
  <c r="BZ23" i="8" s="1"/>
  <c r="AF23" i="8"/>
  <c r="CA39" i="8" l="1"/>
  <c r="AK39" i="8"/>
  <c r="CB33" i="8"/>
  <c r="CB32" i="8" s="1"/>
  <c r="BY26" i="8"/>
  <c r="CD26" i="8" s="1"/>
  <c r="AK26" i="8"/>
  <c r="BY23" i="8"/>
  <c r="AK23" i="8"/>
  <c r="AK20" i="8" s="1"/>
  <c r="CD39" i="8"/>
  <c r="CD37" i="8" s="1"/>
  <c r="CA37" i="8"/>
  <c r="CD23" i="8"/>
  <c r="CD20" i="8" s="1"/>
  <c r="AK24" i="8"/>
  <c r="AK25" i="8"/>
  <c r="BV40" i="8"/>
  <c r="BV38" i="8"/>
  <c r="BV30" i="8"/>
  <c r="BV29" i="8"/>
  <c r="BV28" i="8"/>
  <c r="BV25" i="8"/>
  <c r="BV24" i="8"/>
  <c r="BV23" i="8"/>
  <c r="BV22" i="8"/>
  <c r="BV21" i="8"/>
  <c r="BV26" i="8" l="1"/>
  <c r="BV39" i="8"/>
  <c r="BV37" i="8" s="1"/>
  <c r="CE20" i="8"/>
  <c r="CC20" i="8"/>
  <c r="CC19" i="8" s="1"/>
  <c r="CC17" i="8" s="1"/>
  <c r="CB20" i="8"/>
  <c r="CA20" i="8"/>
  <c r="BZ20" i="8"/>
  <c r="BZ19" i="8" s="1"/>
  <c r="BZ17" i="8" s="1"/>
  <c r="BY20" i="8"/>
  <c r="BY19" i="8" s="1"/>
  <c r="BY17" i="8" s="1"/>
  <c r="BX20" i="8"/>
  <c r="BW20" i="8"/>
  <c r="BV20" i="8"/>
  <c r="CE19" i="8"/>
  <c r="CE17" i="8" s="1"/>
  <c r="CA19" i="8"/>
  <c r="CA17" i="8" s="1"/>
  <c r="CB19" i="8" l="1"/>
  <c r="CB17" i="8" s="1"/>
  <c r="BI41" i="8" l="1"/>
  <c r="BH41" i="8"/>
  <c r="BI40" i="8"/>
  <c r="DE40" i="8" s="1"/>
  <c r="BH40" i="8"/>
  <c r="DD40" i="8" s="1"/>
  <c r="BI39" i="8"/>
  <c r="DE39" i="8" s="1"/>
  <c r="BI38" i="8"/>
  <c r="DE38" i="8" s="1"/>
  <c r="FA37" i="8" s="1"/>
  <c r="BH38" i="8"/>
  <c r="DD38" i="8" s="1"/>
  <c r="BI36" i="8"/>
  <c r="DE36" i="8" s="1"/>
  <c r="BH36" i="8"/>
  <c r="BI35" i="8"/>
  <c r="DE35" i="8" s="1"/>
  <c r="BH35" i="8"/>
  <c r="BI34" i="8"/>
  <c r="DE34" i="8" s="1"/>
  <c r="BH34" i="8"/>
  <c r="BI33" i="8"/>
  <c r="DE33" i="8" s="1"/>
  <c r="FA33" i="8" s="1"/>
  <c r="BH33" i="8"/>
  <c r="BI31" i="8"/>
  <c r="DE31" i="8" s="1"/>
  <c r="BH31" i="8"/>
  <c r="BI30" i="8"/>
  <c r="DE30" i="8" s="1"/>
  <c r="FA30" i="8" s="1"/>
  <c r="BI29" i="8"/>
  <c r="DE29" i="8" s="1"/>
  <c r="FA29" i="8" s="1"/>
  <c r="BI28" i="8"/>
  <c r="DE28" i="8" s="1"/>
  <c r="FA28" i="8" s="1"/>
  <c r="BI27" i="8"/>
  <c r="DE27" i="8" s="1"/>
  <c r="FA27" i="8" s="1"/>
  <c r="BI26" i="8"/>
  <c r="DE26" i="8" s="1"/>
  <c r="BI25" i="8"/>
  <c r="DE25" i="8" s="1"/>
  <c r="BI24" i="8"/>
  <c r="DE24" i="8" s="1"/>
  <c r="BI23" i="8"/>
  <c r="DE23" i="8" s="1"/>
  <c r="BI22" i="8"/>
  <c r="DE22" i="8" s="1"/>
  <c r="FA20" i="8" s="1"/>
  <c r="BI21" i="8"/>
  <c r="DE21" i="8" s="1"/>
  <c r="BF41" i="8"/>
  <c r="DB41" i="8" s="1"/>
  <c r="EX41" i="8" s="1"/>
  <c r="BF40" i="8"/>
  <c r="DB40" i="8" s="1"/>
  <c r="EX40" i="8" s="1"/>
  <c r="BF39" i="8"/>
  <c r="DB39" i="8" s="1"/>
  <c r="EX39" i="8" s="1"/>
  <c r="BF38" i="8"/>
  <c r="DB38" i="8" s="1"/>
  <c r="EX38" i="8" s="1"/>
  <c r="BF36" i="8"/>
  <c r="DB36" i="8" s="1"/>
  <c r="EX36" i="8" s="1"/>
  <c r="BF35" i="8"/>
  <c r="DB35" i="8" s="1"/>
  <c r="EX35" i="8" s="1"/>
  <c r="BF34" i="8"/>
  <c r="DB34" i="8" s="1"/>
  <c r="EX34" i="8" s="1"/>
  <c r="BF33" i="8"/>
  <c r="DB33" i="8" s="1"/>
  <c r="EX33" i="8" s="1"/>
  <c r="BF31" i="8"/>
  <c r="DB31" i="8" s="1"/>
  <c r="EX31" i="8" s="1"/>
  <c r="BF30" i="8"/>
  <c r="DB30" i="8" s="1"/>
  <c r="EX30" i="8" s="1"/>
  <c r="BF29" i="8"/>
  <c r="DB29" i="8" s="1"/>
  <c r="EX29" i="8" s="1"/>
  <c r="BF28" i="8"/>
  <c r="DB28" i="8" s="1"/>
  <c r="EX28" i="8" s="1"/>
  <c r="BF27" i="8"/>
  <c r="DB27" i="8" s="1"/>
  <c r="EX27" i="8" s="1"/>
  <c r="BF26" i="8"/>
  <c r="DB26" i="8" s="1"/>
  <c r="EX26" i="8" s="1"/>
  <c r="BF25" i="8"/>
  <c r="DB25" i="8" s="1"/>
  <c r="EX25" i="8" s="1"/>
  <c r="BF24" i="8"/>
  <c r="DB24" i="8" s="1"/>
  <c r="EX24" i="8" s="1"/>
  <c r="BF23" i="8"/>
  <c r="DB23" i="8" s="1"/>
  <c r="EX23" i="8" s="1"/>
  <c r="BF22" i="8"/>
  <c r="DB22" i="8" s="1"/>
  <c r="EX22" i="8" s="1"/>
  <c r="BF21" i="8"/>
  <c r="DB21" i="8" s="1"/>
  <c r="EX21" i="8" s="1"/>
  <c r="BE41" i="8"/>
  <c r="BE40" i="8"/>
  <c r="BE39" i="8"/>
  <c r="BE38" i="8"/>
  <c r="BE36" i="8"/>
  <c r="BE35" i="8"/>
  <c r="BE34" i="8"/>
  <c r="BE33" i="8"/>
  <c r="BE31" i="8"/>
  <c r="BE30" i="8"/>
  <c r="BE29" i="8"/>
  <c r="BE28" i="8"/>
  <c r="BE27" i="8"/>
  <c r="BE26" i="8"/>
  <c r="BE25" i="8"/>
  <c r="BE24" i="8"/>
  <c r="BE23" i="8"/>
  <c r="BE22" i="8"/>
  <c r="BE21" i="8"/>
  <c r="DA21" i="8" s="1"/>
  <c r="EW21" i="8" s="1"/>
  <c r="EW20" i="8" s="1"/>
  <c r="BD41" i="8"/>
  <c r="CZ41" i="8" s="1"/>
  <c r="EV41" i="8" s="1"/>
  <c r="BD39" i="8"/>
  <c r="CZ39" i="8" s="1"/>
  <c r="EV39" i="8" s="1"/>
  <c r="BD30" i="8"/>
  <c r="CZ30" i="8" s="1"/>
  <c r="EV30" i="8" s="1"/>
  <c r="BD26" i="8"/>
  <c r="BD25" i="8"/>
  <c r="BD24" i="8"/>
  <c r="BD23" i="8"/>
  <c r="BD22" i="8"/>
  <c r="CZ22" i="8" s="1"/>
  <c r="EV22" i="8" s="1"/>
  <c r="BD21" i="8"/>
  <c r="CZ21" i="8" s="1"/>
  <c r="EV21" i="8" s="1"/>
  <c r="BC41" i="8"/>
  <c r="CY41" i="8" s="1"/>
  <c r="EU41" i="8" s="1"/>
  <c r="BC40" i="8"/>
  <c r="CY40" i="8" s="1"/>
  <c r="EU40" i="8" s="1"/>
  <c r="BC39" i="8"/>
  <c r="CY39" i="8" s="1"/>
  <c r="EU39" i="8" s="1"/>
  <c r="BC38" i="8"/>
  <c r="CY38" i="8" s="1"/>
  <c r="EU38" i="8" s="1"/>
  <c r="BC36" i="8"/>
  <c r="BC35" i="8"/>
  <c r="BC34" i="8"/>
  <c r="BC33" i="8"/>
  <c r="BC31" i="8"/>
  <c r="BC30" i="8"/>
  <c r="CY30" i="8" s="1"/>
  <c r="EU30" i="8" s="1"/>
  <c r="BC29" i="8"/>
  <c r="CY29" i="8" s="1"/>
  <c r="EU29" i="8" s="1"/>
  <c r="BC28" i="8"/>
  <c r="CY28" i="8" s="1"/>
  <c r="EU28" i="8" s="1"/>
  <c r="BC26" i="8"/>
  <c r="BC25" i="8"/>
  <c r="BC24" i="8"/>
  <c r="BC23" i="8"/>
  <c r="BC22" i="8"/>
  <c r="CY22" i="8" s="1"/>
  <c r="EU22" i="8" s="1"/>
  <c r="BC21" i="8"/>
  <c r="CY21" i="8" s="1"/>
  <c r="EU21" i="8" s="1"/>
  <c r="AC33" i="8"/>
  <c r="CK30" i="8" l="1"/>
  <c r="DA30" i="8"/>
  <c r="CL31" i="8"/>
  <c r="DX31" i="8" s="1"/>
  <c r="CY36" i="8"/>
  <c r="CL36" i="8"/>
  <c r="DX36" i="8" s="1"/>
  <c r="CK27" i="8"/>
  <c r="DW27" i="8" s="1"/>
  <c r="EX32" i="8"/>
  <c r="EX37" i="8"/>
  <c r="CD33" i="8"/>
  <c r="DD33" i="8" s="1"/>
  <c r="CD35" i="8"/>
  <c r="DD35" i="8"/>
  <c r="DZ35" i="8" s="1"/>
  <c r="CY35" i="8"/>
  <c r="CL35" i="8"/>
  <c r="DX35" i="8" s="1"/>
  <c r="CL33" i="8"/>
  <c r="DX33" i="8" s="1"/>
  <c r="EU37" i="8"/>
  <c r="CK28" i="8"/>
  <c r="DW28" i="8" s="1"/>
  <c r="DR28" i="8" s="1"/>
  <c r="EX20" i="8"/>
  <c r="FA19" i="8"/>
  <c r="FA17" i="8" s="1"/>
  <c r="FA32" i="8"/>
  <c r="CL34" i="8"/>
  <c r="DX34" i="8" s="1"/>
  <c r="CD31" i="8"/>
  <c r="BV31" i="8" s="1"/>
  <c r="BV34" i="8"/>
  <c r="CD34" i="8"/>
  <c r="DD34" i="8"/>
  <c r="CD36" i="8"/>
  <c r="DD36" i="8"/>
  <c r="DZ36" i="8" s="1"/>
  <c r="CJ23" i="8"/>
  <c r="DV23" i="8" s="1"/>
  <c r="DV20" i="8" s="1"/>
  <c r="CZ23" i="8"/>
  <c r="CI26" i="8"/>
  <c r="CY26" i="8"/>
  <c r="CJ24" i="8"/>
  <c r="DV24" i="8" s="1"/>
  <c r="CZ24" i="8"/>
  <c r="CI23" i="8"/>
  <c r="DU23" i="8" s="1"/>
  <c r="CY23" i="8"/>
  <c r="CJ25" i="8"/>
  <c r="DV25" i="8" s="1"/>
  <c r="CZ25" i="8"/>
  <c r="CI25" i="8"/>
  <c r="CY25" i="8"/>
  <c r="CI24" i="8"/>
  <c r="CY24" i="8"/>
  <c r="CJ26" i="8"/>
  <c r="DV26" i="8" s="1"/>
  <c r="CZ26" i="8"/>
  <c r="BV35" i="8"/>
  <c r="CN23" i="8"/>
  <c r="BV36" i="8"/>
  <c r="CF28" i="8"/>
  <c r="CK39" i="8"/>
  <c r="DW39" i="8" s="1"/>
  <c r="CJ20" i="8"/>
  <c r="CD32" i="8"/>
  <c r="BV33" i="8"/>
  <c r="BV32" i="8" s="1"/>
  <c r="CI20" i="8"/>
  <c r="CK37" i="8" l="1"/>
  <c r="CN39" i="8"/>
  <c r="CN37" i="8" s="1"/>
  <c r="DZ33" i="8"/>
  <c r="EZ33" i="8"/>
  <c r="DZ39" i="8"/>
  <c r="DZ37" i="8" s="1"/>
  <c r="DW37" i="8"/>
  <c r="DR39" i="8"/>
  <c r="DR37" i="8" s="1"/>
  <c r="DD31" i="8"/>
  <c r="EX19" i="8"/>
  <c r="EX17" i="8" s="1"/>
  <c r="DZ34" i="8"/>
  <c r="EZ32" i="8" s="1"/>
  <c r="DX32" i="8"/>
  <c r="DX19" i="8" s="1"/>
  <c r="DX17" i="8" s="1"/>
  <c r="EH35" i="8"/>
  <c r="EU35" i="8" s="1"/>
  <c r="EH36" i="8"/>
  <c r="EU36" i="8" s="1"/>
  <c r="DA39" i="8"/>
  <c r="CY34" i="8"/>
  <c r="DA28" i="8"/>
  <c r="CY33" i="8"/>
  <c r="DA27" i="8"/>
  <c r="CY31" i="8"/>
  <c r="CN30" i="8"/>
  <c r="DW30" i="8"/>
  <c r="CN25" i="8"/>
  <c r="DU25" i="8"/>
  <c r="DZ23" i="8"/>
  <c r="DZ20" i="8" s="1"/>
  <c r="DU20" i="8"/>
  <c r="CN26" i="8"/>
  <c r="DU26" i="8"/>
  <c r="EE26" i="8" s="1"/>
  <c r="EJ26" i="8" s="1"/>
  <c r="EF26" i="8"/>
  <c r="EV26" i="8" s="1"/>
  <c r="EF25" i="8"/>
  <c r="EV25" i="8" s="1"/>
  <c r="EF24" i="8"/>
  <c r="EV24" i="8" s="1"/>
  <c r="EF23" i="8"/>
  <c r="EF20" i="8" s="1"/>
  <c r="EF19" i="8" s="1"/>
  <c r="EF17" i="8" s="1"/>
  <c r="EE23" i="8"/>
  <c r="CN24" i="8"/>
  <c r="CF24" i="8" s="1"/>
  <c r="DU24" i="8"/>
  <c r="DV19" i="8"/>
  <c r="DV17" i="8" s="1"/>
  <c r="DZ32" i="8"/>
  <c r="EE20" i="8"/>
  <c r="CF25" i="8"/>
  <c r="CK19" i="8"/>
  <c r="CK17" i="8" s="1"/>
  <c r="CF30" i="8"/>
  <c r="CJ19" i="8"/>
  <c r="CJ17" i="8" s="1"/>
  <c r="CF26" i="8"/>
  <c r="CF23" i="8"/>
  <c r="CF20" i="8" s="1"/>
  <c r="CF39" i="8"/>
  <c r="CF37" i="8" s="1"/>
  <c r="CI19" i="8"/>
  <c r="CI17" i="8" s="1"/>
  <c r="Z26" i="8"/>
  <c r="BH26" i="8" s="1"/>
  <c r="DD26" i="8" s="1"/>
  <c r="Z28" i="8"/>
  <c r="BH28" i="8" s="1"/>
  <c r="DD28" i="8" s="1"/>
  <c r="EZ28" i="8" s="1"/>
  <c r="AD27" i="8"/>
  <c r="Y20" i="8"/>
  <c r="AC21" i="8"/>
  <c r="DZ30" i="8" l="1"/>
  <c r="DR30" i="8" s="1"/>
  <c r="EV23" i="8"/>
  <c r="EV20" i="8" s="1"/>
  <c r="EW28" i="8"/>
  <c r="EG28" i="8"/>
  <c r="EB28" i="8" s="1"/>
  <c r="EG30" i="8"/>
  <c r="DW19" i="8"/>
  <c r="DW17" i="8" s="1"/>
  <c r="EJ23" i="8"/>
  <c r="EJ20" i="8" s="1"/>
  <c r="EH31" i="8"/>
  <c r="EH34" i="8"/>
  <c r="EU34" i="8" s="1"/>
  <c r="EW30" i="8"/>
  <c r="DZ31" i="8"/>
  <c r="BX27" i="8"/>
  <c r="BX19" i="8" s="1"/>
  <c r="BX17" i="8" s="1"/>
  <c r="BW27" i="8"/>
  <c r="EH33" i="8"/>
  <c r="EH32" i="8" s="1"/>
  <c r="EH19" i="8" s="1"/>
  <c r="EH17" i="8" s="1"/>
  <c r="EU23" i="8"/>
  <c r="EU20" i="8" s="1"/>
  <c r="DR23" i="8"/>
  <c r="DR20" i="8" s="1"/>
  <c r="EG27" i="8"/>
  <c r="EG19" i="8" s="1"/>
  <c r="EG39" i="8"/>
  <c r="EE24" i="8"/>
  <c r="EJ24" i="8" s="1"/>
  <c r="DR26" i="8"/>
  <c r="DZ26" i="8"/>
  <c r="EZ26" i="8" s="1"/>
  <c r="EU26" i="8"/>
  <c r="DZ25" i="8"/>
  <c r="DR25" i="8"/>
  <c r="EE25" i="8"/>
  <c r="EJ25" i="8" s="1"/>
  <c r="DZ24" i="8"/>
  <c r="DU19" i="8"/>
  <c r="DU17" i="8" s="1"/>
  <c r="EU25" i="8"/>
  <c r="CN20" i="8"/>
  <c r="BC27" i="8"/>
  <c r="AC25" i="8"/>
  <c r="AC24" i="8"/>
  <c r="AC23" i="8"/>
  <c r="AC20" i="8" s="1"/>
  <c r="EE19" i="8" l="1"/>
  <c r="EE17" i="8" s="1"/>
  <c r="EB23" i="8"/>
  <c r="EB20" i="8" s="1"/>
  <c r="EW27" i="8"/>
  <c r="EW19" i="8" s="1"/>
  <c r="EU33" i="8"/>
  <c r="EU32" i="8" s="1"/>
  <c r="CG27" i="8"/>
  <c r="CY27" i="8" s="1"/>
  <c r="DR24" i="8"/>
  <c r="EJ39" i="8"/>
  <c r="EJ37" i="8" s="1"/>
  <c r="EG37" i="8"/>
  <c r="EG17" i="8" s="1"/>
  <c r="AK27" i="8"/>
  <c r="EJ30" i="8"/>
  <c r="EB30" i="8" s="1"/>
  <c r="EW39" i="8"/>
  <c r="EU31" i="8"/>
  <c r="EU24" i="8"/>
  <c r="EB24" i="8"/>
  <c r="EB25" i="8"/>
  <c r="EB26" i="8"/>
  <c r="CD27" i="8"/>
  <c r="CD19" i="8" s="1"/>
  <c r="CD17" i="8" s="1"/>
  <c r="BW19" i="8"/>
  <c r="BW17" i="8" s="1"/>
  <c r="Z24" i="8"/>
  <c r="BH24" i="8" s="1"/>
  <c r="DD24" i="8" s="1"/>
  <c r="EZ24" i="8" s="1"/>
  <c r="L37" i="8"/>
  <c r="S40" i="8"/>
  <c r="S39" i="8"/>
  <c r="S38" i="8"/>
  <c r="S36" i="8"/>
  <c r="S35" i="8"/>
  <c r="S34" i="8"/>
  <c r="S33" i="8"/>
  <c r="S31" i="8"/>
  <c r="S30" i="8"/>
  <c r="S29" i="8"/>
  <c r="S28" i="8"/>
  <c r="S27" i="8"/>
  <c r="S26" i="8"/>
  <c r="S25" i="8"/>
  <c r="S24" i="8"/>
  <c r="S23" i="8"/>
  <c r="S22" i="8"/>
  <c r="S21" i="8"/>
  <c r="EB39" i="8" l="1"/>
  <c r="EB37" i="8" s="1"/>
  <c r="DS27" i="8"/>
  <c r="EC27" i="8"/>
  <c r="EW37" i="8"/>
  <c r="EW17" i="8" s="1"/>
  <c r="BV27" i="8"/>
  <c r="BV19" i="8" s="1"/>
  <c r="BV17" i="8" s="1"/>
  <c r="CG19" i="8"/>
  <c r="CG17" i="8" s="1"/>
  <c r="J27" i="8"/>
  <c r="EC19" i="8" l="1"/>
  <c r="EC17" i="8" s="1"/>
  <c r="DS19" i="8"/>
  <c r="DS17" i="8" s="1"/>
  <c r="EU27" i="8"/>
  <c r="R27" i="8"/>
  <c r="U27" i="8"/>
  <c r="J28" i="8"/>
  <c r="R28" i="8" s="1"/>
  <c r="EU19" i="8" l="1"/>
  <c r="EU17" i="8" s="1"/>
  <c r="U34" i="8"/>
  <c r="Y34" i="8" l="1"/>
  <c r="BD34" i="8"/>
  <c r="AL32" i="8"/>
  <c r="Z39" i="8"/>
  <c r="Z30" i="8"/>
  <c r="BH30" i="8" s="1"/>
  <c r="DD30" i="8" s="1"/>
  <c r="EZ30" i="8" s="1"/>
  <c r="U40" i="8"/>
  <c r="U33" i="8"/>
  <c r="Y33" i="8" s="1"/>
  <c r="U35" i="8"/>
  <c r="U36" i="8"/>
  <c r="U38" i="8"/>
  <c r="U31" i="8"/>
  <c r="V29" i="8"/>
  <c r="U29" i="8"/>
  <c r="V28" i="8"/>
  <c r="BD28" i="8" s="1"/>
  <c r="CZ28" i="8" s="1"/>
  <c r="EV28" i="8" s="1"/>
  <c r="V27" i="8"/>
  <c r="Z25" i="8"/>
  <c r="BH25" i="8" s="1"/>
  <c r="DD25" i="8" s="1"/>
  <c r="BD43" i="8"/>
  <c r="BD42" i="8"/>
  <c r="CR41" i="8"/>
  <c r="BO41" i="8"/>
  <c r="AU41" i="8"/>
  <c r="AM41" i="8"/>
  <c r="BG41" i="8" s="1"/>
  <c r="DC41" i="8" s="1"/>
  <c r="ET41" i="8" s="1"/>
  <c r="FF41" i="8" s="1"/>
  <c r="J41" i="8"/>
  <c r="BO40" i="8"/>
  <c r="BK40" i="8"/>
  <c r="DG40" i="8" s="1"/>
  <c r="FC40" i="8" s="1"/>
  <c r="BJ40" i="8"/>
  <c r="DF40" i="8" s="1"/>
  <c r="FB40" i="8" s="1"/>
  <c r="AU40" i="8"/>
  <c r="AM40" i="8"/>
  <c r="BG40" i="8" s="1"/>
  <c r="DC40" i="8" s="1"/>
  <c r="J40" i="8"/>
  <c r="R40" i="8" s="1"/>
  <c r="CR39" i="8"/>
  <c r="BO39" i="8"/>
  <c r="BK39" i="8"/>
  <c r="DG39" i="8" s="1"/>
  <c r="FC39" i="8" s="1"/>
  <c r="BJ39" i="8"/>
  <c r="DF39" i="8" s="1"/>
  <c r="FB39" i="8" s="1"/>
  <c r="AU39" i="8"/>
  <c r="AM39" i="8"/>
  <c r="BG39" i="8" s="1"/>
  <c r="DC39" i="8" s="1"/>
  <c r="J39" i="8"/>
  <c r="R39" i="8" s="1"/>
  <c r="CR38" i="8"/>
  <c r="BO38" i="8"/>
  <c r="BK38" i="8"/>
  <c r="DG38" i="8" s="1"/>
  <c r="FC38" i="8" s="1"/>
  <c r="BJ38" i="8"/>
  <c r="DF38" i="8" s="1"/>
  <c r="FB38" i="8" s="1"/>
  <c r="AU38" i="8"/>
  <c r="AM38" i="8"/>
  <c r="BG38" i="8" s="1"/>
  <c r="DC38" i="8" s="1"/>
  <c r="J38" i="8"/>
  <c r="R38" i="8" s="1"/>
  <c r="CW37" i="8"/>
  <c r="CV37" i="8"/>
  <c r="CU37" i="8"/>
  <c r="CT37" i="8"/>
  <c r="CS37" i="8"/>
  <c r="CQ37" i="8"/>
  <c r="CP37" i="8"/>
  <c r="BU37" i="8"/>
  <c r="BT37" i="8"/>
  <c r="BS37" i="8"/>
  <c r="BR37" i="8"/>
  <c r="BQ37" i="8"/>
  <c r="BP37" i="8"/>
  <c r="BC37" i="8"/>
  <c r="BA37" i="8"/>
  <c r="AZ37" i="8"/>
  <c r="AY37" i="8"/>
  <c r="AX37" i="8"/>
  <c r="AW37" i="8"/>
  <c r="AV37" i="8"/>
  <c r="AT37" i="8"/>
  <c r="AS37" i="8"/>
  <c r="AR37" i="8"/>
  <c r="AQ37" i="8"/>
  <c r="AP37" i="8"/>
  <c r="AO37" i="8"/>
  <c r="AN37" i="8"/>
  <c r="AL37" i="8"/>
  <c r="AK37" i="8"/>
  <c r="AJ37" i="8"/>
  <c r="AI37" i="8"/>
  <c r="AG37" i="8"/>
  <c r="AF37" i="8"/>
  <c r="AE37" i="8"/>
  <c r="AD37" i="8"/>
  <c r="AB37" i="8"/>
  <c r="AA37" i="8"/>
  <c r="X37" i="8"/>
  <c r="W37" i="8"/>
  <c r="V37" i="8"/>
  <c r="T37" i="8"/>
  <c r="Q37" i="8"/>
  <c r="P37" i="8"/>
  <c r="O37" i="8"/>
  <c r="N37" i="8"/>
  <c r="M37" i="8"/>
  <c r="K37" i="8"/>
  <c r="I37" i="8"/>
  <c r="CR36" i="8"/>
  <c r="BO36" i="8"/>
  <c r="BK36" i="8"/>
  <c r="DG36" i="8" s="1"/>
  <c r="FC36" i="8" s="1"/>
  <c r="BJ36" i="8"/>
  <c r="DF36" i="8" s="1"/>
  <c r="FB36" i="8" s="1"/>
  <c r="AU36" i="8"/>
  <c r="AM36" i="8"/>
  <c r="BG36" i="8" s="1"/>
  <c r="DC36" i="8" s="1"/>
  <c r="AC36" i="8"/>
  <c r="J36" i="8"/>
  <c r="R36" i="8" s="1"/>
  <c r="CR35" i="8"/>
  <c r="BO35" i="8"/>
  <c r="BK35" i="8"/>
  <c r="DG35" i="8" s="1"/>
  <c r="FC35" i="8" s="1"/>
  <c r="BJ35" i="8"/>
  <c r="DF35" i="8" s="1"/>
  <c r="FB35" i="8" s="1"/>
  <c r="AU35" i="8"/>
  <c r="AU32" i="8" s="1"/>
  <c r="AM35" i="8"/>
  <c r="BG35" i="8" s="1"/>
  <c r="DC35" i="8" s="1"/>
  <c r="J35" i="8"/>
  <c r="R35" i="8" s="1"/>
  <c r="CR34" i="8"/>
  <c r="BO34" i="8"/>
  <c r="BO32" i="8" s="1"/>
  <c r="BK34" i="8"/>
  <c r="DG34" i="8" s="1"/>
  <c r="FC34" i="8" s="1"/>
  <c r="BJ34" i="8"/>
  <c r="DF34" i="8" s="1"/>
  <c r="FB34" i="8" s="1"/>
  <c r="AU34" i="8"/>
  <c r="AM34" i="8"/>
  <c r="BG34" i="8" s="1"/>
  <c r="DC34" i="8" s="1"/>
  <c r="EY34" i="8" s="1"/>
  <c r="AC34" i="8"/>
  <c r="J34" i="8"/>
  <c r="R34" i="8" s="1"/>
  <c r="BO33" i="8"/>
  <c r="BK33" i="8"/>
  <c r="DG33" i="8" s="1"/>
  <c r="FC33" i="8" s="1"/>
  <c r="BJ33" i="8"/>
  <c r="DF33" i="8" s="1"/>
  <c r="FB33" i="8" s="1"/>
  <c r="AU33" i="8"/>
  <c r="AM33" i="8"/>
  <c r="BG33" i="8" s="1"/>
  <c r="DC33" i="8" s="1"/>
  <c r="J33" i="8"/>
  <c r="R33" i="8" s="1"/>
  <c r="CW32" i="8"/>
  <c r="CV32" i="8"/>
  <c r="CU32" i="8"/>
  <c r="CT32" i="8"/>
  <c r="CS32" i="8"/>
  <c r="CQ32" i="8"/>
  <c r="CP32" i="8"/>
  <c r="BU32" i="8"/>
  <c r="BT32" i="8"/>
  <c r="BS32" i="8"/>
  <c r="BR32" i="8"/>
  <c r="BQ32" i="8"/>
  <c r="BP32" i="8"/>
  <c r="BE32" i="8"/>
  <c r="BA32" i="8"/>
  <c r="AZ32" i="8"/>
  <c r="AY32" i="8"/>
  <c r="AX32" i="8"/>
  <c r="AW32" i="8"/>
  <c r="AV32" i="8"/>
  <c r="AT32" i="8"/>
  <c r="AS32" i="8"/>
  <c r="AR32" i="8"/>
  <c r="AQ32" i="8"/>
  <c r="AP32" i="8"/>
  <c r="AO32" i="8"/>
  <c r="AN32" i="8"/>
  <c r="AI32" i="8"/>
  <c r="AH32" i="8"/>
  <c r="AG32" i="8"/>
  <c r="AF32" i="8"/>
  <c r="AE32" i="8"/>
  <c r="AD32" i="8"/>
  <c r="AB32" i="8"/>
  <c r="AA32" i="8"/>
  <c r="Z32" i="8"/>
  <c r="X32" i="8"/>
  <c r="W32" i="8"/>
  <c r="V32" i="8"/>
  <c r="T32" i="8"/>
  <c r="Q32" i="8"/>
  <c r="P32" i="8"/>
  <c r="O32" i="8"/>
  <c r="N32" i="8"/>
  <c r="M32" i="8"/>
  <c r="L32" i="8"/>
  <c r="K32" i="8"/>
  <c r="I32" i="8"/>
  <c r="BO31" i="8"/>
  <c r="BK31" i="8"/>
  <c r="DG31" i="8" s="1"/>
  <c r="FC31" i="8" s="1"/>
  <c r="BJ31" i="8"/>
  <c r="DF31" i="8" s="1"/>
  <c r="FB31" i="8" s="1"/>
  <c r="AU31" i="8"/>
  <c r="AM31" i="8"/>
  <c r="BG31" i="8" s="1"/>
  <c r="DC31" i="8" s="1"/>
  <c r="J31" i="8"/>
  <c r="R31" i="8" s="1"/>
  <c r="BO30" i="8"/>
  <c r="BK30" i="8"/>
  <c r="DG30" i="8" s="1"/>
  <c r="FC30" i="8" s="1"/>
  <c r="BJ30" i="8"/>
  <c r="DF30" i="8" s="1"/>
  <c r="FB30" i="8" s="1"/>
  <c r="AU30" i="8"/>
  <c r="AM30" i="8"/>
  <c r="BG30" i="8" s="1"/>
  <c r="DC30" i="8" s="1"/>
  <c r="ET30" i="8" s="1"/>
  <c r="J30" i="8"/>
  <c r="R30" i="8" s="1"/>
  <c r="BO29" i="8"/>
  <c r="BK29" i="8"/>
  <c r="DG29" i="8" s="1"/>
  <c r="FC29" i="8" s="1"/>
  <c r="BJ29" i="8"/>
  <c r="DF29" i="8" s="1"/>
  <c r="FB29" i="8" s="1"/>
  <c r="AU29" i="8"/>
  <c r="AM29" i="8"/>
  <c r="BG29" i="8" s="1"/>
  <c r="DC29" i="8" s="1"/>
  <c r="J29" i="8"/>
  <c r="R29" i="8" s="1"/>
  <c r="BO28" i="8"/>
  <c r="BK28" i="8"/>
  <c r="DG28" i="8" s="1"/>
  <c r="FC28" i="8" s="1"/>
  <c r="BJ28" i="8"/>
  <c r="DF28" i="8" s="1"/>
  <c r="FB28" i="8" s="1"/>
  <c r="AU28" i="8"/>
  <c r="AM28" i="8"/>
  <c r="BG28" i="8" s="1"/>
  <c r="DC28" i="8" s="1"/>
  <c r="AC28" i="8"/>
  <c r="BO27" i="8"/>
  <c r="BK27" i="8"/>
  <c r="DG27" i="8" s="1"/>
  <c r="FC27" i="8" s="1"/>
  <c r="BJ27" i="8"/>
  <c r="DF27" i="8" s="1"/>
  <c r="FB27" i="8" s="1"/>
  <c r="AU27" i="8"/>
  <c r="AM27" i="8"/>
  <c r="BG27" i="8" s="1"/>
  <c r="DC27" i="8" s="1"/>
  <c r="BK26" i="8"/>
  <c r="DG26" i="8" s="1"/>
  <c r="FC26" i="8" s="1"/>
  <c r="BJ26" i="8"/>
  <c r="DF26" i="8" s="1"/>
  <c r="FB26" i="8" s="1"/>
  <c r="AU26" i="8"/>
  <c r="AM26" i="8"/>
  <c r="BG26" i="8" s="1"/>
  <c r="DC26" i="8" s="1"/>
  <c r="ET26" i="8" s="1"/>
  <c r="J26" i="8"/>
  <c r="R26" i="8" s="1"/>
  <c r="BO25" i="8"/>
  <c r="BK25" i="8"/>
  <c r="DG25" i="8" s="1"/>
  <c r="FC25" i="8" s="1"/>
  <c r="BJ25" i="8"/>
  <c r="DF25" i="8" s="1"/>
  <c r="FB25" i="8" s="1"/>
  <c r="AU25" i="8"/>
  <c r="AM25" i="8"/>
  <c r="BG25" i="8" s="1"/>
  <c r="DC25" i="8" s="1"/>
  <c r="J25" i="8"/>
  <c r="R25" i="8" s="1"/>
  <c r="BO24" i="8"/>
  <c r="BK24" i="8"/>
  <c r="DG24" i="8" s="1"/>
  <c r="FC24" i="8" s="1"/>
  <c r="BJ24" i="8"/>
  <c r="DF24" i="8" s="1"/>
  <c r="FB24" i="8" s="1"/>
  <c r="AU24" i="8"/>
  <c r="AM24" i="8"/>
  <c r="BG24" i="8" s="1"/>
  <c r="DC24" i="8" s="1"/>
  <c r="ET24" i="8" s="1"/>
  <c r="J24" i="8"/>
  <c r="R24" i="8" s="1"/>
  <c r="BO23" i="8"/>
  <c r="J23" i="8"/>
  <c r="R23" i="8" s="1"/>
  <c r="BO22" i="8"/>
  <c r="BO20" i="8" s="1"/>
  <c r="BK22" i="8"/>
  <c r="DG22" i="8" s="1"/>
  <c r="FC22" i="8" s="1"/>
  <c r="BJ22" i="8"/>
  <c r="AU22" i="8"/>
  <c r="AM22" i="8"/>
  <c r="BG22" i="8" s="1"/>
  <c r="DC22" i="8" s="1"/>
  <c r="J22" i="8"/>
  <c r="R22" i="8" s="1"/>
  <c r="BO21" i="8"/>
  <c r="BK21" i="8"/>
  <c r="DG21" i="8" s="1"/>
  <c r="BJ21" i="8"/>
  <c r="DF21" i="8" s="1"/>
  <c r="FB21" i="8" s="1"/>
  <c r="AU21" i="8"/>
  <c r="AM21" i="8"/>
  <c r="BE20" i="8"/>
  <c r="J21" i="8"/>
  <c r="Z21" i="8" s="1"/>
  <c r="CW20" i="8"/>
  <c r="CW19" i="8" s="1"/>
  <c r="CV20" i="8"/>
  <c r="CU20" i="8"/>
  <c r="CT20" i="8"/>
  <c r="CS20" i="8"/>
  <c r="CS19" i="8" s="1"/>
  <c r="CQ20" i="8"/>
  <c r="CQ19" i="8" s="1"/>
  <c r="CQ17" i="8" s="1"/>
  <c r="CP20" i="8"/>
  <c r="BU20" i="8"/>
  <c r="BT20" i="8"/>
  <c r="BT19" i="8" s="1"/>
  <c r="BS20" i="8"/>
  <c r="BS19" i="8" s="1"/>
  <c r="BS17" i="8" s="1"/>
  <c r="BR20" i="8"/>
  <c r="BQ20" i="8"/>
  <c r="BP20" i="8"/>
  <c r="BP19" i="8" s="1"/>
  <c r="BI20" i="8"/>
  <c r="BA20" i="8"/>
  <c r="AZ20" i="8"/>
  <c r="AZ19" i="8" s="1"/>
  <c r="AY20" i="8"/>
  <c r="AX20" i="8"/>
  <c r="AW20" i="8"/>
  <c r="AV20" i="8"/>
  <c r="AV19" i="8" s="1"/>
  <c r="AT20" i="8"/>
  <c r="AS20" i="8"/>
  <c r="AR20" i="8"/>
  <c r="AR19" i="8" s="1"/>
  <c r="AR17" i="8" s="1"/>
  <c r="AQ20" i="8"/>
  <c r="AP20" i="8"/>
  <c r="AO20" i="8"/>
  <c r="AN20" i="8"/>
  <c r="AN19" i="8" s="1"/>
  <c r="AN17" i="8" s="1"/>
  <c r="AL20" i="8"/>
  <c r="AJ20" i="8"/>
  <c r="AI20" i="8"/>
  <c r="AG20" i="8"/>
  <c r="AF20" i="8"/>
  <c r="AE20" i="8"/>
  <c r="AD20" i="8"/>
  <c r="AB20" i="8"/>
  <c r="AB19" i="8" s="1"/>
  <c r="AA20" i="8"/>
  <c r="X20" i="8"/>
  <c r="W20" i="8"/>
  <c r="V20" i="8"/>
  <c r="U20" i="8"/>
  <c r="T20" i="8"/>
  <c r="Q20" i="8"/>
  <c r="P20" i="8"/>
  <c r="P19" i="8" s="1"/>
  <c r="P17" i="8" s="1"/>
  <c r="O20" i="8"/>
  <c r="N20" i="8"/>
  <c r="M20" i="8"/>
  <c r="L20" i="8"/>
  <c r="K20" i="8"/>
  <c r="I20" i="8"/>
  <c r="CV19" i="8"/>
  <c r="CV17" i="8" s="1"/>
  <c r="D13" i="8"/>
  <c r="E13" i="8" s="1"/>
  <c r="F13" i="8" s="1"/>
  <c r="G13" i="8" s="1"/>
  <c r="H13" i="8" s="1"/>
  <c r="I13" i="8" s="1"/>
  <c r="J13" i="8" s="1"/>
  <c r="K13" i="8" s="1"/>
  <c r="L13" i="8" s="1"/>
  <c r="M13" i="8" s="1"/>
  <c r="N13" i="8" s="1"/>
  <c r="O13" i="8" s="1"/>
  <c r="P13" i="8" s="1"/>
  <c r="Q13" i="8" s="1"/>
  <c r="R13" i="8" s="1"/>
  <c r="S13" i="8" s="1"/>
  <c r="T13" i="8" s="1"/>
  <c r="U13" i="8" s="1"/>
  <c r="V13" i="8" s="1"/>
  <c r="W13" i="8" s="1"/>
  <c r="X13" i="8" s="1"/>
  <c r="Y13" i="8" s="1"/>
  <c r="Z13" i="8" s="1"/>
  <c r="AA13" i="8" s="1"/>
  <c r="AB13" i="8" s="1"/>
  <c r="AC13" i="8" s="1"/>
  <c r="AD13" i="8" s="1"/>
  <c r="AE13" i="8" s="1"/>
  <c r="AF13" i="8" s="1"/>
  <c r="AG13" i="8" s="1"/>
  <c r="AH13" i="8" s="1"/>
  <c r="AI13" i="8" s="1"/>
  <c r="AJ13" i="8" s="1"/>
  <c r="AK13" i="8" s="1"/>
  <c r="AL13" i="8" s="1"/>
  <c r="AM13" i="8" s="1"/>
  <c r="AN13" i="8" s="1"/>
  <c r="AO13" i="8" s="1"/>
  <c r="AP13" i="8" s="1"/>
  <c r="AQ13" i="8" s="1"/>
  <c r="AR13" i="8" s="1"/>
  <c r="AS13" i="8" s="1"/>
  <c r="AT13" i="8" s="1"/>
  <c r="AU13" i="8" s="1"/>
  <c r="AV13" i="8" s="1"/>
  <c r="AW13" i="8" s="1"/>
  <c r="AX13" i="8" s="1"/>
  <c r="AY13" i="8" s="1"/>
  <c r="AZ13" i="8" s="1"/>
  <c r="BA13" i="8" s="1"/>
  <c r="BB13" i="8" s="1"/>
  <c r="BC13" i="8" s="1"/>
  <c r="BD13" i="8" s="1"/>
  <c r="BE13" i="8" s="1"/>
  <c r="BF13" i="8" s="1"/>
  <c r="BG13" i="8" s="1"/>
  <c r="BH13" i="8" s="1"/>
  <c r="BI13" i="8" s="1"/>
  <c r="BJ13" i="8" s="1"/>
  <c r="BK13" i="8" s="1"/>
  <c r="BL13" i="8" s="1"/>
  <c r="BM13" i="8" s="1"/>
  <c r="BN13" i="8" s="1"/>
  <c r="BO13" i="8" s="1"/>
  <c r="BP13" i="8" s="1"/>
  <c r="BQ13" i="8" s="1"/>
  <c r="BR13" i="8" s="1"/>
  <c r="BS13" i="8" s="1"/>
  <c r="BT13" i="8" s="1"/>
  <c r="BU13" i="8" s="1"/>
  <c r="BV13" i="8" s="1"/>
  <c r="BW13" i="8" s="1"/>
  <c r="BX13" i="8" s="1"/>
  <c r="BY13" i="8" s="1"/>
  <c r="BZ13" i="8" s="1"/>
  <c r="CA13" i="8" s="1"/>
  <c r="CB13" i="8" s="1"/>
  <c r="CC13" i="8" s="1"/>
  <c r="CD13" i="8" s="1"/>
  <c r="CE13" i="8" s="1"/>
  <c r="CF13" i="8" s="1"/>
  <c r="CG13" i="8" s="1"/>
  <c r="CH13" i="8" s="1"/>
  <c r="CI13" i="8" s="1"/>
  <c r="CJ13" i="8" s="1"/>
  <c r="CK13" i="8" s="1"/>
  <c r="CL13" i="8" s="1"/>
  <c r="CM13" i="8" s="1"/>
  <c r="CN13" i="8" s="1"/>
  <c r="CO13" i="8" s="1"/>
  <c r="CP13" i="8" s="1"/>
  <c r="CQ13" i="8" s="1"/>
  <c r="CR13" i="8" s="1"/>
  <c r="CS13" i="8" s="1"/>
  <c r="CT13" i="8" s="1"/>
  <c r="CU13" i="8" s="1"/>
  <c r="CV13" i="8" s="1"/>
  <c r="CW13" i="8" s="1"/>
  <c r="CX13" i="8" s="1"/>
  <c r="CY13" i="8" s="1"/>
  <c r="CZ13" i="8" s="1"/>
  <c r="DA13" i="8" s="1"/>
  <c r="DB13" i="8" s="1"/>
  <c r="DC13" i="8" s="1"/>
  <c r="DD13" i="8" s="1"/>
  <c r="DE13" i="8" s="1"/>
  <c r="DF13" i="8" s="1"/>
  <c r="DG13" i="8" s="1"/>
  <c r="DH13" i="8" s="1"/>
  <c r="DI13" i="8" s="1"/>
  <c r="DJ13" i="8" s="1"/>
  <c r="DK13" i="8" s="1"/>
  <c r="DL13" i="8" s="1"/>
  <c r="DM13" i="8" s="1"/>
  <c r="DN13" i="8" s="1"/>
  <c r="DO13" i="8" s="1"/>
  <c r="DP13" i="8" s="1"/>
  <c r="DQ13" i="8" s="1"/>
  <c r="DR13" i="8" s="1"/>
  <c r="DS13" i="8" s="1"/>
  <c r="DT13" i="8" s="1"/>
  <c r="DU13" i="8" s="1"/>
  <c r="DV13" i="8" s="1"/>
  <c r="DW13" i="8" s="1"/>
  <c r="DX13" i="8" s="1"/>
  <c r="DY13" i="8" s="1"/>
  <c r="DZ13" i="8" s="1"/>
  <c r="EA13" i="8" s="1"/>
  <c r="EB13" i="8" s="1"/>
  <c r="EC13" i="8" s="1"/>
  <c r="ED13" i="8" s="1"/>
  <c r="EE13" i="8" s="1"/>
  <c r="EF13" i="8" s="1"/>
  <c r="EG13" i="8" s="1"/>
  <c r="EH13" i="8" s="1"/>
  <c r="EI13" i="8" s="1"/>
  <c r="EJ13" i="8" s="1"/>
  <c r="EK13" i="8" s="1"/>
  <c r="EL13" i="8" s="1"/>
  <c r="EM13" i="8" s="1"/>
  <c r="EN13" i="8" s="1"/>
  <c r="EO13" i="8" s="1"/>
  <c r="EP13" i="8" s="1"/>
  <c r="EQ13" i="8" s="1"/>
  <c r="ER13" i="8" s="1"/>
  <c r="ES13" i="8" s="1"/>
  <c r="ET13" i="8" s="1"/>
  <c r="EU13" i="8" s="1"/>
  <c r="EV13" i="8" s="1"/>
  <c r="EW13" i="8" s="1"/>
  <c r="EX13" i="8" s="1"/>
  <c r="EY13" i="8" s="1"/>
  <c r="EZ13" i="8" s="1"/>
  <c r="FA13" i="8" s="1"/>
  <c r="FB13" i="8" s="1"/>
  <c r="FC13" i="8" s="1"/>
  <c r="FD13" i="8" s="1"/>
  <c r="FE13" i="8" s="1"/>
  <c r="FF13" i="8" s="1"/>
  <c r="EZ25" i="8" l="1"/>
  <c r="ET25" i="8" s="1"/>
  <c r="FD30" i="8"/>
  <c r="FF30" i="8" s="1"/>
  <c r="FE24" i="8"/>
  <c r="FD24" i="8"/>
  <c r="FF24" i="8" s="1"/>
  <c r="FE26" i="8"/>
  <c r="FD26" i="8"/>
  <c r="BK20" i="8"/>
  <c r="FC21" i="8"/>
  <c r="FC20" i="8" s="1"/>
  <c r="DG20" i="8"/>
  <c r="EY32" i="8"/>
  <c r="FC32" i="8"/>
  <c r="DG32" i="8"/>
  <c r="BJ20" i="8"/>
  <c r="DF22" i="8"/>
  <c r="FB22" i="8" s="1"/>
  <c r="AM32" i="8"/>
  <c r="EY37" i="8"/>
  <c r="ET28" i="8"/>
  <c r="CM34" i="8"/>
  <c r="DY34" i="8" s="1"/>
  <c r="FB32" i="8"/>
  <c r="DF32" i="8"/>
  <c r="AU37" i="8"/>
  <c r="AX19" i="8"/>
  <c r="BP17" i="8"/>
  <c r="BT17" i="8"/>
  <c r="CS17" i="8"/>
  <c r="CW17" i="8"/>
  <c r="BR19" i="8"/>
  <c r="BR17" i="8" s="1"/>
  <c r="CP19" i="8"/>
  <c r="CP17" i="8" s="1"/>
  <c r="CU19" i="8"/>
  <c r="CU17" i="8" s="1"/>
  <c r="BB28" i="8"/>
  <c r="BL28" i="8" s="1"/>
  <c r="AU20" i="8"/>
  <c r="AU19" i="8" s="1"/>
  <c r="AU17" i="8" s="1"/>
  <c r="CR37" i="8"/>
  <c r="CR20" i="8"/>
  <c r="BO37" i="8"/>
  <c r="BB25" i="8"/>
  <c r="BB30" i="8"/>
  <c r="BL30" i="8" s="1"/>
  <c r="BN30" i="8" s="1"/>
  <c r="BJ37" i="8"/>
  <c r="Y29" i="8"/>
  <c r="BD29" i="8" s="1"/>
  <c r="CZ29" i="8" s="1"/>
  <c r="EV29" i="8" s="1"/>
  <c r="Y36" i="8"/>
  <c r="BD36" i="8" s="1"/>
  <c r="BD38" i="8"/>
  <c r="CZ38" i="8" s="1"/>
  <c r="EV38" i="8" s="1"/>
  <c r="Y38" i="8"/>
  <c r="Y40" i="8"/>
  <c r="BD40" i="8" s="1"/>
  <c r="CZ40" i="8" s="1"/>
  <c r="EV40" i="8" s="1"/>
  <c r="ET40" i="8" s="1"/>
  <c r="AY19" i="8"/>
  <c r="AY17" i="8" s="1"/>
  <c r="BB24" i="8"/>
  <c r="BB26" i="8"/>
  <c r="CT19" i="8"/>
  <c r="CT17" i="8" s="1"/>
  <c r="CR32" i="8"/>
  <c r="CR19" i="8" s="1"/>
  <c r="CR17" i="8" s="1"/>
  <c r="Y35" i="8"/>
  <c r="BD35" i="8" s="1"/>
  <c r="BH39" i="8"/>
  <c r="BB41" i="8"/>
  <c r="BN41" i="8" s="1"/>
  <c r="AX17" i="8"/>
  <c r="O19" i="8"/>
  <c r="O17" i="8" s="1"/>
  <c r="AA19" i="8"/>
  <c r="AF19" i="8"/>
  <c r="AF17" i="8" s="1"/>
  <c r="AQ19" i="8"/>
  <c r="AQ17" i="8" s="1"/>
  <c r="Z27" i="8"/>
  <c r="BH27" i="8" s="1"/>
  <c r="Y31" i="8"/>
  <c r="BD31" i="8" s="1"/>
  <c r="AV17" i="8"/>
  <c r="AZ17" i="8"/>
  <c r="Q19" i="8"/>
  <c r="Q17" i="8" s="1"/>
  <c r="X19" i="8"/>
  <c r="X17" i="8" s="1"/>
  <c r="AO19" i="8"/>
  <c r="AO17" i="8" s="1"/>
  <c r="AS19" i="8"/>
  <c r="AS17" i="8" s="1"/>
  <c r="AW19" i="8"/>
  <c r="AW17" i="8" s="1"/>
  <c r="BA19" i="8"/>
  <c r="BA17" i="8" s="1"/>
  <c r="BQ19" i="8"/>
  <c r="BQ17" i="8" s="1"/>
  <c r="BU19" i="8"/>
  <c r="BU17" i="8" s="1"/>
  <c r="T19" i="8"/>
  <c r="T17" i="8" s="1"/>
  <c r="M19" i="8"/>
  <c r="M17" i="8" s="1"/>
  <c r="AI19" i="8"/>
  <c r="AI17" i="8" s="1"/>
  <c r="AP19" i="8"/>
  <c r="AP17" i="8" s="1"/>
  <c r="AT19" i="8"/>
  <c r="AT17" i="8" s="1"/>
  <c r="AB17" i="8"/>
  <c r="K19" i="8"/>
  <c r="K17" i="8" s="1"/>
  <c r="W19" i="8"/>
  <c r="W17" i="8" s="1"/>
  <c r="AL19" i="8"/>
  <c r="AL17" i="8" s="1"/>
  <c r="DA32" i="8"/>
  <c r="BB34" i="8"/>
  <c r="BG37" i="8"/>
  <c r="AM37" i="8"/>
  <c r="DC37" i="8"/>
  <c r="BG32" i="8"/>
  <c r="BE19" i="8"/>
  <c r="BI37" i="8"/>
  <c r="DE32" i="8"/>
  <c r="DE20" i="8"/>
  <c r="AA17" i="8"/>
  <c r="BF20" i="8"/>
  <c r="N19" i="8"/>
  <c r="N17" i="8" s="1"/>
  <c r="AC30" i="8"/>
  <c r="AH20" i="8"/>
  <c r="AH19" i="8" s="1"/>
  <c r="L19" i="8"/>
  <c r="L17" i="8" s="1"/>
  <c r="AG19" i="8"/>
  <c r="AG17" i="8" s="1"/>
  <c r="J20" i="8"/>
  <c r="R20" i="8" s="1"/>
  <c r="Z37" i="8"/>
  <c r="U37" i="8"/>
  <c r="U32" i="8"/>
  <c r="V19" i="8"/>
  <c r="V17" i="8" s="1"/>
  <c r="Z29" i="8"/>
  <c r="AC26" i="8"/>
  <c r="Z23" i="8"/>
  <c r="Z22" i="8"/>
  <c r="R21" i="8"/>
  <c r="BK37" i="8"/>
  <c r="S37" i="8"/>
  <c r="S32" i="8"/>
  <c r="BJ32" i="8"/>
  <c r="BK32" i="8"/>
  <c r="BK19" i="8" s="1"/>
  <c r="BK17" i="8" s="1"/>
  <c r="I19" i="8"/>
  <c r="S20" i="8"/>
  <c r="BD20" i="8"/>
  <c r="AD19" i="8"/>
  <c r="AD17" i="8" s="1"/>
  <c r="AE19" i="8"/>
  <c r="AE17" i="8" s="1"/>
  <c r="Y27" i="8"/>
  <c r="BD27" i="8" s="1"/>
  <c r="AK32" i="8"/>
  <c r="Y37" i="8"/>
  <c r="CZ20" i="8"/>
  <c r="CY20" i="8"/>
  <c r="DB20" i="8"/>
  <c r="BG21" i="8"/>
  <c r="DC21" i="8" s="1"/>
  <c r="EY21" i="8" s="1"/>
  <c r="AM20" i="8"/>
  <c r="AM19" i="8" s="1"/>
  <c r="BC20" i="8"/>
  <c r="BO19" i="8"/>
  <c r="DC32" i="8"/>
  <c r="CX28" i="8"/>
  <c r="J32" i="8"/>
  <c r="BH32" i="8"/>
  <c r="BF37" i="8"/>
  <c r="AC31" i="8"/>
  <c r="BI32" i="8"/>
  <c r="BI19" i="8" s="1"/>
  <c r="AJ32" i="8"/>
  <c r="AJ19" i="8" s="1"/>
  <c r="AJ17" i="8" s="1"/>
  <c r="BF32" i="8"/>
  <c r="BF19" i="8" s="1"/>
  <c r="AC35" i="8"/>
  <c r="J37" i="8"/>
  <c r="R37" i="8" s="1"/>
  <c r="AC39" i="8"/>
  <c r="AC37" i="8" s="1"/>
  <c r="AH37" i="8"/>
  <c r="BH37" i="8"/>
  <c r="FE40" i="8" l="1"/>
  <c r="FD40" i="8"/>
  <c r="FF40" i="8" s="1"/>
  <c r="BM28" i="8"/>
  <c r="FE25" i="8"/>
  <c r="FD25" i="8"/>
  <c r="FE28" i="8"/>
  <c r="FD28" i="8"/>
  <c r="FF26" i="8"/>
  <c r="DI28" i="8"/>
  <c r="DH28" i="8"/>
  <c r="EY20" i="8"/>
  <c r="EY19" i="8" s="1"/>
  <c r="EY17" i="8" s="1"/>
  <c r="Y32" i="8"/>
  <c r="CZ34" i="8"/>
  <c r="DF20" i="8"/>
  <c r="DF19" i="8" s="1"/>
  <c r="DF17" i="8" s="1"/>
  <c r="DG19" i="8"/>
  <c r="DG17" i="8" s="1"/>
  <c r="BO17" i="8"/>
  <c r="BJ19" i="8"/>
  <c r="BJ17" i="8" s="1"/>
  <c r="CM31" i="8"/>
  <c r="DY31" i="8" s="1"/>
  <c r="DR31" i="8" s="1"/>
  <c r="BB39" i="8"/>
  <c r="BL39" i="8" s="1"/>
  <c r="BN39" i="8" s="1"/>
  <c r="DD39" i="8"/>
  <c r="EZ39" i="8" s="1"/>
  <c r="FB20" i="8"/>
  <c r="FB19" i="8" s="1"/>
  <c r="FB17" i="8" s="1"/>
  <c r="FC19" i="8"/>
  <c r="FC17" i="8" s="1"/>
  <c r="CH27" i="8"/>
  <c r="CZ27" i="8" s="1"/>
  <c r="CM35" i="8"/>
  <c r="DY35" i="8" s="1"/>
  <c r="EV37" i="8"/>
  <c r="ET38" i="8"/>
  <c r="CM36" i="8"/>
  <c r="DY36" i="8" s="1"/>
  <c r="DE19" i="8"/>
  <c r="BD37" i="8"/>
  <c r="BB38" i="8"/>
  <c r="BL38" i="8" s="1"/>
  <c r="BN28" i="8"/>
  <c r="BB27" i="8"/>
  <c r="BB40" i="8"/>
  <c r="BH21" i="8"/>
  <c r="BH29" i="8"/>
  <c r="BD33" i="8"/>
  <c r="BH22" i="8"/>
  <c r="BB31" i="8"/>
  <c r="BL26" i="8"/>
  <c r="BM26" i="8"/>
  <c r="BB36" i="8"/>
  <c r="BM25" i="8"/>
  <c r="BL25" i="8"/>
  <c r="BB35" i="8"/>
  <c r="BM24" i="8"/>
  <c r="BL24" i="8"/>
  <c r="CX30" i="8"/>
  <c r="BH23" i="8"/>
  <c r="DD23" i="8" s="1"/>
  <c r="EZ23" i="8" s="1"/>
  <c r="BM34" i="8"/>
  <c r="BL34" i="8"/>
  <c r="BI17" i="8"/>
  <c r="AM17" i="8"/>
  <c r="AC32" i="8"/>
  <c r="AH17" i="8"/>
  <c r="Y19" i="8"/>
  <c r="Y17" i="8" s="1"/>
  <c r="DE37" i="8"/>
  <c r="BF17" i="8"/>
  <c r="J19" i="8"/>
  <c r="J17" i="8" s="1"/>
  <c r="Z20" i="8"/>
  <c r="R32" i="8"/>
  <c r="I17" i="8"/>
  <c r="S19" i="8"/>
  <c r="U19" i="8"/>
  <c r="U17" i="8" s="1"/>
  <c r="BC32" i="8"/>
  <c r="BC19" i="8" s="1"/>
  <c r="BC17" i="8" s="1"/>
  <c r="DD32" i="8"/>
  <c r="DA20" i="8"/>
  <c r="DA19" i="8" s="1"/>
  <c r="CX41" i="8"/>
  <c r="DJ41" i="8" s="1"/>
  <c r="CX40" i="8"/>
  <c r="CY37" i="8"/>
  <c r="BE37" i="8"/>
  <c r="BE17" i="8" s="1"/>
  <c r="DB32" i="8"/>
  <c r="DB19" i="8" s="1"/>
  <c r="DB37" i="8"/>
  <c r="BG20" i="8"/>
  <c r="BG19" i="8" s="1"/>
  <c r="BG17" i="8" s="1"/>
  <c r="BM38" i="8" l="1"/>
  <c r="FE38" i="8"/>
  <c r="FD38" i="8"/>
  <c r="CZ36" i="8"/>
  <c r="CZ35" i="8"/>
  <c r="DE17" i="8"/>
  <c r="CZ31" i="8"/>
  <c r="FF25" i="8"/>
  <c r="DJ28" i="8"/>
  <c r="DH30" i="8"/>
  <c r="DJ30" i="8" s="1"/>
  <c r="EZ37" i="8"/>
  <c r="ET39" i="8"/>
  <c r="EI34" i="8"/>
  <c r="EV34" i="8" s="1"/>
  <c r="CX34" i="8"/>
  <c r="DD37" i="8"/>
  <c r="CM33" i="8"/>
  <c r="DY33" i="8" s="1"/>
  <c r="DR33" i="8" s="1"/>
  <c r="CZ33" i="8"/>
  <c r="BB29" i="8"/>
  <c r="BM29" i="8" s="1"/>
  <c r="DD29" i="8"/>
  <c r="EI36" i="8"/>
  <c r="EV36" i="8" s="1"/>
  <c r="EI35" i="8"/>
  <c r="EV35" i="8" s="1"/>
  <c r="EI31" i="8"/>
  <c r="EB31" i="8" s="1"/>
  <c r="BB22" i="8"/>
  <c r="BM22" i="8" s="1"/>
  <c r="DD22" i="8"/>
  <c r="DT27" i="8"/>
  <c r="CN27" i="8"/>
  <c r="DD27" i="8" s="1"/>
  <c r="DI40" i="8"/>
  <c r="DH40" i="8"/>
  <c r="BB21" i="8"/>
  <c r="BL21" i="8" s="1"/>
  <c r="BN21" i="8" s="1"/>
  <c r="DD21" i="8"/>
  <c r="EZ21" i="8" s="1"/>
  <c r="ET21" i="8" s="1"/>
  <c r="FF28" i="8"/>
  <c r="FE37" i="8"/>
  <c r="ET23" i="8"/>
  <c r="BB23" i="8"/>
  <c r="BM23" i="8" s="1"/>
  <c r="CX36" i="8"/>
  <c r="BN38" i="8"/>
  <c r="BN34" i="8"/>
  <c r="BN24" i="8"/>
  <c r="BN25" i="8"/>
  <c r="BL23" i="8"/>
  <c r="BN26" i="8"/>
  <c r="BL31" i="8"/>
  <c r="BM31" i="8"/>
  <c r="BH20" i="8"/>
  <c r="BL27" i="8"/>
  <c r="BM27" i="8"/>
  <c r="BL35" i="8"/>
  <c r="BM35" i="8"/>
  <c r="BM36" i="8"/>
  <c r="BL36" i="8"/>
  <c r="CF31" i="8"/>
  <c r="BB33" i="8"/>
  <c r="BM40" i="8"/>
  <c r="BM37" i="8" s="1"/>
  <c r="BL40" i="8"/>
  <c r="CH19" i="8"/>
  <c r="CH17" i="8" s="1"/>
  <c r="DB17" i="8"/>
  <c r="CF34" i="8"/>
  <c r="CL32" i="8"/>
  <c r="CL19" i="8" s="1"/>
  <c r="CL17" i="8" s="1"/>
  <c r="BD32" i="8"/>
  <c r="Z19" i="8"/>
  <c r="Z17" i="8" s="1"/>
  <c r="R19" i="8"/>
  <c r="CZ37" i="8"/>
  <c r="CX38" i="8"/>
  <c r="S17" i="8"/>
  <c r="R17" i="8"/>
  <c r="AC27" i="8"/>
  <c r="AC19" i="8" s="1"/>
  <c r="AC17" i="8" s="1"/>
  <c r="AK19" i="8"/>
  <c r="AK17" i="8" s="1"/>
  <c r="BB37" i="8"/>
  <c r="CX24" i="8"/>
  <c r="CX25" i="8"/>
  <c r="CY32" i="8"/>
  <c r="CY19" i="8" s="1"/>
  <c r="CY17" i="8" s="1"/>
  <c r="DC20" i="8"/>
  <c r="DC19" i="8" s="1"/>
  <c r="DC17" i="8" s="1"/>
  <c r="CX31" i="8"/>
  <c r="DA37" i="8"/>
  <c r="DA17" i="8" s="1"/>
  <c r="CX26" i="8"/>
  <c r="CX35" i="8"/>
  <c r="CX39" i="8"/>
  <c r="ET37" i="8" l="1"/>
  <c r="FD39" i="8"/>
  <c r="DJ40" i="8"/>
  <c r="BN40" i="8"/>
  <c r="BN37" i="8" s="1"/>
  <c r="BL29" i="8"/>
  <c r="CX21" i="8"/>
  <c r="EZ29" i="8"/>
  <c r="ET29" i="8" s="1"/>
  <c r="FE23" i="8"/>
  <c r="FD23" i="8"/>
  <c r="FD21" i="8"/>
  <c r="BL22" i="8"/>
  <c r="BN22" i="8" s="1"/>
  <c r="BM20" i="8"/>
  <c r="EZ22" i="8"/>
  <c r="ET22" i="8" s="1"/>
  <c r="ET20" i="8" s="1"/>
  <c r="EV33" i="8"/>
  <c r="ET33" i="8" s="1"/>
  <c r="EI33" i="8"/>
  <c r="DH38" i="8"/>
  <c r="DJ38" i="8" s="1"/>
  <c r="DI38" i="8"/>
  <c r="BN29" i="8"/>
  <c r="DT19" i="8"/>
  <c r="DT17" i="8" s="1"/>
  <c r="DZ27" i="8"/>
  <c r="DZ19" i="8" s="1"/>
  <c r="DZ17" i="8" s="1"/>
  <c r="EV31" i="8"/>
  <c r="ET31" i="8" s="1"/>
  <c r="DI31" i="8"/>
  <c r="DH31" i="8"/>
  <c r="DJ31" i="8" s="1"/>
  <c r="FF39" i="8"/>
  <c r="ED27" i="8"/>
  <c r="EV27" i="8" s="1"/>
  <c r="DH21" i="8"/>
  <c r="DJ21" i="8" s="1"/>
  <c r="FF38" i="8"/>
  <c r="DH39" i="8"/>
  <c r="DJ39" i="8" s="1"/>
  <c r="DI35" i="8"/>
  <c r="DH35" i="8"/>
  <c r="DJ35" i="8" s="1"/>
  <c r="BN36" i="8"/>
  <c r="CF36" i="8" s="1"/>
  <c r="DR36" i="8" s="1"/>
  <c r="BN31" i="8"/>
  <c r="DH36" i="8"/>
  <c r="DI36" i="8"/>
  <c r="DI34" i="8"/>
  <c r="DH34" i="8"/>
  <c r="DI26" i="8"/>
  <c r="DH26" i="8"/>
  <c r="DH24" i="8"/>
  <c r="DI24" i="8"/>
  <c r="DI25" i="8"/>
  <c r="DH25" i="8"/>
  <c r="DR34" i="8"/>
  <c r="BB20" i="8"/>
  <c r="EB33" i="8"/>
  <c r="CN19" i="8"/>
  <c r="CN17" i="8" s="1"/>
  <c r="CZ32" i="8"/>
  <c r="CZ19" i="8" s="1"/>
  <c r="CZ17" i="8" s="1"/>
  <c r="CX33" i="8"/>
  <c r="CF27" i="8"/>
  <c r="BN23" i="8"/>
  <c r="BN20" i="8" s="1"/>
  <c r="CX22" i="8"/>
  <c r="BM33" i="8"/>
  <c r="BL33" i="8"/>
  <c r="BN35" i="8"/>
  <c r="CF35" i="8" s="1"/>
  <c r="CM32" i="8"/>
  <c r="CM19" i="8" s="1"/>
  <c r="CM17" i="8" s="1"/>
  <c r="CF33" i="8"/>
  <c r="CX23" i="8"/>
  <c r="DD20" i="8"/>
  <c r="BN27" i="8"/>
  <c r="CX29" i="8"/>
  <c r="BL20" i="8"/>
  <c r="BB32" i="8"/>
  <c r="BL32" i="8"/>
  <c r="BD19" i="8"/>
  <c r="BD17" i="8" s="1"/>
  <c r="BH19" i="8"/>
  <c r="BH17" i="8" s="1"/>
  <c r="BL37" i="8"/>
  <c r="BM32" i="8"/>
  <c r="CX37" i="8"/>
  <c r="FE33" i="8" l="1"/>
  <c r="FD33" i="8"/>
  <c r="DJ34" i="8"/>
  <c r="DJ36" i="8"/>
  <c r="EZ20" i="8"/>
  <c r="FE29" i="8"/>
  <c r="FD29" i="8"/>
  <c r="FF29" i="8" s="1"/>
  <c r="FE31" i="8"/>
  <c r="FD31" i="8"/>
  <c r="DJ25" i="8"/>
  <c r="DR27" i="8"/>
  <c r="FE22" i="8"/>
  <c r="FE20" i="8" s="1"/>
  <c r="FD22" i="8"/>
  <c r="FD20" i="8"/>
  <c r="DJ26" i="8"/>
  <c r="FF21" i="8"/>
  <c r="FF37" i="8"/>
  <c r="FD37" i="8"/>
  <c r="FF23" i="8"/>
  <c r="DH22" i="8"/>
  <c r="DI22" i="8"/>
  <c r="DH37" i="8"/>
  <c r="DI29" i="8"/>
  <c r="DH29" i="8"/>
  <c r="CX32" i="8"/>
  <c r="DI33" i="8"/>
  <c r="DH33" i="8"/>
  <c r="ED19" i="8"/>
  <c r="ED17" i="8" s="1"/>
  <c r="EJ27" i="8"/>
  <c r="EJ19" i="8" s="1"/>
  <c r="EJ17" i="8" s="1"/>
  <c r="DJ24" i="8"/>
  <c r="DH23" i="8"/>
  <c r="DI23" i="8"/>
  <c r="EB34" i="8"/>
  <c r="EB36" i="8"/>
  <c r="ET36" i="8"/>
  <c r="DR35" i="8"/>
  <c r="DR32" i="8" s="1"/>
  <c r="ET35" i="8"/>
  <c r="DY32" i="8"/>
  <c r="DY19" i="8" s="1"/>
  <c r="DY17" i="8" s="1"/>
  <c r="CF32" i="8"/>
  <c r="CF19" i="8" s="1"/>
  <c r="CF17" i="8" s="1"/>
  <c r="DI32" i="8"/>
  <c r="CX20" i="8"/>
  <c r="BN33" i="8"/>
  <c r="BN32" i="8" s="1"/>
  <c r="BM19" i="8"/>
  <c r="BM17" i="8" s="1"/>
  <c r="DD19" i="8"/>
  <c r="DD17" i="8" s="1"/>
  <c r="CX27" i="8"/>
  <c r="BB19" i="8"/>
  <c r="BB17" i="8" s="1"/>
  <c r="DI37" i="8"/>
  <c r="DJ37" i="8"/>
  <c r="DR19" i="8" l="1"/>
  <c r="DR17" i="8" s="1"/>
  <c r="EZ27" i="8"/>
  <c r="FE36" i="8"/>
  <c r="FD36" i="8"/>
  <c r="DJ33" i="8"/>
  <c r="DJ32" i="8" s="1"/>
  <c r="FE35" i="8"/>
  <c r="FD35" i="8"/>
  <c r="FF22" i="8"/>
  <c r="FF20" i="8" s="1"/>
  <c r="DJ29" i="8"/>
  <c r="DJ22" i="8"/>
  <c r="FF31" i="8"/>
  <c r="DJ23" i="8"/>
  <c r="EB27" i="8"/>
  <c r="DH27" i="8"/>
  <c r="DI27" i="8"/>
  <c r="DH32" i="8"/>
  <c r="FF33" i="8"/>
  <c r="ET34" i="8"/>
  <c r="EV32" i="8"/>
  <c r="EV19" i="8" s="1"/>
  <c r="EV17" i="8" s="1"/>
  <c r="DI20" i="8"/>
  <c r="EB35" i="8"/>
  <c r="EB32" i="8" s="1"/>
  <c r="EB19" i="8" s="1"/>
  <c r="EB17" i="8" s="1"/>
  <c r="EI32" i="8"/>
  <c r="EI19" i="8" s="1"/>
  <c r="EI17" i="8" s="1"/>
  <c r="CX19" i="8"/>
  <c r="CX17" i="8" s="1"/>
  <c r="DH20" i="8"/>
  <c r="BN19" i="8"/>
  <c r="BN17" i="8" s="1"/>
  <c r="BL19" i="8"/>
  <c r="BL17" i="8" s="1"/>
  <c r="FE34" i="8" l="1"/>
  <c r="FD34" i="8"/>
  <c r="FD32" i="8" s="1"/>
  <c r="DJ27" i="8"/>
  <c r="DJ20" i="8"/>
  <c r="EZ19" i="8"/>
  <c r="EZ17" i="8" s="1"/>
  <c r="ET27" i="8"/>
  <c r="FF35" i="8"/>
  <c r="FF36" i="8"/>
  <c r="FE32" i="8"/>
  <c r="ET32" i="8"/>
  <c r="DH19" i="8"/>
  <c r="DH17" i="8" s="1"/>
  <c r="DI19" i="8"/>
  <c r="DI17" i="8" s="1"/>
  <c r="FE27" i="8" l="1"/>
  <c r="FD27" i="8"/>
  <c r="ET19" i="8"/>
  <c r="ET17" i="8" s="1"/>
  <c r="FE19" i="8"/>
  <c r="FE17" i="8" s="1"/>
  <c r="FF34" i="8"/>
  <c r="FF32" i="8" s="1"/>
  <c r="DJ19" i="8"/>
  <c r="DJ17" i="8" s="1"/>
  <c r="FF27" i="8" l="1"/>
  <c r="FF19" i="8" s="1"/>
  <c r="FF17" i="8" s="1"/>
  <c r="FD19" i="8"/>
  <c r="FD17" i="8" s="1"/>
</calcChain>
</file>

<file path=xl/comments1.xml><?xml version="1.0" encoding="utf-8"?>
<comments xmlns="http://schemas.openxmlformats.org/spreadsheetml/2006/main">
  <authors>
    <author>Victoria Andrievschi</author>
  </authors>
  <commentList>
    <comment ref="V21" authorId="0" shapeId="0">
      <text>
        <r>
          <rPr>
            <sz val="9"/>
            <color indexed="81"/>
            <rFont val="Segoe UI"/>
            <family val="2"/>
          </rPr>
          <t>doar care cad sub incidenta Legii 355, art 8, 2</t>
        </r>
        <r>
          <rPr>
            <vertAlign val="superscript"/>
            <sz val="9"/>
            <color indexed="81"/>
            <rFont val="Segoe UI"/>
            <family val="2"/>
          </rPr>
          <t>2</t>
        </r>
      </text>
    </comment>
    <comment ref="V22" authorId="0" shapeId="0">
      <text>
        <r>
          <rPr>
            <sz val="9"/>
            <color indexed="81"/>
            <rFont val="Segoe UI"/>
            <family val="2"/>
          </rPr>
          <t>doar care cad sub incidenta Legii 355, art 8, 2</t>
        </r>
        <r>
          <rPr>
            <vertAlign val="superscript"/>
            <sz val="9"/>
            <color indexed="81"/>
            <rFont val="Segoe UI"/>
            <family val="2"/>
          </rPr>
          <t>2</t>
        </r>
      </text>
    </comment>
    <comment ref="M28" authorId="0" shapeId="0">
      <text>
        <r>
          <rPr>
            <sz val="9"/>
            <color indexed="81"/>
            <rFont val="Segoe UI"/>
            <family val="2"/>
          </rPr>
          <t xml:space="preserve">pcpfdp din cadrul CNA </t>
        </r>
      </text>
    </comment>
  </commentList>
</comments>
</file>

<file path=xl/sharedStrings.xml><?xml version="1.0" encoding="utf-8"?>
<sst xmlns="http://schemas.openxmlformats.org/spreadsheetml/2006/main" count="1240" uniqueCount="240">
  <si>
    <t>Denumire indicator</t>
  </si>
  <si>
    <t>Cod</t>
  </si>
  <si>
    <t>rînd</t>
  </si>
  <si>
    <t>grupe majore</t>
  </si>
  <si>
    <t>grupe minore</t>
  </si>
  <si>
    <t>total</t>
  </si>
  <si>
    <t>inclusiv:</t>
  </si>
  <si>
    <t>Total</t>
  </si>
  <si>
    <t>A</t>
  </si>
  <si>
    <t>Formule</t>
  </si>
  <si>
    <t>00</t>
  </si>
  <si>
    <t>funcționari publici</t>
  </si>
  <si>
    <t>10</t>
  </si>
  <si>
    <t>20</t>
  </si>
  <si>
    <t>30</t>
  </si>
  <si>
    <t>40</t>
  </si>
  <si>
    <t>militarii angajați pe bază de contract</t>
  </si>
  <si>
    <t>militari angajați pe bază de contract</t>
  </si>
  <si>
    <t xml:space="preserve">mărimea cărora este stabilită în % față de salariu de funcție </t>
  </si>
  <si>
    <t>mărimea cărora este stabilită în sumă fixă</t>
  </si>
  <si>
    <t>III. Alte plăți</t>
  </si>
  <si>
    <r>
      <t xml:space="preserve">Norme salariale care nu intră în remunerarea muncii lunare, </t>
    </r>
    <r>
      <rPr>
        <sz val="10"/>
        <rFont val="Times New Roman"/>
        <family val="1"/>
        <charset val="204"/>
      </rPr>
      <t>mii lei</t>
    </r>
  </si>
  <si>
    <t>x</t>
  </si>
  <si>
    <t>plati salariale</t>
  </si>
  <si>
    <t>Ajutor material</t>
  </si>
  <si>
    <t>Numărul de unități de personal</t>
  </si>
  <si>
    <t>în numărul absolut</t>
  </si>
  <si>
    <t>impactul ajustărilor structurale asupra mărimii ajutorului material</t>
  </si>
  <si>
    <t>inclusiv: salariul de bază</t>
  </si>
  <si>
    <t>Contribuții de asigurări sociale de stat obligatorii (212100)</t>
  </si>
  <si>
    <t>Prime de asigurare obligatorie de asistență medicală (212200)</t>
  </si>
  <si>
    <t xml:space="preserve">salariul de bază   </t>
  </si>
  <si>
    <t xml:space="preserve">salariul de bază </t>
  </si>
  <si>
    <t>judecători</t>
  </si>
  <si>
    <t>procurori</t>
  </si>
  <si>
    <t>personal din cabinetul persoanelor care dețin funcții de demnitate publică</t>
  </si>
  <si>
    <t>program-subprogram (P1-P2)</t>
  </si>
  <si>
    <t>activitate (P3)</t>
  </si>
  <si>
    <t>grupa principală (F1)</t>
  </si>
  <si>
    <t>grupa (F2)</t>
  </si>
  <si>
    <t>subgrupa (F3)</t>
  </si>
  <si>
    <r>
      <t xml:space="preserve">salariul de bază </t>
    </r>
    <r>
      <rPr>
        <sz val="9"/>
        <rFont val="Times New Roman"/>
        <family val="1"/>
        <charset val="204"/>
      </rPr>
      <t>(de funcție)</t>
    </r>
  </si>
  <si>
    <t xml:space="preserve">premieri și indemnizații lunare  </t>
  </si>
  <si>
    <t>Alte plăți bănești ale angajaților</t>
  </si>
  <si>
    <t>compensație pentru transport</t>
  </si>
  <si>
    <t>compensație pu chiria spațiului locativ și servicii comunale</t>
  </si>
  <si>
    <t>indemnizația pentru membrii misiunilor diplomatice și oficiilor consulare</t>
  </si>
  <si>
    <t>compensație pentru echipament și alimentație</t>
  </si>
  <si>
    <t>alte plăți</t>
  </si>
  <si>
    <r>
      <t xml:space="preserve">Remunerarea muncii necesar </t>
    </r>
    <r>
      <rPr>
        <i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mii lei</t>
    </r>
  </si>
  <si>
    <r>
      <t>Impactul ajustărilor care au avul loc în anul precedent</t>
    </r>
    <r>
      <rPr>
        <i/>
        <sz val="10"/>
        <rFont val="Times New Roman"/>
        <family val="1"/>
        <charset val="204"/>
      </rPr>
      <t xml:space="preserve"> (calculul se va anexa), </t>
    </r>
    <r>
      <rPr>
        <sz val="10"/>
        <rFont val="Times New Roman"/>
        <family val="1"/>
        <charset val="204"/>
      </rPr>
      <t>mii lei</t>
    </r>
  </si>
  <si>
    <r>
      <t xml:space="preserve">Ajustări, inclusiv structurale în anul 2019 </t>
    </r>
    <r>
      <rPr>
        <i/>
        <sz val="10"/>
        <color theme="1"/>
        <rFont val="Times New Roman"/>
        <family val="1"/>
        <charset val="204"/>
      </rPr>
      <t xml:space="preserve">(calculul se va anexa), </t>
    </r>
    <r>
      <rPr>
        <sz val="10"/>
        <color theme="1"/>
        <rFont val="Times New Roman"/>
        <family val="1"/>
        <charset val="204"/>
      </rPr>
      <t>mii lei</t>
    </r>
  </si>
  <si>
    <r>
      <t xml:space="preserve">personal de deservire tehnică care asigură funcționarea autorității </t>
    </r>
    <r>
      <rPr>
        <sz val="8"/>
        <rFont val="Times New Roman"/>
        <family val="1"/>
        <charset val="204"/>
      </rPr>
      <t>(</t>
    </r>
    <r>
      <rPr>
        <sz val="9"/>
        <rFont val="Times New Roman"/>
        <family val="1"/>
        <charset val="204"/>
      </rPr>
      <t>conform anexei nr.8 la Legea nr.355 din 23.12.05</t>
    </r>
    <r>
      <rPr>
        <sz val="8"/>
        <rFont val="Times New Roman"/>
        <family val="1"/>
        <charset val="204"/>
      </rPr>
      <t>)</t>
    </r>
  </si>
  <si>
    <t>care dețin statut special</t>
  </si>
  <si>
    <t>care nu dețin statut special</t>
  </si>
  <si>
    <t>personal auxiliar, muncitori</t>
  </si>
  <si>
    <t>funcționari, slujbași, specialiști de profil și cu funcții complexe</t>
  </si>
  <si>
    <t>indemnizații lunare  (în cota %)</t>
  </si>
  <si>
    <t>indemnizații lunare (în suma fixa)</t>
  </si>
  <si>
    <t>premiere lunară</t>
  </si>
  <si>
    <t>Premiere trimestrială</t>
  </si>
  <si>
    <r>
      <t xml:space="preserve">Fondul p/u acordarea premiilor, care se estimează concomitent cu ajutorul material </t>
    </r>
    <r>
      <rPr>
        <sz val="9"/>
        <rFont val="Times New Roman"/>
        <family val="1"/>
        <charset val="204"/>
      </rPr>
      <t>(cadrele didactice și personalul salarizat cnf RTU)</t>
    </r>
  </si>
  <si>
    <t xml:space="preserve">Ajutor material </t>
  </si>
  <si>
    <t>Premiere</t>
  </si>
  <si>
    <t xml:space="preserve">salariul de bază anual </t>
  </si>
  <si>
    <t>Conducătorul autorității publice</t>
  </si>
  <si>
    <t>Numele, prenumele</t>
  </si>
  <si>
    <t>semnătura</t>
  </si>
  <si>
    <t>Şeful serviciului economic (financiar)</t>
  </si>
  <si>
    <t>Executor</t>
  </si>
  <si>
    <t>____________________</t>
  </si>
  <si>
    <t>_______________________</t>
  </si>
  <si>
    <t>telefon de contact</t>
  </si>
  <si>
    <t>mediul lunar p/u anul 2019</t>
  </si>
  <si>
    <r>
      <t>Retribuirea muncii (211000),</t>
    </r>
    <r>
      <rPr>
        <sz val="10"/>
        <rFont val="Times New Roman"/>
        <family val="1"/>
        <charset val="204"/>
      </rPr>
      <t xml:space="preserve"> total în calcul pe anul 2019</t>
    </r>
    <r>
      <rPr>
        <b/>
        <sz val="10"/>
        <rFont val="Times New Roman"/>
        <family val="1"/>
        <charset val="204"/>
      </rPr>
      <t>, mii lei</t>
    </r>
  </si>
  <si>
    <t>mediul lunar p/u anul 2020</t>
  </si>
  <si>
    <r>
      <t>Retribuirea muncii (211000),</t>
    </r>
    <r>
      <rPr>
        <sz val="10"/>
        <rFont val="Times New Roman"/>
        <family val="1"/>
        <charset val="204"/>
      </rPr>
      <t xml:space="preserve"> total în calcul pe anul 2020</t>
    </r>
    <r>
      <rPr>
        <b/>
        <sz val="10"/>
        <rFont val="Times New Roman"/>
        <family val="1"/>
        <charset val="204"/>
      </rPr>
      <t>, mii lei</t>
    </r>
  </si>
  <si>
    <t>Impactul premiilor și altor plăţi de stimulare asupra mărimii indemnizației de concediu</t>
  </si>
  <si>
    <t>conducerea ANI</t>
  </si>
  <si>
    <t>persoane care dețin funcții de demnitate publică (r.21.00 = r.21.10 + r.21.20+r.21.30)</t>
  </si>
  <si>
    <t>Impactul majorărilor asupra mărimii ajutorului material</t>
  </si>
  <si>
    <t>salariul de bază</t>
  </si>
  <si>
    <t xml:space="preserve"> impactul majorărilor salariale asupra platilor salariale stabilite în %</t>
  </si>
  <si>
    <t>inclusiv</t>
  </si>
  <si>
    <t>17 = 9/8 * 1000 lei</t>
  </si>
  <si>
    <t>18 =10/8 * 1000 lei</t>
  </si>
  <si>
    <t>21=10*12 luni * 15%</t>
  </si>
  <si>
    <t>38=39+40+41+42+43</t>
  </si>
  <si>
    <t>46=47+48+49+50+51</t>
  </si>
  <si>
    <t>53=54+55+56+57+58+59</t>
  </si>
  <si>
    <t>56 =12*12 luni+33</t>
  </si>
  <si>
    <t>55=(11+14+16)*12 luni+19 +20+21+22+23+24+27+30+32+35+48</t>
  </si>
  <si>
    <t>58=38+50</t>
  </si>
  <si>
    <t>59=25+36+51</t>
  </si>
  <si>
    <t>60=26+37+52</t>
  </si>
  <si>
    <t>61=8+44</t>
  </si>
  <si>
    <t>62=8+45</t>
  </si>
  <si>
    <t>63=(53-58-60)*23%</t>
  </si>
  <si>
    <t>65=53+63+64</t>
  </si>
  <si>
    <t>9=10+11+12+13+14+15+16</t>
  </si>
  <si>
    <t xml:space="preserve">sporuri și suplimente lunare la salariul de bază </t>
  </si>
  <si>
    <t xml:space="preserve"> sporul pentru eficienta (CNA, SV, SF, IF)</t>
  </si>
  <si>
    <t>66=67+68+69+70+71</t>
  </si>
  <si>
    <t>Majorari salariale in 2019</t>
  </si>
  <si>
    <t>28=29+30+31+32+33+34+35+36</t>
  </si>
  <si>
    <t>(denumire autoritate publică (Org1))_______________________</t>
  </si>
  <si>
    <t>Informația  privind cheltuielile de personal pe APC pe anii 2019-2021</t>
  </si>
  <si>
    <t xml:space="preserve"> a) profesor și învățător in învățămintul general și profesional tehnic, funcții didactice în educația timpurie</t>
  </si>
  <si>
    <t>b) functii didactice în invățămîntul general, cu exceptia celor de profesor, învățător și a funcțiilor didactice în educația timpurie</t>
  </si>
  <si>
    <t>c) funcții didactice în invățămîntul profesional tehnic, cu excepția celei de profesor</t>
  </si>
  <si>
    <t>corpul profesoral didactic</t>
  </si>
  <si>
    <r>
      <t xml:space="preserve">Numărul de  unități de personal la 31.12.2018 </t>
    </r>
    <r>
      <rPr>
        <i/>
        <sz val="10"/>
        <rFont val="Times New Roman"/>
        <family val="1"/>
        <charset val="204"/>
      </rPr>
      <t>(aprobat conform schemelor de încadrare și listelor tarifare)</t>
    </r>
  </si>
  <si>
    <r>
      <t xml:space="preserve">Remunerarea muncii </t>
    </r>
    <r>
      <rPr>
        <sz val="10"/>
        <rFont val="Times New Roman"/>
        <family val="1"/>
        <charset val="204"/>
      </rPr>
      <t>(lunar)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în condițiile 01.01.2019, mii lei</t>
    </r>
  </si>
  <si>
    <r>
      <t>Salariul mediul lunar</t>
    </r>
    <r>
      <rPr>
        <sz val="10"/>
        <rFont val="Times New Roman"/>
        <family val="1"/>
        <charset val="204"/>
      </rPr>
      <t xml:space="preserve"> pe o unitate de personal în condiții la 01.01.2019, lei</t>
    </r>
  </si>
  <si>
    <t xml:space="preserve">anul 2019                                                                                                                                                                                                                                                                                                                                                                                                                                 anul 2019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</si>
  <si>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numărul absolut la 31.12.2019</t>
  </si>
  <si>
    <r>
      <rPr>
        <b/>
        <sz val="10"/>
        <color theme="1"/>
        <rFont val="Times New Roman"/>
        <family val="1"/>
        <charset val="204"/>
      </rPr>
      <t>Cheltuieli de personal pentru anul 2019</t>
    </r>
    <r>
      <rPr>
        <b/>
        <i/>
        <sz val="10"/>
        <color theme="1"/>
        <rFont val="Times New Roman"/>
        <family val="1"/>
        <charset val="204"/>
      </rPr>
      <t xml:space="preserve"> (210000)</t>
    </r>
    <r>
      <rPr>
        <b/>
        <sz val="10"/>
        <color theme="1"/>
        <rFont val="Times New Roman"/>
        <family val="1"/>
        <charset val="204"/>
      </rPr>
      <t xml:space="preserve">,                          </t>
    </r>
    <r>
      <rPr>
        <sz val="10"/>
        <color theme="1"/>
        <rFont val="Times New Roman"/>
        <family val="1"/>
        <charset val="204"/>
      </rPr>
      <t xml:space="preserve">   mii lei</t>
    </r>
    <r>
      <rPr>
        <i/>
        <sz val="10"/>
        <color theme="1"/>
        <rFont val="Times New Roman"/>
        <family val="1"/>
        <charset val="204"/>
      </rPr>
      <t xml:space="preserve"> </t>
    </r>
  </si>
  <si>
    <t>Remunerarea muncii temporare, pe oră, inclusiv natura pozată</t>
  </si>
  <si>
    <t xml:space="preserve">Plata premiului anual pentru rezultatele activității în anul 2018 </t>
  </si>
  <si>
    <t>Înlocuirile în timpul concediilor (educatori, paznici, portari, ușieri)</t>
  </si>
  <si>
    <t>64=(53-58)*4.5%</t>
  </si>
  <si>
    <t xml:space="preserve">anul 2020                                                         </t>
  </si>
  <si>
    <r>
      <t>Ajustări, inclusiv structurale în anul 2020</t>
    </r>
    <r>
      <rPr>
        <i/>
        <sz val="10"/>
        <color theme="1"/>
        <rFont val="Times New Roman"/>
        <family val="1"/>
        <charset val="204"/>
      </rPr>
      <t xml:space="preserve">(calculul se va anexa), </t>
    </r>
    <r>
      <rPr>
        <sz val="10"/>
        <color theme="1"/>
        <rFont val="Times New Roman"/>
        <family val="1"/>
        <charset val="204"/>
      </rPr>
      <t>mii lei</t>
    </r>
  </si>
  <si>
    <t xml:space="preserve">anul 2021                                                    </t>
  </si>
  <si>
    <r>
      <t>Alte plăţi de stimulare  (Legea 48 / 22.03.2012, art.7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 Legea nr. 355 / 23.12.2005, art.8 (2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), art.11</t>
    </r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  <charset val="204"/>
      </rPr>
      <t>)</t>
    </r>
  </si>
  <si>
    <t>d) pedagog social, psihopedagog și alte cadre didactice în cămine, internate și instituții de asistență socială, părinte-educator, educator de la terenurile din case de odihna, pensiuni</t>
  </si>
  <si>
    <t>Alte plăți bănești ale angajaților, total (art.2113)</t>
  </si>
  <si>
    <t>Alte plăți bănești ale angajaților (art.2113)</t>
  </si>
  <si>
    <r>
      <t>cadre didactice</t>
    </r>
    <r>
      <rPr>
        <i/>
        <u/>
        <sz val="9"/>
        <rFont val="Times New Roman"/>
        <family val="1"/>
        <charset val="204"/>
      </rPr>
      <t xml:space="preserve"> (r.30.00 = r.30.10 + r.30.20 + r.30.30 + r.30.40)</t>
    </r>
  </si>
  <si>
    <t>29=col.10 *4% *9 luni</t>
  </si>
  <si>
    <r>
      <rPr>
        <b/>
        <sz val="10"/>
        <color theme="1"/>
        <rFont val="Times New Roman"/>
        <family val="1"/>
        <charset val="204"/>
      </rPr>
      <t>Cheltuieli de personal pentru anul 2020</t>
    </r>
    <r>
      <rPr>
        <b/>
        <i/>
        <sz val="10"/>
        <color theme="1"/>
        <rFont val="Times New Roman"/>
        <family val="1"/>
        <charset val="204"/>
      </rPr>
      <t xml:space="preserve"> (210000)</t>
    </r>
    <r>
      <rPr>
        <b/>
        <sz val="10"/>
        <color theme="1"/>
        <rFont val="Times New Roman"/>
        <family val="1"/>
        <charset val="204"/>
      </rPr>
      <t xml:space="preserve">,                          </t>
    </r>
    <r>
      <rPr>
        <sz val="10"/>
        <color theme="1"/>
        <rFont val="Times New Roman"/>
        <family val="1"/>
        <charset val="204"/>
      </rPr>
      <t xml:space="preserve">   mii lei</t>
    </r>
    <r>
      <rPr>
        <i/>
        <sz val="10"/>
        <color theme="1"/>
        <rFont val="Times New Roman"/>
        <family val="1"/>
        <charset val="204"/>
      </rPr>
      <t xml:space="preserve"> </t>
    </r>
  </si>
  <si>
    <t>24=(19+ 20+21+27)/12 luni</t>
  </si>
  <si>
    <t>inspectori de integritate din cadrul ANI/ inspectori din Inspecția Procurorilor/ ofițeri de urmărire penală detașați la procuraturi specializate</t>
  </si>
  <si>
    <r>
      <t xml:space="preserve">Contribuții și prime  de asigurări  obligatorii </t>
    </r>
    <r>
      <rPr>
        <b/>
        <i/>
        <sz val="10"/>
        <color theme="1"/>
        <rFont val="Times New Roman"/>
        <family val="1"/>
        <charset val="204"/>
      </rPr>
      <t xml:space="preserve">(212000), </t>
    </r>
    <r>
      <rPr>
        <sz val="10"/>
        <color theme="1"/>
        <rFont val="Times New Roman"/>
        <family val="1"/>
        <charset val="204"/>
      </rPr>
      <t>mii lei</t>
    </r>
  </si>
  <si>
    <t xml:space="preserve"> impactul majorărilor salariale asupra platilor in cota %</t>
  </si>
  <si>
    <t>73=74+75+76+77+78+79+80+81</t>
  </si>
  <si>
    <t>31=(6180-5697)/5697* col.10*8 luni</t>
  </si>
  <si>
    <t>32=(6180-5697)/5697* col.11 *8 luni</t>
  </si>
  <si>
    <t>33=(6180-5697)/5697* col.12*8 luni</t>
  </si>
  <si>
    <t>6650/6180</t>
  </si>
  <si>
    <r>
      <t>majorarea salariului cadrelor didactice de la 01.09.2019 cu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7,6 % </t>
    </r>
  </si>
  <si>
    <t>34=col.10*7,6% * 3 luni</t>
  </si>
  <si>
    <t>35=(11+16+ 27/12 luni)*7,6% * 3 luni</t>
  </si>
  <si>
    <t>74=29/9 luni * 3 luni</t>
  </si>
  <si>
    <t>75=30/9 luni * 3 luni</t>
  </si>
  <si>
    <t>76=31/8 luni * 4 luni</t>
  </si>
  <si>
    <t>77=32/8 luni * 4 luni</t>
  </si>
  <si>
    <t>78=33/8 luni *4 luni</t>
  </si>
  <si>
    <t>79=34/3 luni*9 luni</t>
  </si>
  <si>
    <t>80=35/ 3 luni* 9 luni</t>
  </si>
  <si>
    <t>Cost trecător in anul 2020 a majorarilor salariale din 2019</t>
  </si>
  <si>
    <t>83=84+85+86+87+88+89+90+91</t>
  </si>
  <si>
    <t>88=(56+78)/12 luni * (6650/6180-1)*8 luni</t>
  </si>
  <si>
    <t>7250/6650</t>
  </si>
  <si>
    <t>95=96+97+98+99</t>
  </si>
  <si>
    <t>numărul absolut la 31.12.2020</t>
  </si>
  <si>
    <t>101=102+103+104+105+106+107</t>
  </si>
  <si>
    <t>102=54+67+74+76+79+84+86+89+96</t>
  </si>
  <si>
    <t>103=55+68+75+77+80+85+87+90+97</t>
  </si>
  <si>
    <t>104=56+78+88</t>
  </si>
  <si>
    <t>105=57+69+98</t>
  </si>
  <si>
    <t>106=58+70</t>
  </si>
  <si>
    <t>107=59+71+81+91+99</t>
  </si>
  <si>
    <t>108=60+72+82+92+100</t>
  </si>
  <si>
    <t>109=61+93</t>
  </si>
  <si>
    <t>110=62+94</t>
  </si>
  <si>
    <t>111=(101-106-107)*23%</t>
  </si>
  <si>
    <t>112=(101-106)*4,5%</t>
  </si>
  <si>
    <t>Majorari salariale pu implementare din 2020</t>
  </si>
  <si>
    <r>
      <t>majorarea salariului cadrelor didactice de la 01.09.2020 cu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9,0 % </t>
    </r>
  </si>
  <si>
    <t>Trecerea fp la următoarea treapta de salarizare de la 01.03.2019 (alocaţii 4% - pentru 9 luni)</t>
  </si>
  <si>
    <t xml:space="preserve">Trecerea fp la următoarea treapta de salarizare de la 01.03.2019 </t>
  </si>
  <si>
    <t>Trecerea fp la următoarea treapta de salarizare de la 01.03.2020 (alocaţii 4% la fondul de salarizare - pentru 9 luni)</t>
  </si>
  <si>
    <r>
      <t xml:space="preserve">inclusiv ajutorul material, care nu se supune calculării CASO -       </t>
    </r>
    <r>
      <rPr>
        <sz val="10"/>
        <color rgb="FFFF0000"/>
        <rFont val="Times New Roman"/>
        <family val="1"/>
      </rPr>
      <t>6650</t>
    </r>
  </si>
  <si>
    <r>
      <t>Total</t>
    </r>
    <r>
      <rPr>
        <sz val="11"/>
        <rFont val="Times New Roman"/>
        <family val="1"/>
      </rPr>
      <t xml:space="preserve"> </t>
    </r>
    <r>
      <rPr>
        <sz val="9"/>
        <rFont val="Times New Roman"/>
        <family val="1"/>
      </rPr>
      <t>(r.10.00=r.20.00+r.40.00+r.50.00)</t>
    </r>
  </si>
  <si>
    <r>
      <t>I. Personal, salarizat cnf salariilor lunare stabilite pentru funcția deținută</t>
    </r>
    <r>
      <rPr>
        <i/>
        <sz val="10"/>
        <rFont val="Times New Roman"/>
        <family val="1"/>
      </rPr>
      <t xml:space="preserve"> </t>
    </r>
    <r>
      <rPr>
        <i/>
        <sz val="9"/>
        <rFont val="Times New Roman"/>
        <family val="1"/>
      </rPr>
      <t>(r.20.00= r.21.00+r.22.00+r.23.00+r.24.00+r.25.00+r.26.00+r.27.00+r.28.00+r.29.00+r.30.00)</t>
    </r>
  </si>
  <si>
    <r>
      <t>II. Personal, salarizat cnf RTU</t>
    </r>
    <r>
      <rPr>
        <b/>
        <i/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</rPr>
      <t>(r.40.00=r.41.00+r.42.00+r.43.00)</t>
    </r>
  </si>
  <si>
    <t>54=10* 12 luni+29 +31+34+47</t>
  </si>
  <si>
    <r>
      <t>spor p/u eficienta stabilit de la salariul mediu pe economie (CNA,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  <charset val="204"/>
      </rPr>
      <t>SV, SF, IF)</t>
    </r>
  </si>
  <si>
    <r>
      <t>mărimea cărora este stabilită în % față de salariu de funcție,</t>
    </r>
    <r>
      <rPr>
        <sz val="10"/>
        <rFont val="Times New Roman"/>
        <family val="1"/>
      </rPr>
      <t xml:space="preserve"> inclusiv sporul p/u eficienta stabilit de la salariul de functie</t>
    </r>
  </si>
  <si>
    <t xml:space="preserve"> impactul majorărilor salariale asupra altor plati de stimulare si a sporului p/u eficienta</t>
  </si>
  <si>
    <t>30=col.29*15%+ col.29* (col.11/ col.10)</t>
  </si>
  <si>
    <t>Recalcularea de 01 aprilie a salariilor stabilite cnf salariului mediu pe economie realizat în anul 2018</t>
  </si>
  <si>
    <r>
      <t xml:space="preserve">inclusiv ajutorul material, care nu se supune calculării CASO - </t>
    </r>
    <r>
      <rPr>
        <sz val="10"/>
        <color rgb="FFFF0000"/>
        <rFont val="Times New Roman"/>
        <family val="1"/>
      </rPr>
      <t>6650</t>
    </r>
  </si>
  <si>
    <t>spor pentru eficienta stabilit de la salariul mediu pe economie (CNA, SV, SF, IF)</t>
  </si>
  <si>
    <r>
      <t>inclusiv ajutorul material, care nu se supune calculării CASO -</t>
    </r>
    <r>
      <rPr>
        <sz val="10"/>
        <color rgb="FFFF0000"/>
        <rFont val="Times New Roman"/>
        <family val="1"/>
      </rPr>
      <t xml:space="preserve"> 6650</t>
    </r>
  </si>
  <si>
    <t>57=(13+15)*12 luni +49</t>
  </si>
  <si>
    <t>Recalcularea de 01 aprilie a salariilor stabilite cnf salariului mediu pe economie realizat în anul 2019</t>
  </si>
  <si>
    <r>
      <t xml:space="preserve">inclusiv ajutorul material, care nu se supune calculării CASO - </t>
    </r>
    <r>
      <rPr>
        <sz val="10"/>
        <color rgb="FFFF0000"/>
        <rFont val="Times New Roman"/>
        <family val="1"/>
      </rPr>
      <t>7250</t>
    </r>
  </si>
  <si>
    <t>84=(54+67+74)/12 luni *4%*9 luni</t>
  </si>
  <si>
    <t>85=(55+68+75)/12 luni *4%*9 luni</t>
  </si>
  <si>
    <t>86=(54+67+76)/12 luni* (6650/6180-1)*8 luni</t>
  </si>
  <si>
    <t>87=(55+68+77)/12 luni* (6650/6180-1)*8 luni</t>
  </si>
  <si>
    <t>89=(54+67+79)/12 luni* 9%*3 luni</t>
  </si>
  <si>
    <t>90=(55+68+80)/12 luni* 9%* 3luni</t>
  </si>
  <si>
    <t>spor p/u eficienta stabilit de la salariul mediu pe economie (CNA, SV, SF, IF)</t>
  </si>
  <si>
    <t>113=101+111+112</t>
  </si>
  <si>
    <t>114=115+116+117+118+119</t>
  </si>
  <si>
    <r>
      <t xml:space="preserve">inclusiv ajutorul material, care nu se supune calculării CASO - </t>
    </r>
    <r>
      <rPr>
        <sz val="10"/>
        <color rgb="FFFF0000"/>
        <rFont val="Times New Roman"/>
        <family val="1"/>
      </rPr>
      <t>7950</t>
    </r>
  </si>
  <si>
    <t>Cost trecător in anul 2021 a majorarilor salariale din 2020</t>
  </si>
  <si>
    <t>7950/7250</t>
  </si>
  <si>
    <t xml:space="preserve">Trecerea fp la următoarea treapta de salarizare de la 01.03.2020 </t>
  </si>
  <si>
    <t>Recalcularea de 01 aprilie a salariilor stabilite cnf salariului mediu pe economie realizat în anul 2020</t>
  </si>
  <si>
    <t>121=122+123+124+125+126+127+128+129</t>
  </si>
  <si>
    <t>122=84/9 luni * 3 luni</t>
  </si>
  <si>
    <t>123=85/9 luni * 3 luni</t>
  </si>
  <si>
    <t>124=84/8 luni * 4 luni</t>
  </si>
  <si>
    <t>125=87/8 luni * 4 luni</t>
  </si>
  <si>
    <t>126=88/8 luni *4 luni</t>
  </si>
  <si>
    <t>127=89/3 luni*9 luni</t>
  </si>
  <si>
    <t>128=90/ 3 luni* 9 luni</t>
  </si>
  <si>
    <t xml:space="preserve"> sporul p/u eficienta (CNA, SV, SF, IF)</t>
  </si>
  <si>
    <t>Majorari salariale pu implementare din 2021</t>
  </si>
  <si>
    <t>131=132+133+134+135+136+137+138+139</t>
  </si>
  <si>
    <t>132=(102+115+122)/12 luni *4%*9 luni</t>
  </si>
  <si>
    <t>133=(103+116+123)/12 luni *4%*9 luni</t>
  </si>
  <si>
    <t>134=(102+115+124)/12 luni*(7250/ 6650-1)*8 luni</t>
  </si>
  <si>
    <t>135=(103+116+125)/12 luni*(7250/ 6650-1)*8 luni</t>
  </si>
  <si>
    <t>136=(104+126)/12 luni * (7250/6650-1)*8 luni</t>
  </si>
  <si>
    <r>
      <t>majorarea salariului cadrelor didactice de la 01.09.2020 cu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9,6 % </t>
    </r>
  </si>
  <si>
    <t>137=(102+115+127)/12 luni* 9,6%*3 luni</t>
  </si>
  <si>
    <t>138=(103+116+128)/12 luni* 9,6%* 3luni</t>
  </si>
  <si>
    <t>143=144+145+146+147</t>
  </si>
  <si>
    <t>mediul lunar p/u anul 2021</t>
  </si>
  <si>
    <r>
      <t xml:space="preserve">Ajustări, inclusiv structurale în anul 2021 </t>
    </r>
    <r>
      <rPr>
        <i/>
        <sz val="10"/>
        <color theme="1"/>
        <rFont val="Times New Roman"/>
        <family val="1"/>
        <charset val="204"/>
      </rPr>
      <t xml:space="preserve">(calculul se va anexa), </t>
    </r>
    <r>
      <rPr>
        <sz val="10"/>
        <color theme="1"/>
        <rFont val="Times New Roman"/>
        <family val="1"/>
        <charset val="204"/>
      </rPr>
      <t>mii lei</t>
    </r>
  </si>
  <si>
    <r>
      <rPr>
        <b/>
        <sz val="10"/>
        <color theme="1"/>
        <rFont val="Times New Roman"/>
        <family val="1"/>
        <charset val="204"/>
      </rPr>
      <t>Cheltuieli de personal pentru anul 2021</t>
    </r>
    <r>
      <rPr>
        <b/>
        <i/>
        <sz val="10"/>
        <color theme="1"/>
        <rFont val="Times New Roman"/>
        <family val="1"/>
        <charset val="204"/>
      </rPr>
      <t xml:space="preserve"> (210000)</t>
    </r>
    <r>
      <rPr>
        <b/>
        <sz val="10"/>
        <color theme="1"/>
        <rFont val="Times New Roman"/>
        <family val="1"/>
        <charset val="204"/>
      </rPr>
      <t xml:space="preserve">,                          </t>
    </r>
    <r>
      <rPr>
        <sz val="10"/>
        <color theme="1"/>
        <rFont val="Times New Roman"/>
        <family val="1"/>
        <charset val="204"/>
      </rPr>
      <t xml:space="preserve">   mii lei</t>
    </r>
    <r>
      <rPr>
        <i/>
        <sz val="10"/>
        <color theme="1"/>
        <rFont val="Times New Roman"/>
        <family val="1"/>
        <charset val="204"/>
      </rPr>
      <t xml:space="preserve"> </t>
    </r>
  </si>
  <si>
    <t>numărul absolut la 31.12.2021</t>
  </si>
  <si>
    <t>149=150+151+152+153+154+155</t>
  </si>
  <si>
    <t>150=102+115+122+124+127+132+134+1379+144</t>
  </si>
  <si>
    <t>151=103+116+123+125+128+133+135+138+145</t>
  </si>
  <si>
    <t>152=104+126+136</t>
  </si>
  <si>
    <t>153=105+117+146</t>
  </si>
  <si>
    <t>154=106+118</t>
  </si>
  <si>
    <t>155=107+119+129+139+147</t>
  </si>
  <si>
    <t>156=108+120+130+140+148</t>
  </si>
  <si>
    <t>157=109+141</t>
  </si>
  <si>
    <t>158=110+142</t>
  </si>
  <si>
    <t>159=(149-154-155)*23%</t>
  </si>
  <si>
    <t>160=(149-154)*4,5%</t>
  </si>
  <si>
    <t>161=149+159+160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</si>
</sst>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5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Arial"/>
      <family val="2"/>
    </font>
    <font>
      <b/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0"/>
      <color indexed="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5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  <charset val="204"/>
    </font>
    <font>
      <sz val="9"/>
      <color indexed="81"/>
      <name val="Segoe UI"/>
      <family val="2"/>
    </font>
    <font>
      <sz val="10"/>
      <color rgb="FFFF0000"/>
      <name val="Times New Roman"/>
      <family val="1"/>
    </font>
    <font>
      <vertAlign val="superscript"/>
      <sz val="9"/>
      <color indexed="81"/>
      <name val="Segoe UI"/>
      <family val="2"/>
    </font>
    <font>
      <vertAlign val="superscript"/>
      <sz val="10"/>
      <name val="Times New Roman"/>
      <family val="1"/>
    </font>
    <font>
      <sz val="10"/>
      <name val="Times New Roman"/>
      <family val="1"/>
    </font>
    <font>
      <i/>
      <u/>
      <sz val="10"/>
      <name val="Times New Roman"/>
      <family val="1"/>
      <charset val="204"/>
    </font>
    <font>
      <i/>
      <u/>
      <sz val="9"/>
      <name val="Times New Roman"/>
      <family val="1"/>
      <charset val="204"/>
    </font>
    <font>
      <i/>
      <sz val="10"/>
      <name val="Times New Roman"/>
      <family val="1"/>
    </font>
    <font>
      <i/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i/>
      <sz val="10"/>
      <name val="Times New Roman"/>
      <family val="1"/>
    </font>
    <font>
      <b/>
      <i/>
      <sz val="10"/>
      <color theme="1"/>
      <name val="Times New Roman"/>
      <family val="1"/>
    </font>
    <font>
      <i/>
      <sz val="9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Calibri"/>
      <family val="2"/>
      <scheme val="minor"/>
    </font>
    <font>
      <vertAlign val="superscript"/>
      <sz val="1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AFCEF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6" fillId="0" borderId="0"/>
    <xf numFmtId="0" fontId="1" fillId="0" borderId="0"/>
    <xf numFmtId="0" fontId="22" fillId="0" borderId="0"/>
    <xf numFmtId="0" fontId="36" fillId="0" borderId="0"/>
  </cellStyleXfs>
  <cellXfs count="438">
    <xf numFmtId="0" fontId="0" fillId="0" borderId="0" xfId="0"/>
    <xf numFmtId="0" fontId="17" fillId="0" borderId="0" xfId="1" applyFont="1" applyAlignment="1" applyProtection="1"/>
    <xf numFmtId="0" fontId="3" fillId="0" borderId="0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right"/>
    </xf>
    <xf numFmtId="0" fontId="0" fillId="0" borderId="0" xfId="0" applyProtection="1"/>
    <xf numFmtId="0" fontId="24" fillId="0" borderId="0" xfId="0" applyFont="1" applyProtection="1"/>
    <xf numFmtId="0" fontId="3" fillId="0" borderId="0" xfId="1" applyFont="1" applyBorder="1" applyProtection="1"/>
    <xf numFmtId="0" fontId="2" fillId="0" borderId="0" xfId="1" applyAlignment="1" applyProtection="1">
      <alignment vertical="top"/>
    </xf>
    <xf numFmtId="0" fontId="28" fillId="0" borderId="0" xfId="0" applyFont="1" applyProtection="1"/>
    <xf numFmtId="0" fontId="0" fillId="0" borderId="0" xfId="0" applyFill="1" applyProtection="1"/>
    <xf numFmtId="0" fontId="0" fillId="0" borderId="0" xfId="0" applyFont="1" applyProtection="1"/>
    <xf numFmtId="0" fontId="26" fillId="0" borderId="0" xfId="0" applyFont="1" applyProtection="1"/>
    <xf numFmtId="0" fontId="10" fillId="0" borderId="0" xfId="1" applyFont="1" applyFill="1" applyBorder="1" applyAlignment="1" applyProtection="1">
      <alignment horizontal="right"/>
    </xf>
    <xf numFmtId="0" fontId="10" fillId="0" borderId="0" xfId="1" applyFont="1" applyBorder="1" applyAlignment="1" applyProtection="1">
      <alignment horizontal="left" wrapText="1"/>
    </xf>
    <xf numFmtId="0" fontId="10" fillId="0" borderId="0" xfId="1" applyFont="1" applyBorder="1" applyAlignment="1" applyProtection="1">
      <alignment horizontal="right"/>
    </xf>
    <xf numFmtId="0" fontId="3" fillId="0" borderId="0" xfId="1" applyFont="1" applyProtection="1"/>
    <xf numFmtId="0" fontId="3" fillId="0" borderId="0" xfId="1" applyFont="1" applyBorder="1" applyAlignment="1" applyProtection="1">
      <alignment horizontal="left" wrapText="1"/>
    </xf>
    <xf numFmtId="0" fontId="23" fillId="0" borderId="0" xfId="0" applyFont="1" applyProtection="1"/>
    <xf numFmtId="0" fontId="3" fillId="0" borderId="0" xfId="6" applyFont="1"/>
    <xf numFmtId="0" fontId="3" fillId="0" borderId="0" xfId="1" applyFont="1" applyBorder="1" applyAlignment="1" applyProtection="1">
      <alignment wrapText="1"/>
    </xf>
    <xf numFmtId="0" fontId="25" fillId="0" borderId="0" xfId="0" applyFont="1" applyProtection="1"/>
    <xf numFmtId="0" fontId="19" fillId="0" borderId="0" xfId="1" applyFont="1" applyBorder="1" applyAlignment="1" applyProtection="1">
      <alignment wrapText="1"/>
    </xf>
    <xf numFmtId="0" fontId="19" fillId="0" borderId="0" xfId="1" applyFont="1" applyBorder="1" applyAlignment="1" applyProtection="1"/>
    <xf numFmtId="0" fontId="3" fillId="0" borderId="0" xfId="1" applyFont="1" applyFill="1" applyBorder="1" applyAlignment="1" applyProtection="1">
      <alignment horizontal="right"/>
    </xf>
    <xf numFmtId="0" fontId="5" fillId="0" borderId="0" xfId="1" applyFont="1" applyFill="1" applyBorder="1" applyAlignment="1" applyProtection="1">
      <alignment horizontal="right" wrapText="1"/>
    </xf>
    <xf numFmtId="0" fontId="3" fillId="0" borderId="0" xfId="1" applyFont="1" applyFill="1" applyBorder="1" applyProtection="1"/>
    <xf numFmtId="4" fontId="10" fillId="0" borderId="0" xfId="1" applyNumberFormat="1" applyFont="1" applyFill="1" applyBorder="1" applyProtection="1"/>
    <xf numFmtId="0" fontId="0" fillId="5" borderId="0" xfId="0" applyFill="1" applyProtection="1"/>
    <xf numFmtId="0" fontId="21" fillId="5" borderId="0" xfId="0" applyFont="1" applyFill="1" applyProtection="1"/>
    <xf numFmtId="0" fontId="26" fillId="5" borderId="0" xfId="0" applyFont="1" applyFill="1" applyProtection="1"/>
    <xf numFmtId="0" fontId="21" fillId="6" borderId="0" xfId="0" applyFont="1" applyFill="1" applyProtection="1"/>
    <xf numFmtId="0" fontId="25" fillId="0" borderId="0" xfId="0" applyFont="1" applyAlignment="1" applyProtection="1">
      <alignment horizontal="left" vertical="center"/>
    </xf>
    <xf numFmtId="0" fontId="3" fillId="0" borderId="0" xfId="4" applyFont="1" applyBorder="1" applyAlignment="1">
      <alignment horizontal="left" vertical="center"/>
    </xf>
    <xf numFmtId="0" fontId="0" fillId="0" borderId="0" xfId="0" applyBorder="1" applyProtection="1"/>
    <xf numFmtId="0" fontId="24" fillId="0" borderId="0" xfId="0" applyFont="1" applyBorder="1" applyProtection="1"/>
    <xf numFmtId="2" fontId="27" fillId="0" borderId="3" xfId="0" applyNumberFormat="1" applyFont="1" applyBorder="1" applyProtection="1"/>
    <xf numFmtId="2" fontId="3" fillId="0" borderId="3" xfId="1" applyNumberFormat="1" applyFont="1" applyFill="1" applyBorder="1" applyAlignment="1" applyProtection="1">
      <alignment horizontal="center" wrapText="1"/>
    </xf>
    <xf numFmtId="2" fontId="4" fillId="5" borderId="3" xfId="1" applyNumberFormat="1" applyFont="1" applyFill="1" applyBorder="1" applyAlignment="1" applyProtection="1">
      <alignment horizontal="center" wrapText="1"/>
    </xf>
    <xf numFmtId="2" fontId="8" fillId="5" borderId="3" xfId="1" applyNumberFormat="1" applyFont="1" applyFill="1" applyBorder="1" applyAlignment="1" applyProtection="1">
      <alignment horizontal="right"/>
    </xf>
    <xf numFmtId="2" fontId="9" fillId="6" borderId="3" xfId="1" applyNumberFormat="1" applyFont="1" applyFill="1" applyBorder="1" applyAlignment="1" applyProtection="1">
      <alignment horizontal="right"/>
    </xf>
    <xf numFmtId="2" fontId="3" fillId="0" borderId="3" xfId="1" applyNumberFormat="1" applyFont="1" applyBorder="1" applyAlignment="1" applyProtection="1">
      <alignment horizontal="right"/>
      <protection locked="0"/>
    </xf>
    <xf numFmtId="2" fontId="9" fillId="5" borderId="3" xfId="1" applyNumberFormat="1" applyFont="1" applyFill="1" applyBorder="1" applyAlignment="1" applyProtection="1">
      <alignment horizontal="right"/>
    </xf>
    <xf numFmtId="2" fontId="8" fillId="0" borderId="5" xfId="1" applyNumberFormat="1" applyFont="1" applyBorder="1" applyAlignment="1" applyProtection="1">
      <alignment horizontal="right"/>
      <protection locked="0"/>
    </xf>
    <xf numFmtId="0" fontId="33" fillId="0" borderId="0" xfId="0" applyNumberFormat="1" applyFont="1" applyProtection="1"/>
    <xf numFmtId="0" fontId="12" fillId="5" borderId="3" xfId="1" applyNumberFormat="1" applyFont="1" applyFill="1" applyBorder="1" applyAlignment="1" applyProtection="1">
      <alignment horizontal="center" wrapText="1"/>
    </xf>
    <xf numFmtId="0" fontId="10" fillId="0" borderId="3" xfId="1" applyNumberFormat="1" applyFont="1" applyFill="1" applyBorder="1" applyAlignment="1" applyProtection="1">
      <alignment horizontal="center" wrapText="1"/>
    </xf>
    <xf numFmtId="0" fontId="15" fillId="5" borderId="3" xfId="1" applyNumberFormat="1" applyFont="1" applyFill="1" applyBorder="1" applyAlignment="1" applyProtection="1">
      <alignment horizontal="center"/>
    </xf>
    <xf numFmtId="0" fontId="20" fillId="6" borderId="3" xfId="1" applyNumberFormat="1" applyFont="1" applyFill="1" applyBorder="1" applyAlignment="1" applyProtection="1">
      <alignment horizontal="center"/>
    </xf>
    <xf numFmtId="0" fontId="10" fillId="0" borderId="3" xfId="1" applyNumberFormat="1" applyFont="1" applyBorder="1" applyAlignment="1" applyProtection="1">
      <alignment horizontal="center"/>
    </xf>
    <xf numFmtId="0" fontId="20" fillId="5" borderId="3" xfId="1" applyNumberFormat="1" applyFont="1" applyFill="1" applyBorder="1" applyAlignment="1" applyProtection="1">
      <alignment horizontal="center"/>
    </xf>
    <xf numFmtId="0" fontId="15" fillId="0" borderId="5" xfId="1" applyNumberFormat="1" applyFont="1" applyBorder="1" applyAlignment="1" applyProtection="1">
      <alignment horizontal="center"/>
    </xf>
    <xf numFmtId="2" fontId="13" fillId="5" borderId="8" xfId="2" applyNumberFormat="1" applyFont="1" applyFill="1" applyBorder="1" applyAlignment="1" applyProtection="1">
      <alignment horizontal="left" vertical="center" wrapText="1"/>
    </xf>
    <xf numFmtId="2" fontId="6" fillId="0" borderId="8" xfId="2" applyNumberFormat="1" applyFont="1" applyFill="1" applyBorder="1" applyAlignment="1" applyProtection="1">
      <alignment horizontal="left" vertical="center" wrapText="1"/>
    </xf>
    <xf numFmtId="2" fontId="8" fillId="5" borderId="8" xfId="2" applyNumberFormat="1" applyFont="1" applyFill="1" applyBorder="1" applyAlignment="1" applyProtection="1">
      <alignment horizontal="left" vertical="center" wrapText="1"/>
    </xf>
    <xf numFmtId="2" fontId="43" fillId="6" borderId="8" xfId="2" applyNumberFormat="1" applyFont="1" applyFill="1" applyBorder="1" applyAlignment="1" applyProtection="1">
      <alignment horizontal="left" vertical="center" wrapText="1" indent="1"/>
    </xf>
    <xf numFmtId="2" fontId="3" fillId="0" borderId="8" xfId="2" applyNumberFormat="1" applyFont="1" applyFill="1" applyBorder="1" applyAlignment="1" applyProtection="1">
      <alignment horizontal="left" vertical="center" wrapText="1" indent="4"/>
    </xf>
    <xf numFmtId="2" fontId="3" fillId="0" borderId="8" xfId="2" applyNumberFormat="1" applyFont="1" applyBorder="1" applyAlignment="1" applyProtection="1">
      <alignment horizontal="left" vertical="center" wrapText="1" indent="4"/>
    </xf>
    <xf numFmtId="2" fontId="3" fillId="0" borderId="8" xfId="2" applyNumberFormat="1" applyFont="1" applyBorder="1" applyAlignment="1" applyProtection="1">
      <alignment horizontal="left" vertical="center" wrapText="1" indent="1"/>
    </xf>
    <xf numFmtId="2" fontId="3" fillId="0" borderId="8" xfId="2" applyNumberFormat="1" applyFont="1" applyFill="1" applyBorder="1" applyAlignment="1" applyProtection="1">
      <alignment horizontal="left" vertical="center" wrapText="1" indent="1"/>
    </xf>
    <xf numFmtId="2" fontId="43" fillId="5" borderId="8" xfId="2" applyNumberFormat="1" applyFont="1" applyFill="1" applyBorder="1" applyAlignment="1" applyProtection="1">
      <alignment horizontal="left" vertical="center" wrapText="1" indent="1"/>
    </xf>
    <xf numFmtId="2" fontId="8" fillId="0" borderId="33" xfId="2" applyNumberFormat="1" applyFont="1" applyBorder="1" applyAlignment="1" applyProtection="1">
      <alignment horizontal="left" vertical="center" wrapText="1"/>
    </xf>
    <xf numFmtId="2" fontId="13" fillId="5" borderId="7" xfId="2" applyNumberFormat="1" applyFont="1" applyFill="1" applyBorder="1" applyAlignment="1" applyProtection="1">
      <alignment horizontal="left" wrapText="1"/>
    </xf>
    <xf numFmtId="0" fontId="12" fillId="5" borderId="4" xfId="2" applyNumberFormat="1" applyFont="1" applyFill="1" applyBorder="1" applyAlignment="1" applyProtection="1">
      <alignment horizontal="center" wrapText="1"/>
    </xf>
    <xf numFmtId="2" fontId="6" fillId="0" borderId="7" xfId="2" applyNumberFormat="1" applyFont="1" applyFill="1" applyBorder="1" applyAlignment="1" applyProtection="1">
      <alignment horizontal="left" wrapText="1"/>
    </xf>
    <xf numFmtId="0" fontId="10" fillId="0" borderId="4" xfId="2" applyNumberFormat="1" applyFont="1" applyFill="1" applyBorder="1" applyAlignment="1" applyProtection="1">
      <alignment horizontal="center" wrapText="1"/>
    </xf>
    <xf numFmtId="2" fontId="8" fillId="5" borderId="7" xfId="2" applyNumberFormat="1" applyFont="1" applyFill="1" applyBorder="1" applyAlignment="1" applyProtection="1">
      <alignment horizontal="left" wrapText="1"/>
    </xf>
    <xf numFmtId="0" fontId="15" fillId="5" borderId="4" xfId="2" applyNumberFormat="1" applyFont="1" applyFill="1" applyBorder="1" applyAlignment="1" applyProtection="1">
      <alignment horizontal="center" wrapText="1"/>
    </xf>
    <xf numFmtId="2" fontId="9" fillId="6" borderId="7" xfId="2" applyNumberFormat="1" applyFont="1" applyFill="1" applyBorder="1" applyAlignment="1" applyProtection="1">
      <alignment horizontal="left" wrapText="1" indent="1"/>
    </xf>
    <xf numFmtId="0" fontId="20" fillId="6" borderId="4" xfId="2" applyNumberFormat="1" applyFont="1" applyFill="1" applyBorder="1" applyAlignment="1" applyProtection="1">
      <alignment horizontal="center" wrapText="1"/>
    </xf>
    <xf numFmtId="2" fontId="3" fillId="0" borderId="7" xfId="2" applyNumberFormat="1" applyFont="1" applyBorder="1" applyAlignment="1" applyProtection="1">
      <alignment horizontal="left" wrapText="1" indent="1"/>
      <protection locked="0"/>
    </xf>
    <xf numFmtId="2" fontId="9" fillId="5" borderId="7" xfId="2" applyNumberFormat="1" applyFont="1" applyFill="1" applyBorder="1" applyAlignment="1" applyProtection="1">
      <alignment horizontal="left" wrapText="1" indent="1"/>
    </xf>
    <xf numFmtId="0" fontId="20" fillId="5" borderId="4" xfId="2" applyNumberFormat="1" applyFont="1" applyFill="1" applyBorder="1" applyAlignment="1" applyProtection="1">
      <alignment horizontal="center" wrapText="1"/>
    </xf>
    <xf numFmtId="2" fontId="3" fillId="0" borderId="7" xfId="2" applyNumberFormat="1" applyFont="1" applyBorder="1" applyAlignment="1" applyProtection="1">
      <alignment horizontal="left" wrapText="1" indent="5"/>
      <protection locked="0"/>
    </xf>
    <xf numFmtId="0" fontId="10" fillId="0" borderId="4" xfId="2" applyNumberFormat="1" applyFont="1" applyBorder="1" applyAlignment="1" applyProtection="1">
      <alignment horizontal="center" wrapText="1"/>
    </xf>
    <xf numFmtId="2" fontId="3" fillId="0" borderId="7" xfId="2" applyNumberFormat="1" applyFont="1" applyBorder="1" applyAlignment="1" applyProtection="1">
      <alignment horizontal="left" wrapText="1" indent="2"/>
      <protection locked="0"/>
    </xf>
    <xf numFmtId="2" fontId="8" fillId="0" borderId="34" xfId="2" applyNumberFormat="1" applyFont="1" applyBorder="1" applyAlignment="1" applyProtection="1">
      <alignment horizontal="left" wrapText="1"/>
      <protection locked="0"/>
    </xf>
    <xf numFmtId="0" fontId="15" fillId="0" borderId="6" xfId="2" applyNumberFormat="1" applyFont="1" applyBorder="1" applyAlignment="1" applyProtection="1">
      <alignment horizontal="center" wrapText="1"/>
    </xf>
    <xf numFmtId="2" fontId="11" fillId="0" borderId="26" xfId="1" applyNumberFormat="1" applyFont="1" applyBorder="1" applyAlignment="1" applyProtection="1">
      <alignment horizontal="center"/>
    </xf>
    <xf numFmtId="2" fontId="11" fillId="0" borderId="19" xfId="1" applyNumberFormat="1" applyFont="1" applyBorder="1" applyAlignment="1" applyProtection="1">
      <alignment horizontal="center"/>
    </xf>
    <xf numFmtId="2" fontId="11" fillId="0" borderId="13" xfId="1" applyNumberFormat="1" applyFont="1" applyBorder="1" applyAlignment="1" applyProtection="1">
      <alignment horizontal="center" wrapText="1"/>
    </xf>
    <xf numFmtId="2" fontId="11" fillId="0" borderId="14" xfId="1" applyNumberFormat="1" applyFont="1" applyBorder="1" applyAlignment="1" applyProtection="1">
      <alignment horizontal="center" wrapText="1"/>
    </xf>
    <xf numFmtId="0" fontId="6" fillId="0" borderId="22" xfId="1" applyNumberFormat="1" applyFont="1" applyBorder="1" applyAlignment="1" applyProtection="1">
      <alignment horizontal="center" vertical="center" wrapText="1"/>
    </xf>
    <xf numFmtId="0" fontId="6" fillId="0" borderId="9" xfId="1" applyNumberFormat="1" applyFont="1" applyBorder="1" applyAlignment="1" applyProtection="1">
      <alignment horizontal="center" vertical="center" wrapText="1"/>
    </xf>
    <xf numFmtId="0" fontId="6" fillId="0" borderId="10" xfId="1" applyNumberFormat="1" applyFont="1" applyBorder="1" applyAlignment="1" applyProtection="1">
      <alignment horizontal="center" vertical="center" wrapText="1"/>
    </xf>
    <xf numFmtId="0" fontId="6" fillId="0" borderId="12" xfId="1" applyNumberFormat="1" applyFont="1" applyBorder="1" applyAlignment="1" applyProtection="1">
      <alignment horizontal="center" vertical="center" wrapText="1"/>
    </xf>
    <xf numFmtId="2" fontId="11" fillId="0" borderId="31" xfId="1" applyNumberFormat="1" applyFont="1" applyBorder="1" applyAlignment="1" applyProtection="1">
      <alignment horizontal="center" wrapText="1"/>
    </xf>
    <xf numFmtId="0" fontId="6" fillId="0" borderId="10" xfId="1" applyNumberFormat="1" applyFont="1" applyFill="1" applyBorder="1" applyAlignment="1" applyProtection="1">
      <alignment horizontal="center" vertical="center" wrapText="1"/>
    </xf>
    <xf numFmtId="0" fontId="6" fillId="0" borderId="12" xfId="1" applyNumberFormat="1" applyFont="1" applyFill="1" applyBorder="1" applyAlignment="1" applyProtection="1">
      <alignment horizontal="center" vertical="center" wrapText="1"/>
    </xf>
    <xf numFmtId="0" fontId="6" fillId="0" borderId="11" xfId="1" applyNumberFormat="1" applyFont="1" applyBorder="1" applyAlignment="1" applyProtection="1">
      <alignment horizontal="center" vertical="center" wrapText="1"/>
    </xf>
    <xf numFmtId="2" fontId="11" fillId="0" borderId="21" xfId="1" applyNumberFormat="1" applyFont="1" applyBorder="1" applyAlignment="1" applyProtection="1">
      <alignment horizontal="center" wrapText="1"/>
    </xf>
    <xf numFmtId="2" fontId="3" fillId="0" borderId="23" xfId="1" applyNumberFormat="1" applyFont="1" applyFill="1" applyBorder="1" applyAlignment="1" applyProtection="1">
      <alignment horizontal="center" vertical="center" wrapText="1"/>
    </xf>
    <xf numFmtId="0" fontId="6" fillId="0" borderId="9" xfId="1" applyNumberFormat="1" applyFont="1" applyFill="1" applyBorder="1" applyAlignment="1" applyProtection="1">
      <alignment horizontal="center" vertical="center" wrapText="1"/>
    </xf>
    <xf numFmtId="2" fontId="11" fillId="0" borderId="19" xfId="1" applyNumberFormat="1" applyFont="1" applyFill="1" applyBorder="1" applyAlignment="1" applyProtection="1">
      <alignment horizontal="center"/>
    </xf>
    <xf numFmtId="2" fontId="3" fillId="0" borderId="24" xfId="1" applyNumberFormat="1" applyFont="1" applyFill="1" applyBorder="1" applyAlignment="1" applyProtection="1">
      <alignment horizontal="center" vertical="center" wrapText="1"/>
    </xf>
    <xf numFmtId="2" fontId="11" fillId="0" borderId="14" xfId="1" applyNumberFormat="1" applyFont="1" applyFill="1" applyBorder="1" applyAlignment="1" applyProtection="1">
      <alignment horizontal="center"/>
    </xf>
    <xf numFmtId="2" fontId="27" fillId="0" borderId="13" xfId="0" applyNumberFormat="1" applyFont="1" applyBorder="1" applyProtection="1"/>
    <xf numFmtId="0" fontId="6" fillId="0" borderId="9" xfId="0" applyNumberFormat="1" applyFont="1" applyBorder="1" applyAlignment="1" applyProtection="1">
      <alignment horizontal="center" vertical="center" wrapText="1"/>
    </xf>
    <xf numFmtId="0" fontId="6" fillId="0" borderId="10" xfId="0" applyNumberFormat="1" applyFont="1" applyBorder="1" applyAlignment="1" applyProtection="1">
      <alignment horizontal="center" vertical="center" wrapText="1"/>
    </xf>
    <xf numFmtId="0" fontId="6" fillId="0" borderId="12" xfId="0" applyNumberFormat="1" applyFont="1" applyBorder="1" applyAlignment="1" applyProtection="1">
      <alignment horizontal="center" vertical="center" wrapText="1"/>
    </xf>
    <xf numFmtId="2" fontId="32" fillId="0" borderId="0" xfId="0" applyNumberFormat="1" applyFont="1" applyFill="1" applyBorder="1" applyAlignment="1" applyProtection="1">
      <alignment horizontal="right"/>
    </xf>
    <xf numFmtId="2" fontId="35" fillId="0" borderId="0" xfId="0" applyNumberFormat="1" applyFont="1" applyFill="1" applyBorder="1" applyAlignment="1" applyProtection="1">
      <alignment horizontal="center"/>
    </xf>
    <xf numFmtId="2" fontId="27" fillId="0" borderId="17" xfId="0" applyNumberFormat="1" applyFont="1" applyBorder="1" applyProtection="1"/>
    <xf numFmtId="2" fontId="27" fillId="0" borderId="15" xfId="0" applyNumberFormat="1" applyFont="1" applyBorder="1" applyProtection="1"/>
    <xf numFmtId="4" fontId="47" fillId="5" borderId="2" xfId="1" applyNumberFormat="1" applyFont="1" applyFill="1" applyBorder="1" applyAlignment="1" applyProtection="1">
      <alignment wrapText="1"/>
    </xf>
    <xf numFmtId="4" fontId="47" fillId="5" borderId="3" xfId="1" applyNumberFormat="1" applyFont="1" applyFill="1" applyBorder="1" applyAlignment="1" applyProtection="1">
      <alignment wrapText="1"/>
    </xf>
    <xf numFmtId="4" fontId="47" fillId="5" borderId="1" xfId="1" applyNumberFormat="1" applyFont="1" applyFill="1" applyBorder="1" applyAlignment="1" applyProtection="1">
      <alignment wrapText="1"/>
    </xf>
    <xf numFmtId="4" fontId="47" fillId="5" borderId="7" xfId="1" applyNumberFormat="1" applyFont="1" applyFill="1" applyBorder="1" applyAlignment="1" applyProtection="1">
      <alignment wrapText="1"/>
    </xf>
    <xf numFmtId="4" fontId="47" fillId="5" borderId="4" xfId="1" applyNumberFormat="1" applyFont="1" applyFill="1" applyBorder="1" applyAlignment="1" applyProtection="1">
      <alignment wrapText="1"/>
    </xf>
    <xf numFmtId="4" fontId="42" fillId="0" borderId="2" xfId="1" applyNumberFormat="1" applyFont="1" applyFill="1" applyBorder="1" applyAlignment="1" applyProtection="1">
      <alignment wrapText="1"/>
    </xf>
    <xf numFmtId="4" fontId="42" fillId="0" borderId="3" xfId="1" applyNumberFormat="1" applyFont="1" applyFill="1" applyBorder="1" applyAlignment="1" applyProtection="1">
      <alignment wrapText="1"/>
    </xf>
    <xf numFmtId="4" fontId="42" fillId="0" borderId="1" xfId="1" applyNumberFormat="1" applyFont="1" applyFill="1" applyBorder="1" applyAlignment="1" applyProtection="1">
      <alignment wrapText="1"/>
    </xf>
    <xf numFmtId="4" fontId="42" fillId="0" borderId="7" xfId="1" applyNumberFormat="1" applyFont="1" applyFill="1" applyBorder="1" applyAlignment="1" applyProtection="1">
      <alignment wrapText="1"/>
    </xf>
    <xf numFmtId="4" fontId="42" fillId="0" borderId="4" xfId="1" applyNumberFormat="1" applyFont="1" applyFill="1" applyBorder="1" applyAlignment="1" applyProtection="1">
      <alignment wrapText="1"/>
    </xf>
    <xf numFmtId="4" fontId="42" fillId="0" borderId="7" xfId="0" applyNumberFormat="1" applyFont="1" applyFill="1" applyBorder="1" applyAlignment="1" applyProtection="1"/>
    <xf numFmtId="4" fontId="42" fillId="0" borderId="3" xfId="0" applyNumberFormat="1" applyFont="1" applyFill="1" applyBorder="1" applyAlignment="1" applyProtection="1"/>
    <xf numFmtId="4" fontId="47" fillId="0" borderId="3" xfId="0" applyNumberFormat="1" applyFont="1" applyFill="1" applyBorder="1" applyAlignment="1" applyProtection="1"/>
    <xf numFmtId="4" fontId="42" fillId="0" borderId="3" xfId="0" applyNumberFormat="1" applyFont="1" applyFill="1" applyBorder="1" applyAlignment="1" applyProtection="1">
      <alignment wrapText="1"/>
    </xf>
    <xf numFmtId="4" fontId="42" fillId="0" borderId="4" xfId="0" applyNumberFormat="1" applyFont="1" applyFill="1" applyBorder="1" applyAlignment="1" applyProtection="1"/>
    <xf numFmtId="4" fontId="48" fillId="0" borderId="3" xfId="0" applyNumberFormat="1" applyFont="1" applyFill="1" applyBorder="1" applyAlignment="1" applyProtection="1"/>
    <xf numFmtId="4" fontId="48" fillId="0" borderId="4" xfId="0" applyNumberFormat="1" applyFont="1" applyFill="1" applyBorder="1" applyAlignment="1" applyProtection="1"/>
    <xf numFmtId="4" fontId="49" fillId="5" borderId="2" xfId="1" applyNumberFormat="1" applyFont="1" applyFill="1" applyBorder="1" applyAlignment="1" applyProtection="1"/>
    <xf numFmtId="4" fontId="49" fillId="5" borderId="3" xfId="1" applyNumberFormat="1" applyFont="1" applyFill="1" applyBorder="1" applyAlignment="1" applyProtection="1"/>
    <xf numFmtId="4" fontId="49" fillId="5" borderId="1" xfId="1" applyNumberFormat="1" applyFont="1" applyFill="1" applyBorder="1" applyAlignment="1" applyProtection="1"/>
    <xf numFmtId="4" fontId="49" fillId="5" borderId="7" xfId="1" applyNumberFormat="1" applyFont="1" applyFill="1" applyBorder="1" applyAlignment="1" applyProtection="1"/>
    <xf numFmtId="4" fontId="49" fillId="5" borderId="4" xfId="1" applyNumberFormat="1" applyFont="1" applyFill="1" applyBorder="1" applyAlignment="1" applyProtection="1"/>
    <xf numFmtId="4" fontId="45" fillId="6" borderId="2" xfId="1" applyNumberFormat="1" applyFont="1" applyFill="1" applyBorder="1" applyAlignment="1" applyProtection="1"/>
    <xf numFmtId="4" fontId="45" fillId="6" borderId="3" xfId="1" applyNumberFormat="1" applyFont="1" applyFill="1" applyBorder="1" applyAlignment="1" applyProtection="1"/>
    <xf numFmtId="4" fontId="45" fillId="6" borderId="1" xfId="1" applyNumberFormat="1" applyFont="1" applyFill="1" applyBorder="1" applyAlignment="1" applyProtection="1"/>
    <xf numFmtId="4" fontId="45" fillId="6" borderId="7" xfId="1" applyNumberFormat="1" applyFont="1" applyFill="1" applyBorder="1" applyAlignment="1" applyProtection="1"/>
    <xf numFmtId="4" fontId="45" fillId="6" borderId="4" xfId="1" applyNumberFormat="1" applyFont="1" applyFill="1" applyBorder="1" applyAlignment="1" applyProtection="1"/>
    <xf numFmtId="4" fontId="42" fillId="6" borderId="3" xfId="1" applyNumberFormat="1" applyFont="1" applyFill="1" applyBorder="1" applyAlignment="1" applyProtection="1"/>
    <xf numFmtId="4" fontId="42" fillId="0" borderId="3" xfId="1" applyNumberFormat="1" applyFont="1" applyFill="1" applyBorder="1" applyAlignment="1" applyProtection="1">
      <protection locked="0"/>
    </xf>
    <xf numFmtId="4" fontId="42" fillId="0" borderId="3" xfId="0" applyNumberFormat="1" applyFont="1" applyFill="1" applyBorder="1" applyAlignment="1" applyProtection="1">
      <protection locked="0"/>
    </xf>
    <xf numFmtId="4" fontId="45" fillId="4" borderId="1" xfId="0" applyNumberFormat="1" applyFont="1" applyFill="1" applyBorder="1" applyAlignment="1" applyProtection="1"/>
    <xf numFmtId="4" fontId="45" fillId="4" borderId="7" xfId="0" applyNumberFormat="1" applyFont="1" applyFill="1" applyBorder="1" applyAlignment="1" applyProtection="1"/>
    <xf numFmtId="4" fontId="45" fillId="4" borderId="3" xfId="0" applyNumberFormat="1" applyFont="1" applyFill="1" applyBorder="1" applyAlignment="1" applyProtection="1"/>
    <xf numFmtId="4" fontId="39" fillId="0" borderId="3" xfId="0" applyNumberFormat="1" applyFont="1" applyFill="1" applyBorder="1" applyAlignment="1" applyProtection="1"/>
    <xf numFmtId="4" fontId="42" fillId="6" borderId="3" xfId="0" applyNumberFormat="1" applyFont="1" applyFill="1" applyBorder="1" applyAlignment="1" applyProtection="1">
      <alignment wrapText="1"/>
    </xf>
    <xf numFmtId="4" fontId="45" fillId="4" borderId="4" xfId="0" applyNumberFormat="1" applyFont="1" applyFill="1" applyBorder="1" applyAlignment="1" applyProtection="1"/>
    <xf numFmtId="4" fontId="42" fillId="6" borderId="2" xfId="0" applyNumberFormat="1" applyFont="1" applyFill="1" applyBorder="1" applyAlignment="1" applyProtection="1"/>
    <xf numFmtId="4" fontId="42" fillId="6" borderId="3" xfId="0" applyNumberFormat="1" applyFont="1" applyFill="1" applyBorder="1" applyAlignment="1" applyProtection="1"/>
    <xf numFmtId="4" fontId="42" fillId="0" borderId="3" xfId="1" applyNumberFormat="1" applyFont="1" applyFill="1" applyBorder="1" applyAlignment="1" applyProtection="1"/>
    <xf numFmtId="4" fontId="48" fillId="0" borderId="3" xfId="0" applyNumberFormat="1" applyFont="1" applyBorder="1" applyAlignment="1" applyProtection="1">
      <protection locked="0"/>
    </xf>
    <xf numFmtId="4" fontId="48" fillId="6" borderId="3" xfId="1" applyNumberFormat="1" applyFont="1" applyFill="1" applyBorder="1" applyAlignment="1" applyProtection="1"/>
    <xf numFmtId="4" fontId="48" fillId="6" borderId="3" xfId="0" applyNumberFormat="1" applyFont="1" applyFill="1" applyBorder="1" applyAlignment="1" applyProtection="1">
      <protection locked="0"/>
    </xf>
    <xf numFmtId="4" fontId="48" fillId="0" borderId="3" xfId="0" applyNumberFormat="1" applyFont="1" applyFill="1" applyBorder="1" applyAlignment="1" applyProtection="1">
      <protection locked="0"/>
    </xf>
    <xf numFmtId="4" fontId="45" fillId="4" borderId="3" xfId="1" applyNumberFormat="1" applyFont="1" applyFill="1" applyBorder="1" applyAlignment="1" applyProtection="1">
      <protection locked="0"/>
    </xf>
    <xf numFmtId="4" fontId="45" fillId="0" borderId="3" xfId="1" applyNumberFormat="1" applyFont="1" applyFill="1" applyBorder="1" applyAlignment="1" applyProtection="1">
      <protection locked="0"/>
    </xf>
    <xf numFmtId="4" fontId="42" fillId="0" borderId="1" xfId="1" applyNumberFormat="1" applyFont="1" applyFill="1" applyBorder="1" applyAlignment="1" applyProtection="1">
      <protection locked="0"/>
    </xf>
    <xf numFmtId="4" fontId="42" fillId="0" borderId="4" xfId="0" applyNumberFormat="1" applyFont="1" applyFill="1" applyBorder="1" applyAlignment="1" applyProtection="1">
      <protection locked="0"/>
    </xf>
    <xf numFmtId="4" fontId="42" fillId="6" borderId="3" xfId="0" applyNumberFormat="1" applyFont="1" applyFill="1" applyBorder="1" applyAlignment="1" applyProtection="1">
      <protection locked="0"/>
    </xf>
    <xf numFmtId="4" fontId="45" fillId="5" borderId="2" xfId="1" applyNumberFormat="1" applyFont="1" applyFill="1" applyBorder="1" applyAlignment="1" applyProtection="1"/>
    <xf numFmtId="4" fontId="45" fillId="5" borderId="3" xfId="1" applyNumberFormat="1" applyFont="1" applyFill="1" applyBorder="1" applyAlignment="1" applyProtection="1"/>
    <xf numFmtId="4" fontId="45" fillId="5" borderId="1" xfId="1" applyNumberFormat="1" applyFont="1" applyFill="1" applyBorder="1" applyAlignment="1" applyProtection="1"/>
    <xf numFmtId="4" fontId="45" fillId="5" borderId="7" xfId="1" applyNumberFormat="1" applyFont="1" applyFill="1" applyBorder="1" applyAlignment="1" applyProtection="1"/>
    <xf numFmtId="4" fontId="45" fillId="5" borderId="4" xfId="1" applyNumberFormat="1" applyFont="1" applyFill="1" applyBorder="1" applyAlignment="1" applyProtection="1"/>
    <xf numFmtId="4" fontId="42" fillId="0" borderId="1" xfId="0" applyNumberFormat="1" applyFont="1" applyFill="1" applyBorder="1" applyAlignment="1" applyProtection="1"/>
    <xf numFmtId="4" fontId="42" fillId="6" borderId="7" xfId="1" applyNumberFormat="1" applyFont="1" applyFill="1" applyBorder="1" applyAlignment="1" applyProtection="1"/>
    <xf numFmtId="4" fontId="42" fillId="6" borderId="4" xfId="1" applyNumberFormat="1" applyFont="1" applyFill="1" applyBorder="1" applyAlignment="1" applyProtection="1"/>
    <xf numFmtId="4" fontId="45" fillId="4" borderId="7" xfId="0" applyNumberFormat="1" applyFont="1" applyFill="1" applyBorder="1" applyAlignment="1" applyProtection="1">
      <protection locked="0"/>
    </xf>
    <xf numFmtId="4" fontId="45" fillId="4" borderId="3" xfId="0" applyNumberFormat="1" applyFont="1" applyFill="1" applyBorder="1" applyAlignment="1" applyProtection="1">
      <protection locked="0"/>
    </xf>
    <xf numFmtId="4" fontId="42" fillId="0" borderId="1" xfId="0" applyNumberFormat="1" applyFont="1" applyFill="1" applyBorder="1" applyAlignment="1" applyProtection="1">
      <protection locked="0"/>
    </xf>
    <xf numFmtId="4" fontId="42" fillId="0" borderId="7" xfId="0" applyNumberFormat="1" applyFont="1" applyFill="1" applyBorder="1" applyAlignment="1" applyProtection="1">
      <protection locked="0"/>
    </xf>
    <xf numFmtId="4" fontId="45" fillId="4" borderId="1" xfId="0" applyNumberFormat="1" applyFont="1" applyFill="1" applyBorder="1" applyAlignment="1" applyProtection="1">
      <protection locked="0"/>
    </xf>
    <xf numFmtId="4" fontId="49" fillId="6" borderId="5" xfId="1" applyNumberFormat="1" applyFont="1" applyFill="1" applyBorder="1" applyAlignment="1" applyProtection="1"/>
    <xf numFmtId="4" fontId="49" fillId="0" borderId="5" xfId="1" applyNumberFormat="1" applyFont="1" applyFill="1" applyBorder="1" applyAlignment="1" applyProtection="1">
      <protection locked="0"/>
    </xf>
    <xf numFmtId="4" fontId="45" fillId="4" borderId="5" xfId="0" applyNumberFormat="1" applyFont="1" applyFill="1" applyBorder="1" applyAlignment="1" applyProtection="1"/>
    <xf numFmtId="4" fontId="49" fillId="0" borderId="36" xfId="1" applyNumberFormat="1" applyFont="1" applyFill="1" applyBorder="1" applyAlignment="1" applyProtection="1">
      <protection locked="0"/>
    </xf>
    <xf numFmtId="4" fontId="49" fillId="4" borderId="34" xfId="1" applyNumberFormat="1" applyFont="1" applyFill="1" applyBorder="1" applyAlignment="1" applyProtection="1"/>
    <xf numFmtId="4" fontId="49" fillId="4" borderId="6" xfId="1" applyNumberFormat="1" applyFont="1" applyFill="1" applyBorder="1" applyAlignment="1" applyProtection="1"/>
    <xf numFmtId="4" fontId="50" fillId="0" borderId="34" xfId="0" applyNumberFormat="1" applyFont="1" applyBorder="1" applyAlignment="1" applyProtection="1">
      <protection locked="0"/>
    </xf>
    <xf numFmtId="4" fontId="50" fillId="0" borderId="5" xfId="0" applyNumberFormat="1" applyFont="1" applyBorder="1" applyAlignment="1" applyProtection="1">
      <protection locked="0"/>
    </xf>
    <xf numFmtId="4" fontId="49" fillId="0" borderId="5" xfId="1" applyNumberFormat="1" applyFont="1" applyFill="1" applyBorder="1" applyAlignment="1" applyProtection="1"/>
    <xf numFmtId="4" fontId="49" fillId="0" borderId="5" xfId="0" applyNumberFormat="1" applyFont="1" applyFill="1" applyBorder="1" applyAlignment="1" applyProtection="1"/>
    <xf numFmtId="4" fontId="42" fillId="6" borderId="5" xfId="1" applyNumberFormat="1" applyFont="1" applyFill="1" applyBorder="1" applyAlignment="1" applyProtection="1"/>
    <xf numFmtId="4" fontId="50" fillId="6" borderId="5" xfId="1" applyNumberFormat="1" applyFont="1" applyFill="1" applyBorder="1" applyAlignment="1" applyProtection="1"/>
    <xf numFmtId="4" fontId="48" fillId="6" borderId="5" xfId="0" applyNumberFormat="1" applyFont="1" applyFill="1" applyBorder="1" applyAlignment="1" applyProtection="1">
      <protection locked="0"/>
    </xf>
    <xf numFmtId="4" fontId="46" fillId="4" borderId="5" xfId="0" applyNumberFormat="1" applyFont="1" applyFill="1" applyBorder="1" applyAlignment="1" applyProtection="1">
      <protection locked="0"/>
    </xf>
    <xf numFmtId="4" fontId="48" fillId="0" borderId="5" xfId="0" applyNumberFormat="1" applyFont="1" applyFill="1" applyBorder="1" applyAlignment="1" applyProtection="1">
      <protection locked="0"/>
    </xf>
    <xf numFmtId="4" fontId="39" fillId="6" borderId="3" xfId="0" applyNumberFormat="1" applyFont="1" applyFill="1" applyBorder="1" applyAlignment="1" applyProtection="1">
      <alignment wrapText="1"/>
    </xf>
    <xf numFmtId="4" fontId="42" fillId="6" borderId="2" xfId="1" applyNumberFormat="1" applyFont="1" applyFill="1" applyBorder="1" applyAlignment="1" applyProtection="1"/>
    <xf numFmtId="4" fontId="49" fillId="6" borderId="35" xfId="1" applyNumberFormat="1" applyFont="1" applyFill="1" applyBorder="1" applyAlignment="1" applyProtection="1"/>
    <xf numFmtId="2" fontId="27" fillId="0" borderId="14" xfId="0" applyNumberFormat="1" applyFont="1" applyBorder="1" applyProtection="1"/>
    <xf numFmtId="4" fontId="45" fillId="4" borderId="6" xfId="0" applyNumberFormat="1" applyFont="1" applyFill="1" applyBorder="1" applyAlignment="1" applyProtection="1"/>
    <xf numFmtId="0" fontId="6" fillId="0" borderId="11" xfId="0" applyNumberFormat="1" applyFont="1" applyBorder="1" applyAlignment="1" applyProtection="1">
      <alignment horizontal="center" vertical="center" wrapText="1"/>
    </xf>
    <xf numFmtId="2" fontId="27" fillId="0" borderId="37" xfId="0" applyNumberFormat="1" applyFont="1" applyBorder="1" applyProtection="1"/>
    <xf numFmtId="4" fontId="49" fillId="0" borderId="36" xfId="0" applyNumberFormat="1" applyFont="1" applyFill="1" applyBorder="1" applyAlignment="1" applyProtection="1">
      <protection locked="0"/>
    </xf>
    <xf numFmtId="2" fontId="27" fillId="0" borderId="19" xfId="0" applyNumberFormat="1" applyFont="1" applyBorder="1" applyProtection="1"/>
    <xf numFmtId="4" fontId="42" fillId="6" borderId="7" xfId="0" applyNumberFormat="1" applyFont="1" applyFill="1" applyBorder="1" applyAlignment="1" applyProtection="1"/>
    <xf numFmtId="4" fontId="42" fillId="6" borderId="7" xfId="0" applyNumberFormat="1" applyFont="1" applyFill="1" applyBorder="1" applyAlignment="1" applyProtection="1">
      <protection locked="0"/>
    </xf>
    <xf numFmtId="4" fontId="45" fillId="4" borderId="34" xfId="0" applyNumberFormat="1" applyFont="1" applyFill="1" applyBorder="1" applyAlignment="1" applyProtection="1"/>
    <xf numFmtId="4" fontId="49" fillId="6" borderId="34" xfId="1" applyNumberFormat="1" applyFont="1" applyFill="1" applyBorder="1" applyAlignment="1" applyProtection="1"/>
    <xf numFmtId="4" fontId="48" fillId="0" borderId="2" xfId="0" applyNumberFormat="1" applyFont="1" applyFill="1" applyBorder="1" applyAlignment="1" applyProtection="1"/>
    <xf numFmtId="4" fontId="42" fillId="3" borderId="4" xfId="0" applyNumberFormat="1" applyFont="1" applyFill="1" applyBorder="1" applyAlignment="1" applyProtection="1"/>
    <xf numFmtId="4" fontId="42" fillId="0" borderId="4" xfId="1" applyNumberFormat="1" applyFont="1" applyFill="1" applyBorder="1" applyAlignment="1" applyProtection="1"/>
    <xf numFmtId="4" fontId="49" fillId="0" borderId="6" xfId="1" applyNumberFormat="1" applyFont="1" applyFill="1" applyBorder="1" applyAlignment="1" applyProtection="1"/>
    <xf numFmtId="4" fontId="42" fillId="4" borderId="3" xfId="1" applyNumberFormat="1" applyFont="1" applyFill="1" applyBorder="1" applyAlignment="1" applyProtection="1"/>
    <xf numFmtId="4" fontId="49" fillId="4" borderId="5" xfId="1" applyNumberFormat="1" applyFont="1" applyFill="1" applyBorder="1" applyAlignment="1" applyProtection="1"/>
    <xf numFmtId="2" fontId="11" fillId="0" borderId="19" xfId="1" applyNumberFormat="1" applyFont="1" applyBorder="1" applyAlignment="1" applyProtection="1">
      <alignment horizontal="center" wrapText="1"/>
    </xf>
    <xf numFmtId="2" fontId="11" fillId="0" borderId="31" xfId="0" applyNumberFormat="1" applyFont="1" applyFill="1" applyBorder="1" applyAlignment="1" applyProtection="1">
      <alignment horizontal="center" wrapText="1"/>
    </xf>
    <xf numFmtId="2" fontId="11" fillId="0" borderId="13" xfId="0" applyNumberFormat="1" applyFont="1" applyFill="1" applyBorder="1" applyAlignment="1" applyProtection="1">
      <alignment horizontal="center" wrapText="1"/>
    </xf>
    <xf numFmtId="2" fontId="11" fillId="0" borderId="19" xfId="0" applyNumberFormat="1" applyFont="1" applyFill="1" applyBorder="1" applyAlignment="1" applyProtection="1">
      <alignment horizontal="center" wrapText="1"/>
    </xf>
    <xf numFmtId="2" fontId="11" fillId="0" borderId="14" xfId="0" applyNumberFormat="1" applyFont="1" applyFill="1" applyBorder="1" applyAlignment="1" applyProtection="1">
      <alignment horizontal="center" wrapText="1"/>
    </xf>
    <xf numFmtId="4" fontId="48" fillId="0" borderId="7" xfId="0" applyNumberFormat="1" applyFont="1" applyFill="1" applyBorder="1" applyAlignment="1" applyProtection="1"/>
    <xf numFmtId="4" fontId="48" fillId="0" borderId="7" xfId="0" applyNumberFormat="1" applyFont="1" applyBorder="1" applyAlignment="1" applyProtection="1">
      <protection locked="0"/>
    </xf>
    <xf numFmtId="4" fontId="48" fillId="0" borderId="4" xfId="0" applyNumberFormat="1" applyFont="1" applyBorder="1" applyAlignment="1" applyProtection="1">
      <protection locked="0"/>
    </xf>
    <xf numFmtId="4" fontId="49" fillId="4" borderId="34" xfId="0" applyNumberFormat="1" applyFont="1" applyFill="1" applyBorder="1" applyAlignment="1" applyProtection="1"/>
    <xf numFmtId="4" fontId="50" fillId="0" borderId="6" xfId="0" applyNumberFormat="1" applyFont="1" applyBorder="1" applyAlignment="1" applyProtection="1">
      <protection locked="0"/>
    </xf>
    <xf numFmtId="2" fontId="11" fillId="0" borderId="21" xfId="0" applyNumberFormat="1" applyFont="1" applyFill="1" applyBorder="1" applyAlignment="1" applyProtection="1">
      <alignment horizontal="center" wrapText="1"/>
    </xf>
    <xf numFmtId="4" fontId="48" fillId="0" borderId="1" xfId="0" applyNumberFormat="1" applyFont="1" applyFill="1" applyBorder="1" applyAlignment="1" applyProtection="1"/>
    <xf numFmtId="4" fontId="48" fillId="0" borderId="1" xfId="0" applyNumberFormat="1" applyFont="1" applyBorder="1" applyAlignment="1" applyProtection="1">
      <protection locked="0"/>
    </xf>
    <xf numFmtId="4" fontId="49" fillId="4" borderId="36" xfId="0" applyNumberFormat="1" applyFont="1" applyFill="1" applyBorder="1" applyAlignment="1" applyProtection="1"/>
    <xf numFmtId="4" fontId="48" fillId="6" borderId="7" xfId="0" applyNumberFormat="1" applyFont="1" applyFill="1" applyBorder="1" applyAlignment="1" applyProtection="1"/>
    <xf numFmtId="4" fontId="48" fillId="6" borderId="34" xfId="0" applyNumberFormat="1" applyFont="1" applyFill="1" applyBorder="1" applyAlignment="1" applyProtection="1"/>
    <xf numFmtId="2" fontId="32" fillId="0" borderId="0" xfId="1" applyNumberFormat="1" applyFont="1" applyFill="1" applyBorder="1" applyAlignment="1" applyProtection="1"/>
    <xf numFmtId="2" fontId="35" fillId="0" borderId="0" xfId="1" applyNumberFormat="1" applyFont="1" applyFill="1" applyBorder="1" applyAlignment="1" applyProtection="1"/>
    <xf numFmtId="4" fontId="42" fillId="0" borderId="7" xfId="1" applyNumberFormat="1" applyFont="1" applyFill="1" applyBorder="1" applyAlignment="1" applyProtection="1">
      <protection locked="0"/>
    </xf>
    <xf numFmtId="4" fontId="49" fillId="4" borderId="34" xfId="1" applyNumberFormat="1" applyFont="1" applyFill="1" applyBorder="1" applyAlignment="1" applyProtection="1">
      <protection locked="0"/>
    </xf>
    <xf numFmtId="4" fontId="42" fillId="6" borderId="1" xfId="0" applyNumberFormat="1" applyFont="1" applyFill="1" applyBorder="1" applyAlignment="1" applyProtection="1"/>
    <xf numFmtId="4" fontId="50" fillId="4" borderId="34" xfId="0" applyNumberFormat="1" applyFont="1" applyFill="1" applyBorder="1" applyAlignment="1" applyProtection="1">
      <protection locked="0"/>
    </xf>
    <xf numFmtId="4" fontId="42" fillId="0" borderId="35" xfId="0" applyNumberFormat="1" applyFont="1" applyFill="1" applyBorder="1" applyAlignment="1" applyProtection="1"/>
    <xf numFmtId="4" fontId="50" fillId="4" borderId="6" xfId="0" applyNumberFormat="1" applyFont="1" applyFill="1" applyBorder="1" applyAlignment="1" applyProtection="1">
      <protection locked="0"/>
    </xf>
    <xf numFmtId="0" fontId="6" fillId="0" borderId="39" xfId="1" applyNumberFormat="1" applyFont="1" applyBorder="1" applyAlignment="1" applyProtection="1">
      <alignment horizontal="center" vertical="center" wrapText="1"/>
    </xf>
    <xf numFmtId="4" fontId="45" fillId="6" borderId="5" xfId="1" applyNumberFormat="1" applyFont="1" applyFill="1" applyBorder="1" applyAlignment="1" applyProtection="1"/>
    <xf numFmtId="4" fontId="45" fillId="6" borderId="5" xfId="0" applyNumberFormat="1" applyFont="1" applyFill="1" applyBorder="1" applyAlignment="1" applyProtection="1"/>
    <xf numFmtId="4" fontId="45" fillId="6" borderId="36" xfId="0" applyNumberFormat="1" applyFont="1" applyFill="1" applyBorder="1" applyAlignment="1" applyProtection="1"/>
    <xf numFmtId="4" fontId="42" fillId="6" borderId="34" xfId="1" applyNumberFormat="1" applyFont="1" applyFill="1" applyBorder="1" applyAlignment="1" applyProtection="1"/>
    <xf numFmtId="4" fontId="49" fillId="0" borderId="34" xfId="1" applyNumberFormat="1" applyFont="1" applyFill="1" applyBorder="1" applyAlignment="1" applyProtection="1"/>
    <xf numFmtId="0" fontId="25" fillId="0" borderId="0" xfId="0" applyFont="1" applyBorder="1" applyProtection="1"/>
    <xf numFmtId="4" fontId="48" fillId="6" borderId="2" xfId="0" applyNumberFormat="1" applyFont="1" applyFill="1" applyBorder="1" applyAlignment="1" applyProtection="1">
      <protection locked="0"/>
    </xf>
    <xf numFmtId="4" fontId="48" fillId="6" borderId="35" xfId="0" applyNumberFormat="1" applyFont="1" applyFill="1" applyBorder="1" applyAlignment="1" applyProtection="1">
      <protection locked="0"/>
    </xf>
    <xf numFmtId="0" fontId="24" fillId="4" borderId="0" xfId="0" applyFont="1" applyFill="1" applyProtection="1"/>
    <xf numFmtId="0" fontId="25" fillId="4" borderId="0" xfId="0" applyFont="1" applyFill="1" applyProtection="1"/>
    <xf numFmtId="4" fontId="42" fillId="6" borderId="3" xfId="0" applyNumberFormat="1" applyFont="1" applyFill="1" applyBorder="1" applyAlignment="1" applyProtection="1">
      <alignment wrapText="1"/>
      <protection locked="0"/>
    </xf>
    <xf numFmtId="0" fontId="6" fillId="0" borderId="11" xfId="1" applyNumberFormat="1" applyFont="1" applyFill="1" applyBorder="1" applyAlignment="1" applyProtection="1">
      <alignment horizontal="center" vertical="center" wrapText="1"/>
    </xf>
    <xf numFmtId="4" fontId="48" fillId="0" borderId="34" xfId="0" applyNumberFormat="1" applyFont="1" applyBorder="1" applyAlignment="1" applyProtection="1">
      <protection locked="0"/>
    </xf>
    <xf numFmtId="4" fontId="48" fillId="6" borderId="1" xfId="0" applyNumberFormat="1" applyFont="1" applyFill="1" applyBorder="1" applyAlignment="1" applyProtection="1">
      <protection locked="0"/>
    </xf>
    <xf numFmtId="4" fontId="48" fillId="0" borderId="36" xfId="0" applyNumberFormat="1" applyFont="1" applyBorder="1" applyAlignment="1" applyProtection="1">
      <protection locked="0"/>
    </xf>
    <xf numFmtId="4" fontId="48" fillId="6" borderId="7" xfId="0" applyNumberFormat="1" applyFont="1" applyFill="1" applyBorder="1" applyAlignment="1" applyProtection="1">
      <protection locked="0"/>
    </xf>
    <xf numFmtId="4" fontId="48" fillId="6" borderId="34" xfId="0" applyNumberFormat="1" applyFont="1" applyFill="1" applyBorder="1" applyAlignment="1" applyProtection="1">
      <protection locked="0"/>
    </xf>
    <xf numFmtId="4" fontId="46" fillId="4" borderId="36" xfId="0" applyNumberFormat="1" applyFont="1" applyFill="1" applyBorder="1" applyAlignment="1" applyProtection="1">
      <protection locked="0"/>
    </xf>
    <xf numFmtId="0" fontId="6" fillId="0" borderId="39" xfId="1" applyNumberFormat="1" applyFont="1" applyFill="1" applyBorder="1" applyAlignment="1" applyProtection="1">
      <alignment horizontal="center" vertical="center" wrapText="1"/>
    </xf>
    <xf numFmtId="4" fontId="48" fillId="0" borderId="35" xfId="0" applyNumberFormat="1" applyFont="1" applyBorder="1" applyAlignment="1" applyProtection="1">
      <protection locked="0"/>
    </xf>
    <xf numFmtId="4" fontId="48" fillId="6" borderId="4" xfId="0" applyNumberFormat="1" applyFont="1" applyFill="1" applyBorder="1" applyAlignment="1" applyProtection="1">
      <protection locked="0"/>
    </xf>
    <xf numFmtId="0" fontId="6" fillId="0" borderId="22" xfId="1" applyNumberFormat="1" applyFont="1" applyFill="1" applyBorder="1" applyAlignment="1" applyProtection="1">
      <alignment horizontal="center" vertical="center" wrapText="1"/>
    </xf>
    <xf numFmtId="4" fontId="48" fillId="4" borderId="8" xfId="0" applyNumberFormat="1" applyFont="1" applyFill="1" applyBorder="1" applyAlignment="1" applyProtection="1"/>
    <xf numFmtId="4" fontId="45" fillId="4" borderId="8" xfId="1" applyNumberFormat="1" applyFont="1" applyFill="1" applyBorder="1" applyAlignment="1" applyProtection="1"/>
    <xf numFmtId="4" fontId="48" fillId="4" borderId="8" xfId="0" applyNumberFormat="1" applyFont="1" applyFill="1" applyBorder="1" applyAlignment="1" applyProtection="1">
      <protection locked="0"/>
    </xf>
    <xf numFmtId="4" fontId="48" fillId="4" borderId="33" xfId="0" applyNumberFormat="1" applyFont="1" applyFill="1" applyBorder="1" applyAlignment="1" applyProtection="1">
      <protection locked="0"/>
    </xf>
    <xf numFmtId="4" fontId="42" fillId="6" borderId="5" xfId="0" applyNumberFormat="1" applyFont="1" applyFill="1" applyBorder="1" applyAlignment="1" applyProtection="1">
      <protection locked="0"/>
    </xf>
    <xf numFmtId="4" fontId="48" fillId="4" borderId="34" xfId="0" applyNumberFormat="1" applyFont="1" applyFill="1" applyBorder="1" applyAlignment="1" applyProtection="1">
      <protection locked="0"/>
    </xf>
    <xf numFmtId="4" fontId="48" fillId="4" borderId="6" xfId="0" applyNumberFormat="1" applyFont="1" applyFill="1" applyBorder="1" applyAlignment="1" applyProtection="1">
      <protection locked="0"/>
    </xf>
    <xf numFmtId="4" fontId="48" fillId="0" borderId="1" xfId="0" applyNumberFormat="1" applyFont="1" applyFill="1" applyBorder="1" applyAlignment="1" applyProtection="1">
      <protection locked="0"/>
    </xf>
    <xf numFmtId="4" fontId="42" fillId="0" borderId="1" xfId="1" applyNumberFormat="1" applyFont="1" applyFill="1" applyBorder="1" applyAlignment="1" applyProtection="1"/>
    <xf numFmtId="4" fontId="42" fillId="6" borderId="1" xfId="1" applyNumberFormat="1" applyFont="1" applyFill="1" applyBorder="1" applyAlignment="1" applyProtection="1"/>
    <xf numFmtId="4" fontId="42" fillId="0" borderId="36" xfId="0" applyNumberFormat="1" applyFont="1" applyFill="1" applyBorder="1" applyAlignment="1" applyProtection="1"/>
    <xf numFmtId="0" fontId="6" fillId="4" borderId="22" xfId="1" applyNumberFormat="1" applyFont="1" applyFill="1" applyBorder="1" applyAlignment="1" applyProtection="1">
      <alignment horizontal="center" vertical="center" wrapText="1"/>
    </xf>
    <xf numFmtId="2" fontId="11" fillId="4" borderId="26" xfId="0" applyNumberFormat="1" applyFont="1" applyFill="1" applyBorder="1" applyAlignment="1" applyProtection="1">
      <alignment horizontal="center" wrapText="1"/>
    </xf>
    <xf numFmtId="4" fontId="42" fillId="4" borderId="8" xfId="1" applyNumberFormat="1" applyFont="1" applyFill="1" applyBorder="1" applyAlignment="1" applyProtection="1">
      <alignment wrapText="1"/>
    </xf>
    <xf numFmtId="4" fontId="42" fillId="4" borderId="8" xfId="1" applyNumberFormat="1" applyFont="1" applyFill="1" applyBorder="1" applyAlignment="1" applyProtection="1"/>
    <xf numFmtId="4" fontId="49" fillId="4" borderId="33" xfId="1" applyNumberFormat="1" applyFont="1" applyFill="1" applyBorder="1" applyAlignment="1" applyProtection="1"/>
    <xf numFmtId="2" fontId="11" fillId="0" borderId="8" xfId="1" applyNumberFormat="1" applyFont="1" applyFill="1" applyBorder="1" applyAlignment="1" applyProtection="1">
      <alignment horizontal="center"/>
    </xf>
    <xf numFmtId="2" fontId="11" fillId="0" borderId="7" xfId="1" applyNumberFormat="1" applyFont="1" applyFill="1" applyBorder="1" applyAlignment="1" applyProtection="1">
      <alignment horizontal="center"/>
    </xf>
    <xf numFmtId="2" fontId="11" fillId="0" borderId="3" xfId="1" applyNumberFormat="1" applyFont="1" applyFill="1" applyBorder="1" applyAlignment="1" applyProtection="1">
      <alignment horizontal="center" wrapText="1"/>
    </xf>
    <xf numFmtId="2" fontId="11" fillId="0" borderId="4" xfId="1" applyNumberFormat="1" applyFont="1" applyFill="1" applyBorder="1" applyAlignment="1" applyProtection="1">
      <alignment horizontal="center" wrapText="1"/>
    </xf>
    <xf numFmtId="2" fontId="11" fillId="0" borderId="7" xfId="1" applyNumberFormat="1" applyFont="1" applyFill="1" applyBorder="1" applyAlignment="1" applyProtection="1">
      <alignment horizontal="center" wrapText="1"/>
    </xf>
    <xf numFmtId="2" fontId="11" fillId="0" borderId="1" xfId="1" applyNumberFormat="1" applyFont="1" applyFill="1" applyBorder="1" applyAlignment="1" applyProtection="1">
      <alignment horizontal="center" wrapText="1"/>
    </xf>
    <xf numFmtId="2" fontId="11" fillId="0" borderId="4" xfId="1" applyNumberFormat="1" applyFont="1" applyFill="1" applyBorder="1" applyAlignment="1" applyProtection="1">
      <alignment horizontal="center"/>
    </xf>
    <xf numFmtId="2" fontId="27" fillId="0" borderId="7" xfId="0" applyNumberFormat="1" applyFont="1" applyBorder="1" applyProtection="1"/>
    <xf numFmtId="2" fontId="27" fillId="0" borderId="1" xfId="0" applyNumberFormat="1" applyFont="1" applyBorder="1" applyProtection="1"/>
    <xf numFmtId="2" fontId="27" fillId="0" borderId="4" xfId="0" applyNumberFormat="1" applyFont="1" applyBorder="1" applyProtection="1"/>
    <xf numFmtId="2" fontId="11" fillId="0" borderId="2" xfId="1" applyNumberFormat="1" applyFont="1" applyFill="1" applyBorder="1" applyAlignment="1" applyProtection="1">
      <alignment horizontal="center" wrapText="1"/>
    </xf>
    <xf numFmtId="2" fontId="27" fillId="0" borderId="2" xfId="0" applyNumberFormat="1" applyFont="1" applyBorder="1" applyProtection="1"/>
    <xf numFmtId="2" fontId="27" fillId="4" borderId="8" xfId="0" applyNumberFormat="1" applyFont="1" applyFill="1" applyBorder="1" applyProtection="1"/>
    <xf numFmtId="2" fontId="6" fillId="0" borderId="8" xfId="1" applyNumberFormat="1" applyFont="1" applyFill="1" applyBorder="1" applyAlignment="1" applyProtection="1">
      <alignment horizontal="center" vertical="center" wrapText="1"/>
    </xf>
    <xf numFmtId="2" fontId="6" fillId="0" borderId="7" xfId="1" applyNumberFormat="1" applyFont="1" applyFill="1" applyBorder="1" applyAlignment="1" applyProtection="1">
      <alignment horizontal="center" vertical="center" wrapText="1"/>
    </xf>
    <xf numFmtId="2" fontId="6" fillId="0" borderId="3" xfId="1" applyNumberFormat="1" applyFont="1" applyFill="1" applyBorder="1" applyAlignment="1" applyProtection="1">
      <alignment horizontal="center" vertical="center" wrapText="1"/>
    </xf>
    <xf numFmtId="2" fontId="6" fillId="0" borderId="4" xfId="1" applyNumberFormat="1" applyFont="1" applyFill="1" applyBorder="1" applyAlignment="1" applyProtection="1">
      <alignment horizontal="center" vertical="center" wrapText="1"/>
    </xf>
    <xf numFmtId="2" fontId="6" fillId="0" borderId="1" xfId="1" applyNumberFormat="1" applyFont="1" applyFill="1" applyBorder="1" applyAlignment="1" applyProtection="1">
      <alignment horizontal="center" vertical="center" wrapText="1"/>
    </xf>
    <xf numFmtId="2" fontId="54" fillId="0" borderId="7" xfId="0" applyNumberFormat="1" applyFont="1" applyFill="1" applyBorder="1" applyAlignment="1" applyProtection="1">
      <alignment vertical="center"/>
    </xf>
    <xf numFmtId="2" fontId="54" fillId="0" borderId="3" xfId="0" applyNumberFormat="1" applyFont="1" applyFill="1" applyBorder="1" applyAlignment="1" applyProtection="1">
      <alignment horizontal="center" vertical="center" wrapText="1"/>
    </xf>
    <xf numFmtId="2" fontId="54" fillId="0" borderId="3" xfId="0" applyNumberFormat="1" applyFont="1" applyFill="1" applyBorder="1" applyAlignment="1" applyProtection="1">
      <alignment vertical="center"/>
    </xf>
    <xf numFmtId="2" fontId="6" fillId="0" borderId="3" xfId="0" applyNumberFormat="1" applyFont="1" applyFill="1" applyBorder="1" applyAlignment="1" applyProtection="1">
      <alignment horizontal="center" vertical="center" wrapText="1"/>
    </xf>
    <xf numFmtId="2" fontId="54" fillId="0" borderId="3" xfId="0" applyNumberFormat="1" applyFont="1" applyFill="1" applyBorder="1" applyAlignment="1" applyProtection="1">
      <alignment horizontal="center" vertical="center"/>
    </xf>
    <xf numFmtId="2" fontId="54" fillId="0" borderId="1" xfId="0" applyNumberFormat="1" applyFont="1" applyFill="1" applyBorder="1" applyAlignment="1" applyProtection="1">
      <alignment horizontal="center" vertical="center"/>
    </xf>
    <xf numFmtId="2" fontId="54" fillId="0" borderId="7" xfId="0" applyNumberFormat="1" applyFont="1" applyFill="1" applyBorder="1" applyAlignment="1" applyProtection="1">
      <alignment horizontal="center" vertical="center" wrapText="1"/>
    </xf>
    <xf numFmtId="0" fontId="54" fillId="0" borderId="3" xfId="0" applyNumberFormat="1" applyFont="1" applyFill="1" applyBorder="1" applyAlignment="1" applyProtection="1">
      <alignment horizontal="center" vertical="center"/>
    </xf>
    <xf numFmtId="0" fontId="54" fillId="0" borderId="4" xfId="0" applyNumberFormat="1" applyFont="1" applyFill="1" applyBorder="1" applyAlignment="1" applyProtection="1">
      <alignment horizontal="center" vertical="center"/>
    </xf>
    <xf numFmtId="2" fontId="6" fillId="0" borderId="1" xfId="0" applyNumberFormat="1" applyFont="1" applyFill="1" applyBorder="1" applyAlignment="1" applyProtection="1">
      <alignment horizontal="center" vertical="center" wrapText="1"/>
    </xf>
    <xf numFmtId="2" fontId="54" fillId="0" borderId="4" xfId="0" applyNumberFormat="1" applyFont="1" applyFill="1" applyBorder="1" applyAlignment="1" applyProtection="1">
      <alignment vertical="center"/>
    </xf>
    <xf numFmtId="2" fontId="6" fillId="0" borderId="2" xfId="1" applyNumberFormat="1" applyFont="1" applyFill="1" applyBorder="1" applyAlignment="1" applyProtection="1">
      <alignment horizontal="center" vertical="center" wrapText="1"/>
    </xf>
    <xf numFmtId="2" fontId="6" fillId="0" borderId="7" xfId="0" applyNumberFormat="1" applyFont="1" applyFill="1" applyBorder="1" applyAlignment="1" applyProtection="1">
      <alignment horizontal="center" vertical="center" wrapText="1"/>
    </xf>
    <xf numFmtId="2" fontId="6" fillId="0" borderId="4" xfId="0" applyNumberFormat="1" applyFont="1" applyFill="1" applyBorder="1" applyAlignment="1" applyProtection="1">
      <alignment horizontal="center" vertical="center" wrapText="1"/>
    </xf>
    <xf numFmtId="2" fontId="6" fillId="0" borderId="2" xfId="0" applyNumberFormat="1" applyFont="1" applyFill="1" applyBorder="1" applyAlignment="1" applyProtection="1">
      <alignment horizontal="center" vertical="center" wrapText="1"/>
    </xf>
    <xf numFmtId="2" fontId="6" fillId="4" borderId="8" xfId="0" applyNumberFormat="1" applyFont="1" applyFill="1" applyBorder="1" applyAlignment="1" applyProtection="1">
      <alignment horizontal="center" vertical="center" wrapText="1"/>
    </xf>
    <xf numFmtId="2" fontId="55" fillId="0" borderId="3" xfId="0" applyNumberFormat="1" applyFont="1" applyFill="1" applyBorder="1" applyAlignment="1" applyProtection="1">
      <alignment horizontal="center" vertical="center" wrapText="1"/>
    </xf>
    <xf numFmtId="2" fontId="55" fillId="0" borderId="4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Alignment="1" applyProtection="1">
      <alignment vertical="center"/>
    </xf>
    <xf numFmtId="4" fontId="48" fillId="0" borderId="4" xfId="0" applyNumberFormat="1" applyFont="1" applyFill="1" applyBorder="1" applyAlignment="1" applyProtection="1">
      <protection locked="0"/>
    </xf>
    <xf numFmtId="4" fontId="48" fillId="0" borderId="6" xfId="0" applyNumberFormat="1" applyFont="1" applyFill="1" applyBorder="1" applyAlignment="1" applyProtection="1">
      <protection locked="0"/>
    </xf>
    <xf numFmtId="4" fontId="45" fillId="7" borderId="8" xfId="1" applyNumberFormat="1" applyFont="1" applyFill="1" applyBorder="1" applyAlignment="1" applyProtection="1"/>
    <xf numFmtId="4" fontId="49" fillId="7" borderId="8" xfId="1" applyNumberFormat="1" applyFont="1" applyFill="1" applyBorder="1" applyAlignment="1" applyProtection="1"/>
    <xf numFmtId="4" fontId="47" fillId="7" borderId="8" xfId="1" applyNumberFormat="1" applyFont="1" applyFill="1" applyBorder="1" applyAlignment="1" applyProtection="1">
      <alignment wrapText="1"/>
    </xf>
    <xf numFmtId="0" fontId="24" fillId="0" borderId="0" xfId="0" applyFont="1" applyAlignment="1" applyProtection="1"/>
    <xf numFmtId="0" fontId="6" fillId="0" borderId="42" xfId="1" applyNumberFormat="1" applyFont="1" applyFill="1" applyBorder="1" applyAlignment="1" applyProtection="1">
      <alignment horizontal="center" vertical="center" wrapText="1"/>
    </xf>
    <xf numFmtId="2" fontId="11" fillId="4" borderId="43" xfId="0" applyNumberFormat="1" applyFont="1" applyFill="1" applyBorder="1" applyAlignment="1" applyProtection="1">
      <alignment horizontal="center" wrapText="1"/>
    </xf>
    <xf numFmtId="2" fontId="6" fillId="4" borderId="40" xfId="0" applyNumberFormat="1" applyFont="1" applyFill="1" applyBorder="1" applyAlignment="1" applyProtection="1">
      <alignment horizontal="center" vertical="center" wrapText="1"/>
    </xf>
    <xf numFmtId="2" fontId="27" fillId="4" borderId="40" xfId="0" applyNumberFormat="1" applyFont="1" applyFill="1" applyBorder="1" applyProtection="1"/>
    <xf numFmtId="4" fontId="47" fillId="4" borderId="40" xfId="1" applyNumberFormat="1" applyFont="1" applyFill="1" applyBorder="1" applyAlignment="1" applyProtection="1">
      <alignment wrapText="1"/>
    </xf>
    <xf numFmtId="4" fontId="48" fillId="4" borderId="40" xfId="0" applyNumberFormat="1" applyFont="1" applyFill="1" applyBorder="1" applyAlignment="1" applyProtection="1"/>
    <xf numFmtId="4" fontId="49" fillId="4" borderId="40" xfId="1" applyNumberFormat="1" applyFont="1" applyFill="1" applyBorder="1" applyAlignment="1" applyProtection="1"/>
    <xf numFmtId="4" fontId="45" fillId="4" borderId="40" xfId="1" applyNumberFormat="1" applyFont="1" applyFill="1" applyBorder="1" applyAlignment="1" applyProtection="1"/>
    <xf numFmtId="4" fontId="48" fillId="4" borderId="40" xfId="0" applyNumberFormat="1" applyFont="1" applyFill="1" applyBorder="1" applyAlignment="1" applyProtection="1">
      <protection locked="0"/>
    </xf>
    <xf numFmtId="4" fontId="48" fillId="4" borderId="44" xfId="0" applyNumberFormat="1" applyFont="1" applyFill="1" applyBorder="1" applyAlignment="1" applyProtection="1">
      <protection locked="0"/>
    </xf>
    <xf numFmtId="4" fontId="48" fillId="0" borderId="6" xfId="0" applyNumberFormat="1" applyFont="1" applyBorder="1" applyAlignment="1" applyProtection="1">
      <protection locked="0"/>
    </xf>
    <xf numFmtId="0" fontId="56" fillId="0" borderId="0" xfId="1" applyFont="1" applyBorder="1" applyProtection="1"/>
    <xf numFmtId="0" fontId="56" fillId="0" borderId="0" xfId="1" applyFont="1" applyFill="1" applyBorder="1" applyAlignment="1" applyProtection="1"/>
    <xf numFmtId="0" fontId="57" fillId="0" borderId="0" xfId="1" applyFont="1" applyFill="1" applyBorder="1" applyAlignment="1" applyProtection="1">
      <alignment horizontal="center" vertical="top"/>
    </xf>
    <xf numFmtId="0" fontId="1" fillId="0" borderId="0" xfId="0" applyFont="1" applyProtection="1"/>
    <xf numFmtId="0" fontId="1" fillId="4" borderId="0" xfId="0" applyFont="1" applyFill="1" applyProtection="1"/>
    <xf numFmtId="2" fontId="31" fillId="3" borderId="7" xfId="0" applyNumberFormat="1" applyFont="1" applyFill="1" applyBorder="1" applyAlignment="1" applyProtection="1">
      <alignment horizontal="center" vertical="center" wrapText="1"/>
    </xf>
    <xf numFmtId="2" fontId="31" fillId="3" borderId="4" xfId="0" applyNumberFormat="1" applyFont="1" applyFill="1" applyBorder="1" applyAlignment="1" applyProtection="1">
      <alignment horizontal="center" vertical="center" wrapText="1"/>
    </xf>
    <xf numFmtId="2" fontId="25" fillId="4" borderId="40" xfId="0" applyNumberFormat="1" applyFont="1" applyFill="1" applyBorder="1" applyAlignment="1" applyProtection="1">
      <alignment horizontal="center" vertical="center" wrapText="1"/>
    </xf>
    <xf numFmtId="2" fontId="25" fillId="4" borderId="41" xfId="0" applyNumberFormat="1" applyFont="1" applyFill="1" applyBorder="1" applyAlignment="1" applyProtection="1">
      <alignment horizontal="center" vertical="center" wrapText="1"/>
    </xf>
    <xf numFmtId="2" fontId="3" fillId="0" borderId="7" xfId="0" applyNumberFormat="1" applyFont="1" applyBorder="1" applyAlignment="1" applyProtection="1">
      <alignment horizontal="center" vertical="center" wrapText="1"/>
    </xf>
    <xf numFmtId="2" fontId="3" fillId="0" borderId="23" xfId="0" applyNumberFormat="1" applyFont="1" applyBorder="1" applyAlignment="1" applyProtection="1">
      <alignment horizontal="center" vertical="center" wrapText="1"/>
    </xf>
    <xf numFmtId="2" fontId="3" fillId="0" borderId="4" xfId="0" applyNumberFormat="1" applyFont="1" applyBorder="1" applyAlignment="1" applyProtection="1">
      <alignment horizontal="center" vertical="center" wrapText="1"/>
    </xf>
    <xf numFmtId="2" fontId="3" fillId="0" borderId="24" xfId="0" applyNumberFormat="1" applyFont="1" applyBorder="1" applyAlignment="1" applyProtection="1">
      <alignment horizontal="center" vertical="center" wrapText="1"/>
    </xf>
    <xf numFmtId="2" fontId="4" fillId="0" borderId="17" xfId="0" applyNumberFormat="1" applyFont="1" applyFill="1" applyBorder="1" applyAlignment="1" applyProtection="1">
      <alignment horizontal="center" vertical="center" wrapText="1"/>
    </xf>
    <xf numFmtId="2" fontId="4" fillId="0" borderId="15" xfId="0" applyNumberFormat="1" applyFont="1" applyFill="1" applyBorder="1" applyAlignment="1" applyProtection="1">
      <alignment horizontal="center" vertical="center" wrapText="1"/>
    </xf>
    <xf numFmtId="2" fontId="4" fillId="0" borderId="16" xfId="0" applyNumberFormat="1" applyFont="1" applyFill="1" applyBorder="1" applyAlignment="1" applyProtection="1">
      <alignment horizontal="center" vertical="center" wrapText="1"/>
    </xf>
    <xf numFmtId="2" fontId="4" fillId="5" borderId="7" xfId="0" applyNumberFormat="1" applyFont="1" applyFill="1" applyBorder="1" applyAlignment="1" applyProtection="1">
      <alignment horizontal="center" vertical="center" wrapText="1"/>
    </xf>
    <xf numFmtId="2" fontId="4" fillId="5" borderId="3" xfId="0" applyNumberFormat="1" applyFont="1" applyFill="1" applyBorder="1" applyAlignment="1" applyProtection="1">
      <alignment horizontal="center" vertical="center" wrapText="1"/>
    </xf>
    <xf numFmtId="2" fontId="4" fillId="5" borderId="4" xfId="0" applyNumberFormat="1" applyFont="1" applyFill="1" applyBorder="1" applyAlignment="1" applyProtection="1">
      <alignment horizontal="center" vertical="center" wrapText="1"/>
    </xf>
    <xf numFmtId="2" fontId="4" fillId="5" borderId="23" xfId="0" applyNumberFormat="1" applyFont="1" applyFill="1" applyBorder="1" applyAlignment="1" applyProtection="1">
      <alignment horizontal="center" vertical="center" wrapText="1"/>
    </xf>
    <xf numFmtId="2" fontId="3" fillId="5" borderId="3" xfId="1" applyNumberFormat="1" applyFont="1" applyFill="1" applyBorder="1" applyAlignment="1" applyProtection="1">
      <alignment horizontal="center" vertical="center" wrapText="1"/>
    </xf>
    <xf numFmtId="2" fontId="3" fillId="5" borderId="3" xfId="0" applyNumberFormat="1" applyFont="1" applyFill="1" applyBorder="1" applyAlignment="1" applyProtection="1">
      <alignment horizontal="center" vertical="center" wrapText="1"/>
    </xf>
    <xf numFmtId="2" fontId="3" fillId="5" borderId="4" xfId="0" applyNumberFormat="1" applyFont="1" applyFill="1" applyBorder="1" applyAlignment="1" applyProtection="1">
      <alignment horizontal="center" vertical="center" wrapText="1"/>
    </xf>
    <xf numFmtId="2" fontId="3" fillId="5" borderId="18" xfId="0" applyNumberFormat="1" applyFont="1" applyFill="1" applyBorder="1" applyAlignment="1" applyProtection="1">
      <alignment horizontal="center" vertical="center" wrapText="1"/>
    </xf>
    <xf numFmtId="2" fontId="3" fillId="5" borderId="24" xfId="0" applyNumberFormat="1" applyFont="1" applyFill="1" applyBorder="1" applyAlignment="1" applyProtection="1">
      <alignment horizontal="center" vertical="center" wrapText="1"/>
    </xf>
    <xf numFmtId="2" fontId="31" fillId="0" borderId="7" xfId="0" applyNumberFormat="1" applyFont="1" applyBorder="1" applyAlignment="1" applyProtection="1">
      <alignment horizontal="center" vertical="center" wrapText="1"/>
    </xf>
    <xf numFmtId="2" fontId="31" fillId="0" borderId="4" xfId="0" applyNumberFormat="1" applyFont="1" applyBorder="1" applyAlignment="1" applyProtection="1">
      <alignment horizontal="center" vertical="center" wrapText="1"/>
    </xf>
    <xf numFmtId="2" fontId="25" fillId="3" borderId="7" xfId="0" applyNumberFormat="1" applyFont="1" applyFill="1" applyBorder="1" applyAlignment="1" applyProtection="1">
      <alignment horizontal="center" vertical="center" wrapText="1"/>
    </xf>
    <xf numFmtId="2" fontId="25" fillId="3" borderId="23" xfId="0" applyNumberFormat="1" applyFont="1" applyFill="1" applyBorder="1" applyAlignment="1" applyProtection="1">
      <alignment horizontal="center" vertical="center" wrapText="1"/>
    </xf>
    <xf numFmtId="2" fontId="25" fillId="3" borderId="4" xfId="0" applyNumberFormat="1" applyFont="1" applyFill="1" applyBorder="1" applyAlignment="1" applyProtection="1">
      <alignment horizontal="center" vertical="center" wrapText="1"/>
    </xf>
    <xf numFmtId="2" fontId="25" fillId="3" borderId="24" xfId="0" applyNumberFormat="1" applyFont="1" applyFill="1" applyBorder="1" applyAlignment="1" applyProtection="1">
      <alignment horizontal="center" vertical="center" wrapText="1"/>
    </xf>
    <xf numFmtId="2" fontId="4" fillId="0" borderId="20" xfId="0" applyNumberFormat="1" applyFont="1" applyFill="1" applyBorder="1" applyAlignment="1" applyProtection="1">
      <alignment horizontal="center" vertical="center" wrapText="1"/>
    </xf>
    <xf numFmtId="2" fontId="4" fillId="0" borderId="28" xfId="0" applyNumberFormat="1" applyFont="1" applyFill="1" applyBorder="1" applyAlignment="1" applyProtection="1">
      <alignment horizontal="center" vertical="center" wrapText="1"/>
    </xf>
    <xf numFmtId="2" fontId="4" fillId="0" borderId="29" xfId="0" applyNumberFormat="1" applyFont="1" applyFill="1" applyBorder="1" applyAlignment="1" applyProtection="1">
      <alignment horizontal="center" vertical="center" wrapText="1"/>
    </xf>
    <xf numFmtId="2" fontId="3" fillId="2" borderId="1" xfId="1" applyNumberFormat="1" applyFont="1" applyFill="1" applyBorder="1" applyAlignment="1" applyProtection="1">
      <alignment horizontal="center" vertical="center" wrapText="1"/>
    </xf>
    <xf numFmtId="2" fontId="3" fillId="2" borderId="32" xfId="1" applyNumberFormat="1" applyFont="1" applyFill="1" applyBorder="1" applyAlignment="1" applyProtection="1">
      <alignment horizontal="center" vertical="center" wrapText="1"/>
    </xf>
    <xf numFmtId="2" fontId="3" fillId="2" borderId="3" xfId="1" applyNumberFormat="1" applyFont="1" applyFill="1" applyBorder="1" applyAlignment="1" applyProtection="1">
      <alignment horizontal="center" vertical="center" wrapText="1"/>
    </xf>
    <xf numFmtId="2" fontId="3" fillId="3" borderId="3" xfId="0" applyNumberFormat="1" applyFont="1" applyFill="1" applyBorder="1" applyAlignment="1" applyProtection="1">
      <alignment horizontal="center" vertical="center" wrapText="1"/>
    </xf>
    <xf numFmtId="2" fontId="3" fillId="3" borderId="4" xfId="0" applyNumberFormat="1" applyFont="1" applyFill="1" applyBorder="1" applyAlignment="1" applyProtection="1">
      <alignment horizontal="center" vertical="center" wrapText="1"/>
    </xf>
    <xf numFmtId="2" fontId="3" fillId="2" borderId="18" xfId="1" applyNumberFormat="1" applyFont="1" applyFill="1" applyBorder="1" applyAlignment="1" applyProtection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3" fillId="0" borderId="0" xfId="4" applyFont="1" applyAlignment="1">
      <alignment horizontal="center"/>
    </xf>
    <xf numFmtId="0" fontId="3" fillId="0" borderId="0" xfId="4" applyFont="1" applyBorder="1" applyAlignment="1">
      <alignment horizontal="center"/>
    </xf>
    <xf numFmtId="0" fontId="3" fillId="0" borderId="0" xfId="4" applyFont="1" applyBorder="1" applyAlignment="1">
      <alignment horizontal="left" vertical="center"/>
    </xf>
    <xf numFmtId="0" fontId="3" fillId="0" borderId="0" xfId="4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left" vertical="center"/>
    </xf>
    <xf numFmtId="0" fontId="10" fillId="0" borderId="0" xfId="1" applyFont="1" applyFill="1" applyBorder="1" applyAlignment="1" applyProtection="1">
      <alignment horizontal="left" vertical="top" wrapText="1"/>
    </xf>
    <xf numFmtId="2" fontId="3" fillId="3" borderId="18" xfId="0" applyNumberFormat="1" applyFont="1" applyFill="1" applyBorder="1" applyAlignment="1" applyProtection="1">
      <alignment horizontal="center" vertical="center" wrapText="1"/>
    </xf>
    <xf numFmtId="2" fontId="3" fillId="3" borderId="24" xfId="0" applyNumberFormat="1" applyFont="1" applyFill="1" applyBorder="1" applyAlignment="1" applyProtection="1">
      <alignment horizontal="center" vertical="center" wrapText="1"/>
    </xf>
    <xf numFmtId="2" fontId="3" fillId="0" borderId="3" xfId="0" applyNumberFormat="1" applyFont="1" applyFill="1" applyBorder="1" applyAlignment="1" applyProtection="1">
      <alignment horizontal="center" vertical="center" wrapText="1"/>
    </xf>
    <xf numFmtId="2" fontId="3" fillId="0" borderId="18" xfId="0" applyNumberFormat="1" applyFont="1" applyFill="1" applyBorder="1" applyAlignment="1" applyProtection="1">
      <alignment horizontal="center" vertical="center" wrapText="1"/>
    </xf>
    <xf numFmtId="2" fontId="3" fillId="0" borderId="4" xfId="0" applyNumberFormat="1" applyFont="1" applyFill="1" applyBorder="1" applyAlignment="1" applyProtection="1">
      <alignment horizontal="center" vertical="center" wrapText="1"/>
    </xf>
    <xf numFmtId="2" fontId="3" fillId="0" borderId="24" xfId="0" applyNumberFormat="1" applyFont="1" applyFill="1" applyBorder="1" applyAlignment="1" applyProtection="1">
      <alignment horizontal="center" vertical="center" wrapText="1"/>
    </xf>
    <xf numFmtId="2" fontId="25" fillId="0" borderId="1" xfId="0" applyNumberFormat="1" applyFont="1" applyFill="1" applyBorder="1" applyAlignment="1" applyProtection="1">
      <alignment horizontal="center" vertical="center" wrapText="1"/>
    </xf>
    <xf numFmtId="2" fontId="25" fillId="0" borderId="32" xfId="0" applyNumberFormat="1" applyFont="1" applyFill="1" applyBorder="1" applyAlignment="1" applyProtection="1">
      <alignment horizontal="center" vertical="center" wrapText="1"/>
    </xf>
    <xf numFmtId="2" fontId="3" fillId="3" borderId="7" xfId="0" applyNumberFormat="1" applyFont="1" applyFill="1" applyBorder="1" applyAlignment="1" applyProtection="1">
      <alignment horizontal="center" vertical="center" wrapText="1"/>
    </xf>
    <xf numFmtId="2" fontId="3" fillId="3" borderId="23" xfId="0" applyNumberFormat="1" applyFont="1" applyFill="1" applyBorder="1" applyAlignment="1" applyProtection="1">
      <alignment horizontal="center" vertical="center" wrapText="1"/>
    </xf>
    <xf numFmtId="2" fontId="3" fillId="0" borderId="3" xfId="1" applyNumberFormat="1" applyFont="1" applyFill="1" applyBorder="1" applyAlignment="1" applyProtection="1">
      <alignment horizontal="center" vertical="center" wrapText="1"/>
    </xf>
    <xf numFmtId="2" fontId="3" fillId="0" borderId="18" xfId="1" applyNumberFormat="1" applyFont="1" applyFill="1" applyBorder="1" applyAlignment="1" applyProtection="1">
      <alignment horizontal="center" vertical="center" wrapText="1"/>
    </xf>
    <xf numFmtId="2" fontId="3" fillId="0" borderId="2" xfId="2" applyNumberFormat="1" applyFont="1" applyFill="1" applyBorder="1" applyAlignment="1" applyProtection="1">
      <alignment horizontal="center" vertical="center" wrapText="1"/>
    </xf>
    <xf numFmtId="2" fontId="3" fillId="0" borderId="30" xfId="2" applyNumberFormat="1" applyFont="1" applyFill="1" applyBorder="1" applyAlignment="1" applyProtection="1">
      <alignment horizontal="center" vertical="center" wrapText="1"/>
    </xf>
    <xf numFmtId="2" fontId="3" fillId="0" borderId="3" xfId="2" applyNumberFormat="1" applyFont="1" applyFill="1" applyBorder="1" applyAlignment="1" applyProtection="1">
      <alignment horizontal="center" vertical="center" wrapText="1"/>
    </xf>
    <xf numFmtId="2" fontId="3" fillId="0" borderId="18" xfId="2" applyNumberFormat="1" applyFont="1" applyFill="1" applyBorder="1" applyAlignment="1" applyProtection="1">
      <alignment horizontal="center" vertical="center" wrapText="1"/>
    </xf>
    <xf numFmtId="2" fontId="3" fillId="2" borderId="3" xfId="1" applyNumberFormat="1" applyFont="1" applyFill="1" applyBorder="1" applyAlignment="1" applyProtection="1">
      <alignment horizontal="center" vertical="center" textRotation="90" wrapText="1"/>
    </xf>
    <xf numFmtId="2" fontId="3" fillId="2" borderId="18" xfId="1" applyNumberFormat="1" applyFont="1" applyFill="1" applyBorder="1" applyAlignment="1" applyProtection="1">
      <alignment horizontal="center" vertical="center" textRotation="90" wrapText="1"/>
    </xf>
    <xf numFmtId="2" fontId="4" fillId="2" borderId="7" xfId="1" applyNumberFormat="1" applyFont="1" applyFill="1" applyBorder="1" applyAlignment="1" applyProtection="1">
      <alignment horizontal="center" vertical="center" wrapText="1"/>
    </xf>
    <xf numFmtId="2" fontId="4" fillId="2" borderId="23" xfId="1" applyNumberFormat="1" applyFont="1" applyFill="1" applyBorder="1" applyAlignment="1" applyProtection="1">
      <alignment horizontal="center" vertical="center" wrapText="1"/>
    </xf>
    <xf numFmtId="2" fontId="3" fillId="2" borderId="4" xfId="1" applyNumberFormat="1" applyFont="1" applyFill="1" applyBorder="1" applyAlignment="1" applyProtection="1">
      <alignment horizontal="center" vertical="center" wrapText="1"/>
    </xf>
    <xf numFmtId="2" fontId="3" fillId="2" borderId="4" xfId="1" applyNumberFormat="1" applyFont="1" applyFill="1" applyBorder="1" applyAlignment="1" applyProtection="1">
      <alignment horizontal="center" vertical="center" textRotation="90" wrapText="1"/>
    </xf>
    <xf numFmtId="2" fontId="3" fillId="2" borderId="24" xfId="1" applyNumberFormat="1" applyFont="1" applyFill="1" applyBorder="1" applyAlignment="1" applyProtection="1">
      <alignment horizontal="center" vertical="center" textRotation="90" wrapText="1"/>
    </xf>
    <xf numFmtId="2" fontId="24" fillId="0" borderId="2" xfId="0" applyNumberFormat="1" applyFont="1" applyBorder="1" applyAlignment="1" applyProtection="1">
      <alignment horizontal="center" vertical="center"/>
    </xf>
    <xf numFmtId="2" fontId="0" fillId="0" borderId="3" xfId="0" applyNumberFormat="1" applyBorder="1"/>
    <xf numFmtId="2" fontId="4" fillId="2" borderId="2" xfId="1" applyNumberFormat="1" applyFont="1" applyFill="1" applyBorder="1" applyAlignment="1" applyProtection="1">
      <alignment horizontal="center" vertical="center" wrapText="1"/>
    </xf>
    <xf numFmtId="2" fontId="4" fillId="2" borderId="30" xfId="1" applyNumberFormat="1" applyFont="1" applyFill="1" applyBorder="1" applyAlignment="1" applyProtection="1">
      <alignment horizontal="center" vertical="center" wrapText="1"/>
    </xf>
    <xf numFmtId="2" fontId="3" fillId="0" borderId="7" xfId="0" applyNumberFormat="1" applyFont="1" applyFill="1" applyBorder="1" applyAlignment="1" applyProtection="1">
      <alignment horizontal="center" vertical="center" wrapText="1"/>
    </xf>
    <xf numFmtId="2" fontId="3" fillId="0" borderId="23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Border="1" applyAlignment="1" applyProtection="1">
      <alignment horizontal="center" vertical="center" wrapText="1"/>
    </xf>
    <xf numFmtId="2" fontId="3" fillId="0" borderId="30" xfId="0" applyNumberFormat="1" applyFont="1" applyBorder="1" applyAlignment="1" applyProtection="1">
      <alignment horizontal="center" vertical="center" wrapText="1"/>
    </xf>
    <xf numFmtId="2" fontId="3" fillId="0" borderId="1" xfId="0" applyNumberFormat="1" applyFont="1" applyBorder="1" applyAlignment="1" applyProtection="1">
      <alignment horizontal="center" vertical="center" wrapText="1"/>
    </xf>
    <xf numFmtId="2" fontId="3" fillId="0" borderId="32" xfId="0" applyNumberFormat="1" applyFont="1" applyBorder="1" applyAlignment="1" applyProtection="1">
      <alignment horizontal="center" vertical="center" wrapText="1"/>
    </xf>
    <xf numFmtId="2" fontId="29" fillId="3" borderId="7" xfId="0" applyNumberFormat="1" applyFont="1" applyFill="1" applyBorder="1" applyAlignment="1" applyProtection="1">
      <alignment horizontal="center" vertical="center" wrapText="1"/>
    </xf>
    <xf numFmtId="2" fontId="29" fillId="3" borderId="3" xfId="0" applyNumberFormat="1" applyFont="1" applyFill="1" applyBorder="1" applyAlignment="1" applyProtection="1">
      <alignment horizontal="center" vertical="center" wrapText="1"/>
    </xf>
    <xf numFmtId="2" fontId="29" fillId="3" borderId="4" xfId="0" applyNumberFormat="1" applyFont="1" applyFill="1" applyBorder="1" applyAlignment="1" applyProtection="1">
      <alignment horizontal="center" vertical="center" wrapText="1"/>
    </xf>
    <xf numFmtId="2" fontId="4" fillId="2" borderId="3" xfId="1" applyNumberFormat="1" applyFont="1" applyFill="1" applyBorder="1" applyAlignment="1" applyProtection="1">
      <alignment horizontal="center" vertical="center" wrapText="1"/>
    </xf>
    <xf numFmtId="2" fontId="4" fillId="2" borderId="1" xfId="1" applyNumberFormat="1" applyFont="1" applyFill="1" applyBorder="1" applyAlignment="1" applyProtection="1">
      <alignment horizontal="center" vertical="center" wrapText="1"/>
    </xf>
    <xf numFmtId="2" fontId="31" fillId="3" borderId="2" xfId="0" applyNumberFormat="1" applyFont="1" applyFill="1" applyBorder="1" applyAlignment="1" applyProtection="1">
      <alignment horizontal="center" vertical="center" wrapText="1"/>
    </xf>
    <xf numFmtId="2" fontId="31" fillId="3" borderId="1" xfId="0" applyNumberFormat="1" applyFont="1" applyFill="1" applyBorder="1" applyAlignment="1" applyProtection="1">
      <alignment horizontal="center" vertical="center" wrapText="1"/>
    </xf>
    <xf numFmtId="2" fontId="25" fillId="4" borderId="8" xfId="0" applyNumberFormat="1" applyFont="1" applyFill="1" applyBorder="1" applyAlignment="1" applyProtection="1">
      <alignment horizontal="center" vertical="center" wrapText="1"/>
    </xf>
    <xf numFmtId="2" fontId="25" fillId="4" borderId="25" xfId="0" applyNumberFormat="1" applyFont="1" applyFill="1" applyBorder="1" applyAlignment="1" applyProtection="1">
      <alignment horizontal="center" vertical="center" wrapText="1"/>
    </xf>
    <xf numFmtId="2" fontId="3" fillId="2" borderId="7" xfId="1" applyNumberFormat="1" applyFont="1" applyFill="1" applyBorder="1" applyAlignment="1" applyProtection="1">
      <alignment horizontal="center" vertical="center" textRotation="90" wrapText="1"/>
    </xf>
    <xf numFmtId="2" fontId="3" fillId="2" borderId="23" xfId="1" applyNumberFormat="1" applyFont="1" applyFill="1" applyBorder="1" applyAlignment="1" applyProtection="1">
      <alignment horizontal="center" vertical="center" textRotation="90" wrapText="1"/>
    </xf>
    <xf numFmtId="2" fontId="4" fillId="0" borderId="7" xfId="1" applyNumberFormat="1" applyFont="1" applyFill="1" applyBorder="1" applyAlignment="1" applyProtection="1">
      <alignment horizontal="center" vertical="center" wrapText="1"/>
    </xf>
    <xf numFmtId="2" fontId="4" fillId="0" borderId="4" xfId="1" applyNumberFormat="1" applyFont="1" applyFill="1" applyBorder="1" applyAlignment="1" applyProtection="1">
      <alignment horizontal="center" vertical="center" wrapText="1"/>
    </xf>
    <xf numFmtId="2" fontId="25" fillId="3" borderId="1" xfId="0" applyNumberFormat="1" applyFont="1" applyFill="1" applyBorder="1" applyAlignment="1" applyProtection="1">
      <alignment horizontal="center" vertical="center" wrapText="1"/>
    </xf>
    <xf numFmtId="2" fontId="25" fillId="3" borderId="3" xfId="0" applyNumberFormat="1" applyFont="1" applyFill="1" applyBorder="1" applyAlignment="1" applyProtection="1">
      <alignment horizontal="center" vertical="center" wrapText="1"/>
    </xf>
    <xf numFmtId="2" fontId="4" fillId="0" borderId="7" xfId="0" applyNumberFormat="1" applyFont="1" applyFill="1" applyBorder="1" applyAlignment="1" applyProtection="1">
      <alignment horizontal="center" vertical="center" wrapText="1"/>
    </xf>
    <xf numFmtId="2" fontId="4" fillId="0" borderId="3" xfId="0" applyNumberFormat="1" applyFont="1" applyFill="1" applyBorder="1" applyAlignment="1" applyProtection="1">
      <alignment horizontal="center" vertical="center" wrapText="1"/>
    </xf>
    <xf numFmtId="2" fontId="4" fillId="0" borderId="4" xfId="0" applyNumberFormat="1" applyFont="1" applyFill="1" applyBorder="1" applyAlignment="1" applyProtection="1">
      <alignment horizontal="center" vertical="center" wrapText="1"/>
    </xf>
    <xf numFmtId="2" fontId="3" fillId="2" borderId="38" xfId="1" applyNumberFormat="1" applyFont="1" applyFill="1" applyBorder="1" applyAlignment="1" applyProtection="1">
      <alignment horizontal="center" vertical="center" wrapText="1"/>
    </xf>
    <xf numFmtId="2" fontId="3" fillId="2" borderId="8" xfId="1" applyNumberFormat="1" applyFont="1" applyFill="1" applyBorder="1" applyAlignment="1" applyProtection="1">
      <alignment horizontal="center" vertical="center" wrapText="1"/>
    </xf>
    <xf numFmtId="2" fontId="3" fillId="2" borderId="25" xfId="1" applyNumberFormat="1" applyFont="1" applyFill="1" applyBorder="1" applyAlignment="1" applyProtection="1">
      <alignment horizontal="center" vertical="center" wrapText="1"/>
    </xf>
    <xf numFmtId="2" fontId="3" fillId="2" borderId="17" xfId="1" applyNumberFormat="1" applyFont="1" applyFill="1" applyBorder="1" applyAlignment="1" applyProtection="1">
      <alignment horizontal="center" vertical="center" wrapText="1"/>
    </xf>
    <xf numFmtId="2" fontId="3" fillId="2" borderId="15" xfId="1" applyNumberFormat="1" applyFont="1" applyFill="1" applyBorder="1" applyAlignment="1" applyProtection="1">
      <alignment horizontal="center" vertical="center" wrapText="1"/>
    </xf>
    <xf numFmtId="2" fontId="3" fillId="2" borderId="16" xfId="1" applyNumberFormat="1" applyFont="1" applyFill="1" applyBorder="1" applyAlignment="1" applyProtection="1">
      <alignment horizontal="center" vertical="center" wrapText="1"/>
    </xf>
    <xf numFmtId="2" fontId="4" fillId="2" borderId="17" xfId="1" applyNumberFormat="1" applyFont="1" applyFill="1" applyBorder="1" applyAlignment="1" applyProtection="1">
      <alignment horizontal="center" vertical="center" wrapText="1"/>
    </xf>
    <xf numFmtId="2" fontId="4" fillId="2" borderId="15" xfId="1" applyNumberFormat="1" applyFont="1" applyFill="1" applyBorder="1" applyAlignment="1" applyProtection="1">
      <alignment horizontal="center" vertical="center" wrapText="1"/>
    </xf>
    <xf numFmtId="2" fontId="4" fillId="2" borderId="16" xfId="1" applyNumberFormat="1" applyFont="1" applyFill="1" applyBorder="1" applyAlignment="1" applyProtection="1">
      <alignment horizontal="center" vertical="center" wrapText="1"/>
    </xf>
    <xf numFmtId="2" fontId="4" fillId="3" borderId="2" xfId="0" applyNumberFormat="1" applyFont="1" applyFill="1" applyBorder="1" applyAlignment="1" applyProtection="1">
      <alignment horizontal="center" vertical="center" wrapText="1"/>
    </xf>
    <xf numFmtId="2" fontId="4" fillId="3" borderId="3" xfId="0" applyNumberFormat="1" applyFont="1" applyFill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2" fontId="0" fillId="0" borderId="4" xfId="0" applyNumberFormat="1" applyBorder="1"/>
    <xf numFmtId="2" fontId="0" fillId="0" borderId="7" xfId="0" applyNumberFormat="1" applyBorder="1"/>
    <xf numFmtId="2" fontId="3" fillId="3" borderId="1" xfId="0" applyNumberFormat="1" applyFont="1" applyFill="1" applyBorder="1" applyAlignment="1" applyProtection="1">
      <alignment horizontal="center" vertical="center" wrapText="1"/>
    </xf>
    <xf numFmtId="2" fontId="3" fillId="3" borderId="32" xfId="0" applyNumberFormat="1" applyFont="1" applyFill="1" applyBorder="1" applyAlignment="1" applyProtection="1">
      <alignment horizontal="center" vertical="center" wrapText="1"/>
    </xf>
    <xf numFmtId="2" fontId="4" fillId="2" borderId="18" xfId="1" applyNumberFormat="1" applyFont="1" applyFill="1" applyBorder="1" applyAlignment="1" applyProtection="1">
      <alignment horizontal="center" vertical="center" wrapText="1"/>
    </xf>
    <xf numFmtId="0" fontId="56" fillId="0" borderId="27" xfId="1" applyFont="1" applyBorder="1" applyAlignment="1" applyProtection="1">
      <alignment horizontal="left"/>
    </xf>
    <xf numFmtId="0" fontId="18" fillId="0" borderId="0" xfId="1" applyFont="1" applyAlignment="1" applyProtection="1">
      <alignment horizontal="center"/>
    </xf>
    <xf numFmtId="0" fontId="19" fillId="0" borderId="0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0" fontId="2" fillId="0" borderId="0" xfId="1" applyBorder="1" applyAlignment="1" applyProtection="1">
      <alignment horizontal="left"/>
    </xf>
    <xf numFmtId="0" fontId="34" fillId="0" borderId="0" xfId="0" applyFont="1" applyBorder="1" applyAlignment="1" applyProtection="1">
      <alignment horizontal="center"/>
    </xf>
    <xf numFmtId="0" fontId="24" fillId="0" borderId="27" xfId="0" applyFont="1" applyBorder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</cellXfs>
  <cellStyles count="7">
    <cellStyle name="Normal" xfId="0" builtinId="0"/>
    <cellStyle name="Normal 2" xfId="1"/>
    <cellStyle name="Normal 2 2" xfId="2"/>
    <cellStyle name="Normal 2 2 2" xfId="3"/>
    <cellStyle name="Normal 3" xfId="4"/>
    <cellStyle name="Normal 4" xfId="5"/>
    <cellStyle name="Обычный 2" xfId="6"/>
  </cellStyles>
  <dxfs count="0"/>
  <tableStyles count="0" defaultTableStyle="TableStyleMedium9" defaultPivotStyle="PivotStyleLight16"/>
  <colors>
    <mruColors>
      <color rgb="FFBAFCEF"/>
      <color rgb="FF99FFCC"/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F52"/>
  <sheetViews>
    <sheetView showZeros="0" tabSelected="1" view="pageBreakPreview" zoomScale="60" zoomScaleNormal="100" workbookViewId="0">
      <pane xSplit="1" topLeftCell="DT1" activePane="topRight" state="frozen"/>
      <selection activeCell="A6" sqref="A6"/>
      <selection pane="topRight" activeCell="AY34" sqref="AY34"/>
    </sheetView>
  </sheetViews>
  <sheetFormatPr defaultColWidth="9.140625" defaultRowHeight="15" x14ac:dyDescent="0.25"/>
  <cols>
    <col min="1" max="1" width="36.140625" style="4" customWidth="1"/>
    <col min="2" max="2" width="6.85546875" style="4" customWidth="1"/>
    <col min="3" max="3" width="4.7109375" style="4" customWidth="1"/>
    <col min="4" max="4" width="4.85546875" style="4" customWidth="1"/>
    <col min="5" max="6" width="5" style="4" customWidth="1"/>
    <col min="7" max="7" width="5.42578125" style="4" customWidth="1"/>
    <col min="8" max="8" width="6.28515625" style="4" customWidth="1"/>
    <col min="9" max="9" width="12.140625" style="4" customWidth="1"/>
    <col min="10" max="11" width="10.85546875" style="4" customWidth="1"/>
    <col min="12" max="12" width="14.5703125" style="4" customWidth="1"/>
    <col min="13" max="13" width="10.85546875" style="4" customWidth="1"/>
    <col min="14" max="14" width="10" style="4" customWidth="1"/>
    <col min="15" max="15" width="11.85546875" style="4" customWidth="1"/>
    <col min="16" max="16" width="11.42578125" style="4" customWidth="1"/>
    <col min="17" max="17" width="11.28515625" style="4" customWidth="1"/>
    <col min="18" max="18" width="11.42578125" style="9" customWidth="1"/>
    <col min="19" max="19" width="12.28515625" style="9" customWidth="1"/>
    <col min="20" max="20" width="10.42578125" style="5" customWidth="1"/>
    <col min="21" max="21" width="12.42578125" style="5" customWidth="1"/>
    <col min="22" max="22" width="14.85546875" style="5" customWidth="1"/>
    <col min="23" max="23" width="12.5703125" style="5" customWidth="1"/>
    <col min="24" max="24" width="10.42578125" style="5" customWidth="1"/>
    <col min="25" max="25" width="11.85546875" style="5" customWidth="1"/>
    <col min="26" max="26" width="12.140625" style="5" customWidth="1"/>
    <col min="27" max="27" width="11.42578125" style="5" customWidth="1"/>
    <col min="28" max="28" width="10.7109375" style="5" customWidth="1"/>
    <col min="29" max="29" width="13.5703125" style="5" customWidth="1"/>
    <col min="30" max="31" width="11.140625" style="5" customWidth="1"/>
    <col min="32" max="32" width="12.140625" style="5" customWidth="1"/>
    <col min="33" max="33" width="11" style="5" customWidth="1"/>
    <col min="34" max="34" width="10.7109375" style="5" customWidth="1"/>
    <col min="35" max="35" width="11.140625" style="5" customWidth="1"/>
    <col min="36" max="36" width="11.85546875" style="5" customWidth="1"/>
    <col min="37" max="37" width="11.5703125" style="5" customWidth="1"/>
    <col min="38" max="38" width="10.42578125" style="5" customWidth="1"/>
    <col min="39" max="39" width="9.85546875" style="4" customWidth="1"/>
    <col min="40" max="40" width="6.140625" style="4" customWidth="1"/>
    <col min="41" max="41" width="8.28515625" style="4" customWidth="1"/>
    <col min="42" max="42" width="10.7109375" style="4" customWidth="1"/>
    <col min="43" max="44" width="7.5703125" style="4" customWidth="1"/>
    <col min="45" max="45" width="8.5703125" style="5" customWidth="1"/>
    <col min="46" max="46" width="10.28515625" style="5" customWidth="1"/>
    <col min="47" max="47" width="10" style="5" customWidth="1"/>
    <col min="48" max="48" width="9.140625" style="5" customWidth="1"/>
    <col min="49" max="49" width="10.28515625" style="5" customWidth="1"/>
    <col min="50" max="50" width="9.140625" style="5" customWidth="1"/>
    <col min="51" max="51" width="9.5703125" style="5" customWidth="1"/>
    <col min="52" max="52" width="8.7109375" style="5" customWidth="1"/>
    <col min="53" max="53" width="10.5703125" style="5" customWidth="1"/>
    <col min="54" max="54" width="12.140625" style="4" customWidth="1"/>
    <col min="55" max="55" width="11.5703125" style="4" customWidth="1"/>
    <col min="56" max="56" width="13" style="4" customWidth="1"/>
    <col min="57" max="57" width="10.85546875" style="4" customWidth="1"/>
    <col min="58" max="58" width="9.7109375" style="4" customWidth="1"/>
    <col min="59" max="59" width="10.85546875" style="4" customWidth="1"/>
    <col min="60" max="60" width="10.7109375" style="4" customWidth="1"/>
    <col min="61" max="61" width="12.140625" style="5" customWidth="1"/>
    <col min="62" max="62" width="11.28515625" style="5" customWidth="1"/>
    <col min="63" max="63" width="9.5703125" style="5" customWidth="1"/>
    <col min="64" max="64" width="13.42578125" style="5" customWidth="1"/>
    <col min="65" max="65" width="12.28515625" style="5" customWidth="1"/>
    <col min="66" max="66" width="14.140625" style="5" customWidth="1"/>
    <col min="67" max="67" width="8.28515625" style="5" customWidth="1"/>
    <col min="68" max="68" width="8" style="5" customWidth="1"/>
    <col min="69" max="69" width="10" style="5" customWidth="1"/>
    <col min="70" max="70" width="9.85546875" style="5" customWidth="1"/>
    <col min="71" max="71" width="9.7109375" style="5" customWidth="1"/>
    <col min="72" max="72" width="6.85546875" style="5" customWidth="1"/>
    <col min="73" max="75" width="10.7109375" style="5" customWidth="1"/>
    <col min="76" max="76" width="13" style="5" customWidth="1"/>
    <col min="77" max="85" width="10.7109375" style="5" customWidth="1"/>
    <col min="86" max="86" width="11.5703125" style="5" customWidth="1"/>
    <col min="87" max="93" width="10.7109375" style="5" customWidth="1"/>
    <col min="94" max="94" width="8.5703125" style="5" customWidth="1"/>
    <col min="95" max="95" width="8.28515625" style="5" customWidth="1"/>
    <col min="96" max="97" width="10.28515625" style="5" customWidth="1"/>
    <col min="98" max="98" width="9.5703125" style="5" customWidth="1"/>
    <col min="99" max="100" width="9.140625" style="5" customWidth="1"/>
    <col min="101" max="101" width="10.85546875" style="5" customWidth="1"/>
    <col min="102" max="104" width="12" style="5" customWidth="1"/>
    <col min="105" max="107" width="11" style="5" customWidth="1"/>
    <col min="108" max="108" width="10.5703125" style="5" customWidth="1"/>
    <col min="109" max="109" width="10.28515625" style="5" customWidth="1"/>
    <col min="110" max="110" width="11.85546875" style="5" customWidth="1"/>
    <col min="111" max="111" width="12" style="5" customWidth="1"/>
    <col min="112" max="113" width="13" style="5" customWidth="1"/>
    <col min="114" max="114" width="15" style="231" customWidth="1"/>
    <col min="115" max="115" width="9.28515625" style="5" customWidth="1"/>
    <col min="116" max="116" width="8.85546875" style="5" customWidth="1"/>
    <col min="117" max="117" width="11.140625" style="5" customWidth="1"/>
    <col min="118" max="118" width="8.5703125" style="5" customWidth="1"/>
    <col min="119" max="119" width="9.5703125" style="5" customWidth="1"/>
    <col min="120" max="120" width="10" style="5" customWidth="1"/>
    <col min="121" max="121" width="10.5703125" style="5" customWidth="1"/>
    <col min="122" max="123" width="10.7109375" style="5" customWidth="1"/>
    <col min="124" max="124" width="11.28515625" style="5" customWidth="1"/>
    <col min="125" max="129" width="10.7109375" style="5" customWidth="1"/>
    <col min="130" max="130" width="10.28515625" style="5" customWidth="1"/>
    <col min="131" max="133" width="10.7109375" style="5" customWidth="1"/>
    <col min="134" max="134" width="11.5703125" style="5" customWidth="1"/>
    <col min="135" max="141" width="10.7109375" style="5" customWidth="1"/>
    <col min="142" max="142" width="8.28515625" style="5" customWidth="1"/>
    <col min="143" max="143" width="9.28515625" style="5" customWidth="1"/>
    <col min="144" max="144" width="11.140625" style="5" customWidth="1"/>
    <col min="145" max="145" width="9.85546875" style="5" customWidth="1"/>
    <col min="146" max="148" width="9.140625" style="4"/>
    <col min="149" max="149" width="10.140625" style="4" customWidth="1"/>
    <col min="150" max="150" width="13.28515625" style="4" bestFit="1" customWidth="1"/>
    <col min="151" max="151" width="10.7109375" style="4" customWidth="1"/>
    <col min="152" max="152" width="9.7109375" style="4" customWidth="1"/>
    <col min="153" max="153" width="10.85546875" style="4" customWidth="1"/>
    <col min="154" max="154" width="9.140625" style="4"/>
    <col min="155" max="155" width="9.5703125" style="4" customWidth="1"/>
    <col min="156" max="156" width="10.140625" style="4" customWidth="1"/>
    <col min="157" max="157" width="10.28515625" style="4" customWidth="1"/>
    <col min="158" max="158" width="10.7109375" style="4" customWidth="1"/>
    <col min="159" max="159" width="11" style="4" customWidth="1"/>
    <col min="160" max="160" width="11.7109375" style="4" customWidth="1"/>
    <col min="161" max="161" width="9.140625" style="4"/>
    <col min="162" max="162" width="12.7109375" style="4" customWidth="1"/>
    <col min="163" max="16384" width="9.140625" style="4"/>
  </cols>
  <sheetData>
    <row r="1" spans="1:162" ht="15.75" x14ac:dyDescent="0.25">
      <c r="A1" s="21"/>
      <c r="B1" s="21"/>
      <c r="C1" s="21"/>
      <c r="D1" s="21"/>
      <c r="E1" s="21"/>
      <c r="F1" s="22"/>
      <c r="G1" s="22"/>
      <c r="H1" s="22"/>
      <c r="I1" s="3"/>
      <c r="J1" s="3"/>
      <c r="K1" s="3"/>
      <c r="L1" s="3"/>
      <c r="M1" s="3"/>
      <c r="N1" s="3"/>
      <c r="O1" s="3"/>
      <c r="P1" s="3"/>
      <c r="Q1" s="3"/>
      <c r="R1" s="23"/>
      <c r="S1" s="24"/>
      <c r="AM1" s="3"/>
      <c r="AN1" s="3"/>
      <c r="AO1" s="303"/>
      <c r="AP1" s="303"/>
      <c r="AQ1" s="3"/>
      <c r="AR1" s="3"/>
      <c r="BB1" s="3"/>
      <c r="BC1" s="3"/>
      <c r="BD1" s="3"/>
      <c r="BE1" s="3"/>
      <c r="BF1" s="3"/>
      <c r="BG1" s="3"/>
      <c r="BH1" s="3"/>
      <c r="BI1" s="3"/>
      <c r="BL1" s="303"/>
      <c r="BM1" s="303"/>
      <c r="CW1" s="303"/>
      <c r="CX1" s="303"/>
      <c r="CY1" s="303"/>
      <c r="CZ1" s="303"/>
      <c r="DA1" s="303"/>
      <c r="DB1" s="303"/>
      <c r="DC1" s="303"/>
      <c r="DD1" s="303"/>
      <c r="DE1" s="303"/>
      <c r="DF1" s="303"/>
      <c r="DG1" s="303"/>
      <c r="DH1" s="303"/>
      <c r="DI1" s="303"/>
      <c r="DJ1" s="303"/>
      <c r="DK1" s="303"/>
      <c r="DL1" s="303"/>
      <c r="DM1" s="303"/>
      <c r="DN1" s="303"/>
      <c r="DO1" s="303"/>
      <c r="DP1" s="303"/>
      <c r="DQ1" s="303"/>
      <c r="DR1" s="303"/>
      <c r="DS1" s="303"/>
      <c r="DT1" s="303"/>
      <c r="DU1" s="303"/>
      <c r="DV1" s="303"/>
      <c r="DW1" s="303"/>
      <c r="DX1" s="303"/>
      <c r="DY1" s="303"/>
      <c r="DZ1" s="303"/>
      <c r="EA1" s="303"/>
      <c r="EB1" s="303"/>
      <c r="EC1" s="303"/>
      <c r="ED1" s="303"/>
      <c r="EE1" s="303"/>
      <c r="EF1" s="303"/>
      <c r="EG1" s="303"/>
      <c r="EH1" s="303"/>
      <c r="EI1" s="303"/>
      <c r="EJ1" s="303"/>
      <c r="EK1" s="303"/>
      <c r="EL1" s="303"/>
      <c r="EM1" s="303"/>
      <c r="EN1" s="303"/>
    </row>
    <row r="2" spans="1:162" s="318" customFormat="1" ht="18.75" x14ac:dyDescent="0.25">
      <c r="A2" s="430" t="s">
        <v>105</v>
      </c>
      <c r="B2" s="430"/>
      <c r="C2" s="430"/>
      <c r="D2" s="430"/>
      <c r="E2" s="430"/>
      <c r="F2" s="430"/>
      <c r="G2" s="430"/>
      <c r="H2" s="430"/>
      <c r="I2" s="315"/>
      <c r="J2" s="315"/>
      <c r="K2" s="315"/>
      <c r="L2" s="315"/>
      <c r="M2" s="315"/>
      <c r="N2" s="315"/>
      <c r="O2" s="315"/>
      <c r="P2" s="315"/>
      <c r="Q2" s="315"/>
      <c r="R2" s="316"/>
      <c r="S2" s="317"/>
      <c r="AM2" s="315"/>
      <c r="AN2" s="315"/>
      <c r="AO2" s="315"/>
      <c r="AP2" s="315"/>
      <c r="AQ2" s="315"/>
      <c r="AR2" s="315"/>
      <c r="BB2" s="315"/>
      <c r="BC2" s="315"/>
      <c r="BD2" s="315"/>
      <c r="BE2" s="315"/>
      <c r="BF2" s="315"/>
      <c r="BG2" s="315"/>
      <c r="BH2" s="315"/>
      <c r="BI2" s="315"/>
      <c r="DJ2" s="319"/>
    </row>
    <row r="3" spans="1:162" ht="16.5" x14ac:dyDescent="0.25">
      <c r="A3" s="7"/>
      <c r="B3" s="7"/>
      <c r="C3" s="7"/>
      <c r="D3" s="7"/>
      <c r="E3" s="7"/>
      <c r="F3" s="7"/>
      <c r="G3" s="7"/>
      <c r="H3" s="7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AM3" s="5"/>
      <c r="AN3" s="5"/>
      <c r="AO3" s="5"/>
      <c r="AP3" s="5"/>
      <c r="AQ3" s="5"/>
      <c r="AR3" s="5"/>
      <c r="BB3" s="5"/>
      <c r="BC3" s="5"/>
      <c r="BD3" s="5"/>
      <c r="BE3" s="5"/>
      <c r="BF3" s="5"/>
      <c r="BG3" s="5"/>
      <c r="BH3" s="5"/>
    </row>
    <row r="4" spans="1:162" ht="30" customHeight="1" x14ac:dyDescent="0.25">
      <c r="A4" s="432"/>
      <c r="B4" s="432"/>
      <c r="C4" s="432"/>
      <c r="D4" s="432"/>
      <c r="E4" s="432"/>
      <c r="F4" s="432"/>
      <c r="G4" s="432"/>
      <c r="H4" s="432"/>
      <c r="I4" s="433" t="s">
        <v>106</v>
      </c>
      <c r="J4" s="433"/>
      <c r="K4" s="433"/>
      <c r="L4" s="433"/>
      <c r="M4" s="433"/>
      <c r="N4" s="433"/>
      <c r="O4" s="433"/>
      <c r="P4" s="433"/>
      <c r="Q4" s="433"/>
      <c r="R4" s="433"/>
      <c r="S4" s="433"/>
      <c r="AM4" s="5"/>
      <c r="AN4" s="5"/>
      <c r="AO4" s="5"/>
      <c r="AP4" s="5"/>
      <c r="AQ4" s="5"/>
      <c r="AR4" s="5"/>
      <c r="BB4" s="5"/>
      <c r="BC4" s="5"/>
      <c r="BD4" s="5"/>
      <c r="BE4" s="5"/>
      <c r="BF4" s="5"/>
      <c r="BG4" s="5"/>
      <c r="BH4" s="5"/>
    </row>
    <row r="5" spans="1:162" ht="16.5" customHeight="1" x14ac:dyDescent="0.25">
      <c r="A5" s="434"/>
      <c r="B5" s="434"/>
      <c r="C5" s="434"/>
      <c r="D5" s="434"/>
      <c r="E5" s="434"/>
      <c r="F5" s="434"/>
      <c r="G5" s="434"/>
      <c r="H5" s="434"/>
      <c r="I5" s="2"/>
      <c r="J5" s="2"/>
      <c r="K5" s="2"/>
      <c r="L5" s="2"/>
      <c r="M5" s="2"/>
      <c r="N5" s="2"/>
      <c r="O5" s="2"/>
      <c r="P5" s="2"/>
      <c r="Q5" s="2"/>
      <c r="R5" s="25"/>
      <c r="S5" s="25"/>
      <c r="AF5" s="435"/>
      <c r="AG5" s="435"/>
      <c r="AH5" s="435"/>
      <c r="AI5" s="436" t="s">
        <v>139</v>
      </c>
      <c r="AJ5" s="436"/>
      <c r="AM5" s="2"/>
      <c r="AN5" s="2"/>
      <c r="AO5" s="2"/>
      <c r="AP5" s="2"/>
      <c r="AQ5" s="2"/>
      <c r="AR5" s="2"/>
      <c r="BB5" s="2"/>
      <c r="BC5" s="2"/>
      <c r="BD5" s="2"/>
      <c r="BE5" s="2"/>
      <c r="BF5" s="2"/>
      <c r="BG5" s="2"/>
      <c r="BH5" s="2"/>
      <c r="BI5" s="2"/>
      <c r="CL5" s="436" t="s">
        <v>153</v>
      </c>
      <c r="CM5" s="436"/>
      <c r="DK5" s="34"/>
      <c r="DL5" s="34"/>
      <c r="DM5" s="34"/>
      <c r="DN5" s="34"/>
      <c r="DO5" s="34"/>
      <c r="DP5" s="34"/>
      <c r="DQ5" s="34"/>
      <c r="EH5" s="437" t="s">
        <v>200</v>
      </c>
      <c r="EI5" s="437"/>
      <c r="EL5" s="34"/>
      <c r="EM5" s="34"/>
      <c r="EN5" s="34"/>
      <c r="EO5" s="34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</row>
    <row r="6" spans="1:162" ht="15" customHeight="1" x14ac:dyDescent="0.25">
      <c r="A6" s="413" t="s">
        <v>0</v>
      </c>
      <c r="B6" s="416" t="s">
        <v>1</v>
      </c>
      <c r="C6" s="417"/>
      <c r="D6" s="417"/>
      <c r="E6" s="417"/>
      <c r="F6" s="417"/>
      <c r="G6" s="417"/>
      <c r="H6" s="418"/>
      <c r="I6" s="419" t="s">
        <v>114</v>
      </c>
      <c r="J6" s="420"/>
      <c r="K6" s="420"/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  <c r="Z6" s="420"/>
      <c r="AA6" s="420"/>
      <c r="AB6" s="420"/>
      <c r="AC6" s="420"/>
      <c r="AD6" s="420"/>
      <c r="AE6" s="420"/>
      <c r="AF6" s="420"/>
      <c r="AG6" s="420"/>
      <c r="AH6" s="420"/>
      <c r="AI6" s="420"/>
      <c r="AJ6" s="420"/>
      <c r="AK6" s="420"/>
      <c r="AL6" s="420"/>
      <c r="AM6" s="420"/>
      <c r="AN6" s="420"/>
      <c r="AO6" s="420"/>
      <c r="AP6" s="420"/>
      <c r="AQ6" s="420"/>
      <c r="AR6" s="420"/>
      <c r="AS6" s="420"/>
      <c r="AT6" s="420"/>
      <c r="AU6" s="420"/>
      <c r="AV6" s="420"/>
      <c r="AW6" s="420"/>
      <c r="AX6" s="420"/>
      <c r="AY6" s="420"/>
      <c r="AZ6" s="420"/>
      <c r="BA6" s="420"/>
      <c r="BB6" s="420"/>
      <c r="BC6" s="420"/>
      <c r="BD6" s="420"/>
      <c r="BE6" s="420"/>
      <c r="BF6" s="420"/>
      <c r="BG6" s="420"/>
      <c r="BH6" s="420"/>
      <c r="BI6" s="420"/>
      <c r="BJ6" s="420"/>
      <c r="BK6" s="420"/>
      <c r="BL6" s="420"/>
      <c r="BM6" s="420"/>
      <c r="BN6" s="421"/>
      <c r="BO6" s="346" t="s">
        <v>121</v>
      </c>
      <c r="BP6" s="347"/>
      <c r="BQ6" s="347"/>
      <c r="BR6" s="347"/>
      <c r="BS6" s="347"/>
      <c r="BT6" s="347"/>
      <c r="BU6" s="347"/>
      <c r="BV6" s="347"/>
      <c r="BW6" s="347"/>
      <c r="BX6" s="347"/>
      <c r="BY6" s="347"/>
      <c r="BZ6" s="347"/>
      <c r="CA6" s="347"/>
      <c r="CB6" s="347"/>
      <c r="CC6" s="347"/>
      <c r="CD6" s="347"/>
      <c r="CE6" s="347"/>
      <c r="CF6" s="347"/>
      <c r="CG6" s="347"/>
      <c r="CH6" s="347"/>
      <c r="CI6" s="347"/>
      <c r="CJ6" s="347"/>
      <c r="CK6" s="347"/>
      <c r="CL6" s="347"/>
      <c r="CM6" s="347"/>
      <c r="CN6" s="347"/>
      <c r="CO6" s="347"/>
      <c r="CP6" s="347"/>
      <c r="CQ6" s="347"/>
      <c r="CR6" s="347"/>
      <c r="CS6" s="347"/>
      <c r="CT6" s="347"/>
      <c r="CU6" s="347"/>
      <c r="CV6" s="347"/>
      <c r="CW6" s="347"/>
      <c r="CX6" s="347"/>
      <c r="CY6" s="347"/>
      <c r="CZ6" s="347"/>
      <c r="DA6" s="347"/>
      <c r="DB6" s="347"/>
      <c r="DC6" s="347"/>
      <c r="DD6" s="347"/>
      <c r="DE6" s="347"/>
      <c r="DF6" s="347"/>
      <c r="DG6" s="347"/>
      <c r="DH6" s="347"/>
      <c r="DI6" s="347"/>
      <c r="DJ6" s="348"/>
      <c r="DK6" s="328" t="s">
        <v>123</v>
      </c>
      <c r="DL6" s="329"/>
      <c r="DM6" s="329"/>
      <c r="DN6" s="329"/>
      <c r="DO6" s="329"/>
      <c r="DP6" s="329"/>
      <c r="DQ6" s="329"/>
      <c r="DR6" s="329"/>
      <c r="DS6" s="329"/>
      <c r="DT6" s="329"/>
      <c r="DU6" s="329"/>
      <c r="DV6" s="329"/>
      <c r="DW6" s="329"/>
      <c r="DX6" s="329"/>
      <c r="DY6" s="329"/>
      <c r="DZ6" s="329"/>
      <c r="EA6" s="329"/>
      <c r="EB6" s="329"/>
      <c r="EC6" s="329"/>
      <c r="ED6" s="329"/>
      <c r="EE6" s="329"/>
      <c r="EF6" s="329"/>
      <c r="EG6" s="329"/>
      <c r="EH6" s="329"/>
      <c r="EI6" s="329"/>
      <c r="EJ6" s="329"/>
      <c r="EK6" s="329"/>
      <c r="EL6" s="329"/>
      <c r="EM6" s="329"/>
      <c r="EN6" s="329"/>
      <c r="EO6" s="329"/>
      <c r="EP6" s="329"/>
      <c r="EQ6" s="329"/>
      <c r="ER6" s="329"/>
      <c r="ES6" s="329"/>
      <c r="ET6" s="329"/>
      <c r="EU6" s="329"/>
      <c r="EV6" s="329"/>
      <c r="EW6" s="329"/>
      <c r="EX6" s="329"/>
      <c r="EY6" s="329"/>
      <c r="EZ6" s="329"/>
      <c r="FA6" s="329"/>
      <c r="FB6" s="329"/>
      <c r="FC6" s="329"/>
      <c r="FD6" s="329"/>
      <c r="FE6" s="329"/>
      <c r="FF6" s="330"/>
    </row>
    <row r="7" spans="1:162" ht="15" customHeight="1" x14ac:dyDescent="0.25">
      <c r="A7" s="414"/>
      <c r="B7" s="404" t="s">
        <v>38</v>
      </c>
      <c r="C7" s="378" t="s">
        <v>39</v>
      </c>
      <c r="D7" s="378" t="s">
        <v>40</v>
      </c>
      <c r="E7" s="378" t="s">
        <v>36</v>
      </c>
      <c r="F7" s="378" t="s">
        <v>37</v>
      </c>
      <c r="G7" s="351" t="s">
        <v>2</v>
      </c>
      <c r="H7" s="382"/>
      <c r="I7" s="380" t="s">
        <v>111</v>
      </c>
      <c r="J7" s="398" t="s">
        <v>112</v>
      </c>
      <c r="K7" s="398"/>
      <c r="L7" s="398"/>
      <c r="M7" s="398"/>
      <c r="N7" s="398"/>
      <c r="O7" s="398"/>
      <c r="P7" s="398"/>
      <c r="Q7" s="399"/>
      <c r="R7" s="406" t="s">
        <v>113</v>
      </c>
      <c r="S7" s="407"/>
      <c r="T7" s="422" t="s">
        <v>21</v>
      </c>
      <c r="U7" s="423"/>
      <c r="V7" s="423"/>
      <c r="W7" s="423"/>
      <c r="X7" s="423"/>
      <c r="Y7" s="423"/>
      <c r="Z7" s="423"/>
      <c r="AA7" s="423"/>
      <c r="AB7" s="424"/>
      <c r="AC7" s="331" t="s">
        <v>103</v>
      </c>
      <c r="AD7" s="332"/>
      <c r="AE7" s="332"/>
      <c r="AF7" s="332"/>
      <c r="AG7" s="332"/>
      <c r="AH7" s="332"/>
      <c r="AI7" s="332"/>
      <c r="AJ7" s="332"/>
      <c r="AK7" s="332"/>
      <c r="AL7" s="333"/>
      <c r="AM7" s="380" t="s">
        <v>126</v>
      </c>
      <c r="AN7" s="386"/>
      <c r="AO7" s="386"/>
      <c r="AP7" s="386"/>
      <c r="AQ7" s="386"/>
      <c r="AR7" s="425"/>
      <c r="AS7" s="395" t="s">
        <v>51</v>
      </c>
      <c r="AT7" s="396"/>
      <c r="AU7" s="396"/>
      <c r="AV7" s="396"/>
      <c r="AW7" s="396"/>
      <c r="AX7" s="396"/>
      <c r="AY7" s="396"/>
      <c r="AZ7" s="396"/>
      <c r="BA7" s="397"/>
      <c r="BB7" s="387" t="s">
        <v>74</v>
      </c>
      <c r="BC7" s="398"/>
      <c r="BD7" s="398"/>
      <c r="BE7" s="398"/>
      <c r="BF7" s="398"/>
      <c r="BG7" s="398"/>
      <c r="BH7" s="398"/>
      <c r="BI7" s="399"/>
      <c r="BJ7" s="340" t="s">
        <v>25</v>
      </c>
      <c r="BK7" s="341"/>
      <c r="BL7" s="400" t="s">
        <v>133</v>
      </c>
      <c r="BM7" s="401"/>
      <c r="BN7" s="402" t="s">
        <v>116</v>
      </c>
      <c r="BO7" s="410" t="s">
        <v>50</v>
      </c>
      <c r="BP7" s="411"/>
      <c r="BQ7" s="411"/>
      <c r="BR7" s="411"/>
      <c r="BS7" s="411"/>
      <c r="BT7" s="411"/>
      <c r="BU7" s="412"/>
      <c r="BV7" s="331" t="s">
        <v>150</v>
      </c>
      <c r="BW7" s="332"/>
      <c r="BX7" s="332"/>
      <c r="BY7" s="332"/>
      <c r="BZ7" s="332"/>
      <c r="CA7" s="332"/>
      <c r="CB7" s="332"/>
      <c r="CC7" s="332"/>
      <c r="CD7" s="332"/>
      <c r="CE7" s="333"/>
      <c r="CF7" s="331" t="s">
        <v>168</v>
      </c>
      <c r="CG7" s="332"/>
      <c r="CH7" s="332"/>
      <c r="CI7" s="332"/>
      <c r="CJ7" s="332"/>
      <c r="CK7" s="332"/>
      <c r="CL7" s="332"/>
      <c r="CM7" s="332"/>
      <c r="CN7" s="332"/>
      <c r="CO7" s="333"/>
      <c r="CP7" s="395" t="s">
        <v>122</v>
      </c>
      <c r="CQ7" s="396"/>
      <c r="CR7" s="396"/>
      <c r="CS7" s="396"/>
      <c r="CT7" s="396"/>
      <c r="CU7" s="396"/>
      <c r="CV7" s="396"/>
      <c r="CW7" s="397"/>
      <c r="CX7" s="380" t="s">
        <v>76</v>
      </c>
      <c r="CY7" s="398"/>
      <c r="CZ7" s="398"/>
      <c r="DA7" s="398"/>
      <c r="DB7" s="398"/>
      <c r="DC7" s="398"/>
      <c r="DD7" s="398"/>
      <c r="DE7" s="399"/>
      <c r="DF7" s="340" t="s">
        <v>25</v>
      </c>
      <c r="DG7" s="341"/>
      <c r="DH7" s="400" t="s">
        <v>133</v>
      </c>
      <c r="DI7" s="401"/>
      <c r="DJ7" s="402" t="s">
        <v>130</v>
      </c>
      <c r="DK7" s="410" t="s">
        <v>50</v>
      </c>
      <c r="DL7" s="411"/>
      <c r="DM7" s="411"/>
      <c r="DN7" s="411"/>
      <c r="DO7" s="411"/>
      <c r="DP7" s="411"/>
      <c r="DQ7" s="412"/>
      <c r="DR7" s="331" t="s">
        <v>199</v>
      </c>
      <c r="DS7" s="332"/>
      <c r="DT7" s="332"/>
      <c r="DU7" s="332"/>
      <c r="DV7" s="332"/>
      <c r="DW7" s="332"/>
      <c r="DX7" s="332"/>
      <c r="DY7" s="332"/>
      <c r="DZ7" s="332"/>
      <c r="EA7" s="333"/>
      <c r="EB7" s="331" t="s">
        <v>212</v>
      </c>
      <c r="EC7" s="332"/>
      <c r="ED7" s="332"/>
      <c r="EE7" s="332"/>
      <c r="EF7" s="332"/>
      <c r="EG7" s="332"/>
      <c r="EH7" s="332"/>
      <c r="EI7" s="332"/>
      <c r="EJ7" s="332"/>
      <c r="EK7" s="333"/>
      <c r="EL7" s="395" t="s">
        <v>224</v>
      </c>
      <c r="EM7" s="396"/>
      <c r="EN7" s="396"/>
      <c r="EO7" s="396"/>
      <c r="EP7" s="396"/>
      <c r="EQ7" s="396"/>
      <c r="ER7" s="396"/>
      <c r="ES7" s="397"/>
      <c r="ET7" s="387" t="s">
        <v>76</v>
      </c>
      <c r="EU7" s="398"/>
      <c r="EV7" s="398"/>
      <c r="EW7" s="398"/>
      <c r="EX7" s="398"/>
      <c r="EY7" s="398"/>
      <c r="EZ7" s="398"/>
      <c r="FA7" s="399"/>
      <c r="FB7" s="340" t="s">
        <v>25</v>
      </c>
      <c r="FC7" s="341"/>
      <c r="FD7" s="320" t="s">
        <v>133</v>
      </c>
      <c r="FE7" s="321"/>
      <c r="FF7" s="322" t="s">
        <v>225</v>
      </c>
    </row>
    <row r="8" spans="1:162" ht="26.45" customHeight="1" x14ac:dyDescent="0.25">
      <c r="A8" s="414"/>
      <c r="B8" s="404"/>
      <c r="C8" s="378"/>
      <c r="D8" s="378"/>
      <c r="E8" s="378"/>
      <c r="F8" s="378"/>
      <c r="G8" s="351"/>
      <c r="H8" s="382"/>
      <c r="I8" s="380"/>
      <c r="J8" s="398"/>
      <c r="K8" s="398"/>
      <c r="L8" s="398"/>
      <c r="M8" s="398"/>
      <c r="N8" s="398"/>
      <c r="O8" s="398"/>
      <c r="P8" s="398"/>
      <c r="Q8" s="399"/>
      <c r="R8" s="406"/>
      <c r="S8" s="407"/>
      <c r="T8" s="422"/>
      <c r="U8" s="423"/>
      <c r="V8" s="423"/>
      <c r="W8" s="423"/>
      <c r="X8" s="423"/>
      <c r="Y8" s="423"/>
      <c r="Z8" s="423"/>
      <c r="AA8" s="423"/>
      <c r="AB8" s="424"/>
      <c r="AC8" s="331" t="s">
        <v>5</v>
      </c>
      <c r="AD8" s="332" t="s">
        <v>83</v>
      </c>
      <c r="AE8" s="332"/>
      <c r="AF8" s="332"/>
      <c r="AG8" s="332"/>
      <c r="AH8" s="332"/>
      <c r="AI8" s="332"/>
      <c r="AJ8" s="332"/>
      <c r="AK8" s="332"/>
      <c r="AL8" s="333"/>
      <c r="AM8" s="426"/>
      <c r="AN8" s="386"/>
      <c r="AO8" s="386"/>
      <c r="AP8" s="386"/>
      <c r="AQ8" s="386"/>
      <c r="AR8" s="425"/>
      <c r="AS8" s="342" t="s">
        <v>25</v>
      </c>
      <c r="AT8" s="408"/>
      <c r="AU8" s="342" t="s">
        <v>49</v>
      </c>
      <c r="AV8" s="409"/>
      <c r="AW8" s="409"/>
      <c r="AX8" s="409"/>
      <c r="AY8" s="409"/>
      <c r="AZ8" s="409"/>
      <c r="BA8" s="344"/>
      <c r="BB8" s="387"/>
      <c r="BC8" s="398"/>
      <c r="BD8" s="398"/>
      <c r="BE8" s="398"/>
      <c r="BF8" s="398"/>
      <c r="BG8" s="398"/>
      <c r="BH8" s="398"/>
      <c r="BI8" s="399"/>
      <c r="BJ8" s="340"/>
      <c r="BK8" s="341"/>
      <c r="BL8" s="400"/>
      <c r="BM8" s="401"/>
      <c r="BN8" s="402"/>
      <c r="BO8" s="410"/>
      <c r="BP8" s="411"/>
      <c r="BQ8" s="411"/>
      <c r="BR8" s="411"/>
      <c r="BS8" s="411"/>
      <c r="BT8" s="411"/>
      <c r="BU8" s="412"/>
      <c r="BV8" s="331" t="s">
        <v>5</v>
      </c>
      <c r="BW8" s="332" t="s">
        <v>83</v>
      </c>
      <c r="BX8" s="332"/>
      <c r="BY8" s="332"/>
      <c r="BZ8" s="332"/>
      <c r="CA8" s="332"/>
      <c r="CB8" s="332"/>
      <c r="CC8" s="332"/>
      <c r="CD8" s="332"/>
      <c r="CE8" s="333"/>
      <c r="CF8" s="331" t="s">
        <v>5</v>
      </c>
      <c r="CG8" s="332" t="s">
        <v>83</v>
      </c>
      <c r="CH8" s="332"/>
      <c r="CI8" s="332"/>
      <c r="CJ8" s="332"/>
      <c r="CK8" s="332"/>
      <c r="CL8" s="332"/>
      <c r="CM8" s="332"/>
      <c r="CN8" s="332"/>
      <c r="CO8" s="333"/>
      <c r="CP8" s="342" t="s">
        <v>25</v>
      </c>
      <c r="CQ8" s="408"/>
      <c r="CR8" s="342" t="s">
        <v>49</v>
      </c>
      <c r="CS8" s="409"/>
      <c r="CT8" s="409"/>
      <c r="CU8" s="409"/>
      <c r="CV8" s="409"/>
      <c r="CW8" s="344"/>
      <c r="CX8" s="380"/>
      <c r="CY8" s="398"/>
      <c r="CZ8" s="398"/>
      <c r="DA8" s="398"/>
      <c r="DB8" s="398"/>
      <c r="DC8" s="398"/>
      <c r="DD8" s="398"/>
      <c r="DE8" s="399"/>
      <c r="DF8" s="340"/>
      <c r="DG8" s="341"/>
      <c r="DH8" s="400"/>
      <c r="DI8" s="401"/>
      <c r="DJ8" s="402"/>
      <c r="DK8" s="410"/>
      <c r="DL8" s="411"/>
      <c r="DM8" s="411"/>
      <c r="DN8" s="411"/>
      <c r="DO8" s="411"/>
      <c r="DP8" s="411"/>
      <c r="DQ8" s="412"/>
      <c r="DR8" s="331" t="s">
        <v>5</v>
      </c>
      <c r="DS8" s="332" t="s">
        <v>83</v>
      </c>
      <c r="DT8" s="332"/>
      <c r="DU8" s="332"/>
      <c r="DV8" s="332"/>
      <c r="DW8" s="332"/>
      <c r="DX8" s="332"/>
      <c r="DY8" s="332"/>
      <c r="DZ8" s="332"/>
      <c r="EA8" s="333"/>
      <c r="EB8" s="331" t="s">
        <v>5</v>
      </c>
      <c r="EC8" s="332" t="s">
        <v>83</v>
      </c>
      <c r="ED8" s="332"/>
      <c r="EE8" s="332"/>
      <c r="EF8" s="332"/>
      <c r="EG8" s="332"/>
      <c r="EH8" s="332"/>
      <c r="EI8" s="332"/>
      <c r="EJ8" s="332"/>
      <c r="EK8" s="333"/>
      <c r="EL8" s="342" t="s">
        <v>25</v>
      </c>
      <c r="EM8" s="408"/>
      <c r="EN8" s="342" t="s">
        <v>49</v>
      </c>
      <c r="EO8" s="409"/>
      <c r="EP8" s="409"/>
      <c r="EQ8" s="409"/>
      <c r="ER8" s="409"/>
      <c r="ES8" s="344"/>
      <c r="ET8" s="387"/>
      <c r="EU8" s="398"/>
      <c r="EV8" s="398"/>
      <c r="EW8" s="398"/>
      <c r="EX8" s="398"/>
      <c r="EY8" s="398"/>
      <c r="EZ8" s="398"/>
      <c r="FA8" s="399"/>
      <c r="FB8" s="340"/>
      <c r="FC8" s="341"/>
      <c r="FD8" s="320"/>
      <c r="FE8" s="321"/>
      <c r="FF8" s="322"/>
    </row>
    <row r="9" spans="1:162" ht="27.75" customHeight="1" x14ac:dyDescent="0.25">
      <c r="A9" s="414"/>
      <c r="B9" s="404"/>
      <c r="C9" s="378"/>
      <c r="D9" s="378"/>
      <c r="E9" s="378"/>
      <c r="F9" s="378"/>
      <c r="G9" s="378" t="s">
        <v>3</v>
      </c>
      <c r="H9" s="383" t="s">
        <v>4</v>
      </c>
      <c r="I9" s="380"/>
      <c r="J9" s="398" t="s">
        <v>5</v>
      </c>
      <c r="K9" s="351" t="s">
        <v>6</v>
      </c>
      <c r="L9" s="351"/>
      <c r="M9" s="351"/>
      <c r="N9" s="351"/>
      <c r="O9" s="351"/>
      <c r="P9" s="351"/>
      <c r="Q9" s="349"/>
      <c r="R9" s="406"/>
      <c r="S9" s="407"/>
      <c r="T9" s="385" t="s">
        <v>63</v>
      </c>
      <c r="U9" s="386"/>
      <c r="V9" s="364" t="s">
        <v>124</v>
      </c>
      <c r="W9" s="352" t="s">
        <v>117</v>
      </c>
      <c r="X9" s="364" t="s">
        <v>119</v>
      </c>
      <c r="Y9" s="364" t="s">
        <v>77</v>
      </c>
      <c r="Z9" s="352" t="s">
        <v>62</v>
      </c>
      <c r="AA9" s="352"/>
      <c r="AB9" s="427" t="s">
        <v>61</v>
      </c>
      <c r="AC9" s="331"/>
      <c r="AD9" s="335" t="s">
        <v>170</v>
      </c>
      <c r="AE9" s="335"/>
      <c r="AF9" s="335" t="s">
        <v>182</v>
      </c>
      <c r="AG9" s="335"/>
      <c r="AH9" s="335"/>
      <c r="AI9" s="335" t="s">
        <v>140</v>
      </c>
      <c r="AJ9" s="335"/>
      <c r="AK9" s="336" t="s">
        <v>80</v>
      </c>
      <c r="AL9" s="337"/>
      <c r="AM9" s="380"/>
      <c r="AN9" s="351" t="s">
        <v>6</v>
      </c>
      <c r="AO9" s="351"/>
      <c r="AP9" s="351"/>
      <c r="AQ9" s="351"/>
      <c r="AR9" s="382"/>
      <c r="AS9" s="342" t="s">
        <v>26</v>
      </c>
      <c r="AT9" s="368" t="s">
        <v>73</v>
      </c>
      <c r="AU9" s="370" t="s">
        <v>7</v>
      </c>
      <c r="AV9" s="352" t="s">
        <v>6</v>
      </c>
      <c r="AW9" s="352"/>
      <c r="AX9" s="352"/>
      <c r="AY9" s="352"/>
      <c r="AZ9" s="352"/>
      <c r="BA9" s="353"/>
      <c r="BB9" s="387" t="s">
        <v>5</v>
      </c>
      <c r="BC9" s="351" t="s">
        <v>6</v>
      </c>
      <c r="BD9" s="351"/>
      <c r="BE9" s="351"/>
      <c r="BF9" s="351"/>
      <c r="BG9" s="351"/>
      <c r="BH9" s="351"/>
      <c r="BI9" s="349"/>
      <c r="BJ9" s="340"/>
      <c r="BK9" s="341"/>
      <c r="BL9" s="400"/>
      <c r="BM9" s="401"/>
      <c r="BN9" s="402"/>
      <c r="BO9" s="389" t="s">
        <v>7</v>
      </c>
      <c r="BP9" s="364" t="s">
        <v>6</v>
      </c>
      <c r="BQ9" s="364"/>
      <c r="BR9" s="364"/>
      <c r="BS9" s="364"/>
      <c r="BT9" s="364"/>
      <c r="BU9" s="366"/>
      <c r="BV9" s="331"/>
      <c r="BW9" s="335" t="s">
        <v>171</v>
      </c>
      <c r="BX9" s="335"/>
      <c r="BY9" s="335" t="s">
        <v>182</v>
      </c>
      <c r="BZ9" s="335"/>
      <c r="CA9" s="335"/>
      <c r="CB9" s="335" t="s">
        <v>140</v>
      </c>
      <c r="CC9" s="335"/>
      <c r="CD9" s="336" t="s">
        <v>80</v>
      </c>
      <c r="CE9" s="337"/>
      <c r="CF9" s="331"/>
      <c r="CG9" s="335" t="s">
        <v>172</v>
      </c>
      <c r="CH9" s="335"/>
      <c r="CI9" s="335" t="s">
        <v>187</v>
      </c>
      <c r="CJ9" s="335"/>
      <c r="CK9" s="335"/>
      <c r="CL9" s="335" t="s">
        <v>169</v>
      </c>
      <c r="CM9" s="335"/>
      <c r="CN9" s="336" t="s">
        <v>80</v>
      </c>
      <c r="CO9" s="337"/>
      <c r="CP9" s="342" t="s">
        <v>26</v>
      </c>
      <c r="CQ9" s="368" t="s">
        <v>75</v>
      </c>
      <c r="CR9" s="370" t="s">
        <v>7</v>
      </c>
      <c r="CS9" s="352" t="s">
        <v>6</v>
      </c>
      <c r="CT9" s="352"/>
      <c r="CU9" s="352"/>
      <c r="CV9" s="352"/>
      <c r="CW9" s="353"/>
      <c r="CX9" s="380" t="s">
        <v>5</v>
      </c>
      <c r="CY9" s="351" t="s">
        <v>6</v>
      </c>
      <c r="CZ9" s="351"/>
      <c r="DA9" s="351"/>
      <c r="DB9" s="351"/>
      <c r="DC9" s="351"/>
      <c r="DD9" s="351"/>
      <c r="DE9" s="349"/>
      <c r="DF9" s="340"/>
      <c r="DG9" s="341"/>
      <c r="DH9" s="400"/>
      <c r="DI9" s="401"/>
      <c r="DJ9" s="402"/>
      <c r="DK9" s="389" t="s">
        <v>7</v>
      </c>
      <c r="DL9" s="364" t="s">
        <v>6</v>
      </c>
      <c r="DM9" s="364"/>
      <c r="DN9" s="364"/>
      <c r="DO9" s="364"/>
      <c r="DP9" s="364"/>
      <c r="DQ9" s="366"/>
      <c r="DR9" s="331"/>
      <c r="DS9" s="335" t="s">
        <v>201</v>
      </c>
      <c r="DT9" s="335"/>
      <c r="DU9" s="335" t="s">
        <v>187</v>
      </c>
      <c r="DV9" s="335"/>
      <c r="DW9" s="335"/>
      <c r="DX9" s="335" t="s">
        <v>169</v>
      </c>
      <c r="DY9" s="335"/>
      <c r="DZ9" s="336" t="s">
        <v>80</v>
      </c>
      <c r="EA9" s="337"/>
      <c r="EB9" s="331"/>
      <c r="EC9" s="335" t="s">
        <v>172</v>
      </c>
      <c r="ED9" s="335"/>
      <c r="EE9" s="335" t="s">
        <v>202</v>
      </c>
      <c r="EF9" s="335"/>
      <c r="EG9" s="335"/>
      <c r="EH9" s="335" t="s">
        <v>219</v>
      </c>
      <c r="EI9" s="335"/>
      <c r="EJ9" s="336" t="s">
        <v>80</v>
      </c>
      <c r="EK9" s="337"/>
      <c r="EL9" s="342" t="s">
        <v>26</v>
      </c>
      <c r="EM9" s="368" t="s">
        <v>223</v>
      </c>
      <c r="EN9" s="370" t="s">
        <v>7</v>
      </c>
      <c r="EO9" s="352" t="s">
        <v>6</v>
      </c>
      <c r="EP9" s="352"/>
      <c r="EQ9" s="352"/>
      <c r="ER9" s="352"/>
      <c r="ES9" s="353"/>
      <c r="ET9" s="387" t="s">
        <v>5</v>
      </c>
      <c r="EU9" s="351" t="s">
        <v>6</v>
      </c>
      <c r="EV9" s="351"/>
      <c r="EW9" s="351"/>
      <c r="EX9" s="351"/>
      <c r="EY9" s="351"/>
      <c r="EZ9" s="351"/>
      <c r="FA9" s="349"/>
      <c r="FB9" s="340"/>
      <c r="FC9" s="341"/>
      <c r="FD9" s="320"/>
      <c r="FE9" s="321"/>
      <c r="FF9" s="322"/>
    </row>
    <row r="10" spans="1:162" ht="54" customHeight="1" x14ac:dyDescent="0.25">
      <c r="A10" s="414"/>
      <c r="B10" s="404"/>
      <c r="C10" s="378"/>
      <c r="D10" s="378"/>
      <c r="E10" s="378"/>
      <c r="F10" s="378"/>
      <c r="G10" s="378"/>
      <c r="H10" s="383"/>
      <c r="I10" s="380"/>
      <c r="J10" s="398"/>
      <c r="K10" s="351" t="s">
        <v>41</v>
      </c>
      <c r="L10" s="351" t="s">
        <v>100</v>
      </c>
      <c r="M10" s="351"/>
      <c r="N10" s="351"/>
      <c r="O10" s="351" t="s">
        <v>42</v>
      </c>
      <c r="P10" s="351"/>
      <c r="Q10" s="349"/>
      <c r="R10" s="406"/>
      <c r="S10" s="407"/>
      <c r="T10" s="374" t="s">
        <v>60</v>
      </c>
      <c r="U10" s="376" t="s">
        <v>118</v>
      </c>
      <c r="V10" s="364"/>
      <c r="W10" s="352"/>
      <c r="X10" s="364"/>
      <c r="Y10" s="364"/>
      <c r="Z10" s="352" t="s">
        <v>5</v>
      </c>
      <c r="AA10" s="352" t="s">
        <v>173</v>
      </c>
      <c r="AB10" s="427"/>
      <c r="AC10" s="331"/>
      <c r="AD10" s="335"/>
      <c r="AE10" s="335"/>
      <c r="AF10" s="335"/>
      <c r="AG10" s="335"/>
      <c r="AH10" s="335"/>
      <c r="AI10" s="335"/>
      <c r="AJ10" s="335"/>
      <c r="AK10" s="336"/>
      <c r="AL10" s="337"/>
      <c r="AM10" s="380"/>
      <c r="AN10" s="378" t="s">
        <v>44</v>
      </c>
      <c r="AO10" s="378" t="s">
        <v>45</v>
      </c>
      <c r="AP10" s="378" t="s">
        <v>46</v>
      </c>
      <c r="AQ10" s="378" t="s">
        <v>47</v>
      </c>
      <c r="AR10" s="383" t="s">
        <v>48</v>
      </c>
      <c r="AS10" s="342"/>
      <c r="AT10" s="368"/>
      <c r="AU10" s="370"/>
      <c r="AV10" s="351" t="s">
        <v>31</v>
      </c>
      <c r="AW10" s="351" t="s">
        <v>23</v>
      </c>
      <c r="AX10" s="351"/>
      <c r="AY10" s="351" t="s">
        <v>127</v>
      </c>
      <c r="AZ10" s="352" t="s">
        <v>27</v>
      </c>
      <c r="BA10" s="353"/>
      <c r="BB10" s="387"/>
      <c r="BC10" s="351" t="s">
        <v>64</v>
      </c>
      <c r="BD10" s="351" t="s">
        <v>23</v>
      </c>
      <c r="BE10" s="351"/>
      <c r="BF10" s="351"/>
      <c r="BG10" s="351" t="s">
        <v>127</v>
      </c>
      <c r="BH10" s="351" t="s">
        <v>24</v>
      </c>
      <c r="BI10" s="349"/>
      <c r="BJ10" s="342" t="s">
        <v>115</v>
      </c>
      <c r="BK10" s="344" t="s">
        <v>73</v>
      </c>
      <c r="BL10" s="391" t="s">
        <v>29</v>
      </c>
      <c r="BM10" s="393" t="s">
        <v>30</v>
      </c>
      <c r="BN10" s="402"/>
      <c r="BO10" s="389"/>
      <c r="BP10" s="372" t="s">
        <v>32</v>
      </c>
      <c r="BQ10" s="372" t="s">
        <v>23</v>
      </c>
      <c r="BR10" s="372"/>
      <c r="BS10" s="372" t="s">
        <v>43</v>
      </c>
      <c r="BT10" s="364" t="s">
        <v>27</v>
      </c>
      <c r="BU10" s="366"/>
      <c r="BV10" s="331"/>
      <c r="BW10" s="335"/>
      <c r="BX10" s="335"/>
      <c r="BY10" s="335"/>
      <c r="BZ10" s="335"/>
      <c r="CA10" s="335"/>
      <c r="CB10" s="335"/>
      <c r="CC10" s="335"/>
      <c r="CD10" s="336"/>
      <c r="CE10" s="337"/>
      <c r="CF10" s="331"/>
      <c r="CG10" s="335"/>
      <c r="CH10" s="335"/>
      <c r="CI10" s="335"/>
      <c r="CJ10" s="335"/>
      <c r="CK10" s="335"/>
      <c r="CL10" s="335"/>
      <c r="CM10" s="335"/>
      <c r="CN10" s="336"/>
      <c r="CO10" s="337"/>
      <c r="CP10" s="342"/>
      <c r="CQ10" s="368"/>
      <c r="CR10" s="370"/>
      <c r="CS10" s="351" t="s">
        <v>31</v>
      </c>
      <c r="CT10" s="351" t="s">
        <v>23</v>
      </c>
      <c r="CU10" s="351"/>
      <c r="CV10" s="352" t="s">
        <v>27</v>
      </c>
      <c r="CW10" s="353"/>
      <c r="CX10" s="380"/>
      <c r="CY10" s="351" t="s">
        <v>64</v>
      </c>
      <c r="CZ10" s="351" t="s">
        <v>23</v>
      </c>
      <c r="DA10" s="351"/>
      <c r="DB10" s="351"/>
      <c r="DC10" s="351" t="s">
        <v>43</v>
      </c>
      <c r="DD10" s="351" t="s">
        <v>24</v>
      </c>
      <c r="DE10" s="349"/>
      <c r="DF10" s="342" t="s">
        <v>155</v>
      </c>
      <c r="DG10" s="344" t="s">
        <v>75</v>
      </c>
      <c r="DH10" s="391" t="s">
        <v>29</v>
      </c>
      <c r="DI10" s="393" t="s">
        <v>30</v>
      </c>
      <c r="DJ10" s="402"/>
      <c r="DK10" s="389"/>
      <c r="DL10" s="372" t="s">
        <v>32</v>
      </c>
      <c r="DM10" s="372" t="s">
        <v>23</v>
      </c>
      <c r="DN10" s="372"/>
      <c r="DO10" s="372" t="s">
        <v>43</v>
      </c>
      <c r="DP10" s="364" t="s">
        <v>27</v>
      </c>
      <c r="DQ10" s="366"/>
      <c r="DR10" s="331"/>
      <c r="DS10" s="335"/>
      <c r="DT10" s="335"/>
      <c r="DU10" s="335"/>
      <c r="DV10" s="335"/>
      <c r="DW10" s="335"/>
      <c r="DX10" s="335"/>
      <c r="DY10" s="335"/>
      <c r="DZ10" s="336"/>
      <c r="EA10" s="337"/>
      <c r="EB10" s="331"/>
      <c r="EC10" s="335"/>
      <c r="ED10" s="335"/>
      <c r="EE10" s="335"/>
      <c r="EF10" s="335"/>
      <c r="EG10" s="335"/>
      <c r="EH10" s="335"/>
      <c r="EI10" s="335"/>
      <c r="EJ10" s="336"/>
      <c r="EK10" s="337"/>
      <c r="EL10" s="342"/>
      <c r="EM10" s="368"/>
      <c r="EN10" s="370"/>
      <c r="EO10" s="351" t="s">
        <v>31</v>
      </c>
      <c r="EP10" s="351" t="s">
        <v>23</v>
      </c>
      <c r="EQ10" s="351"/>
      <c r="ER10" s="352" t="s">
        <v>27</v>
      </c>
      <c r="ES10" s="353"/>
      <c r="ET10" s="387"/>
      <c r="EU10" s="351" t="s">
        <v>64</v>
      </c>
      <c r="EV10" s="351" t="s">
        <v>23</v>
      </c>
      <c r="EW10" s="351"/>
      <c r="EX10" s="351"/>
      <c r="EY10" s="351" t="s">
        <v>43</v>
      </c>
      <c r="EZ10" s="351" t="s">
        <v>24</v>
      </c>
      <c r="FA10" s="349"/>
      <c r="FB10" s="342" t="s">
        <v>226</v>
      </c>
      <c r="FC10" s="344" t="s">
        <v>223</v>
      </c>
      <c r="FD10" s="324" t="s">
        <v>29</v>
      </c>
      <c r="FE10" s="326" t="s">
        <v>30</v>
      </c>
      <c r="FF10" s="322"/>
    </row>
    <row r="11" spans="1:162" ht="53.25" customHeight="1" x14ac:dyDescent="0.25">
      <c r="A11" s="414"/>
      <c r="B11" s="404"/>
      <c r="C11" s="378"/>
      <c r="D11" s="378"/>
      <c r="E11" s="378"/>
      <c r="F11" s="378"/>
      <c r="G11" s="378"/>
      <c r="H11" s="383"/>
      <c r="I11" s="380"/>
      <c r="J11" s="398"/>
      <c r="K11" s="351"/>
      <c r="L11" s="351" t="s">
        <v>179</v>
      </c>
      <c r="M11" s="351" t="s">
        <v>178</v>
      </c>
      <c r="N11" s="351" t="s">
        <v>19</v>
      </c>
      <c r="O11" s="351" t="s">
        <v>57</v>
      </c>
      <c r="P11" s="351" t="s">
        <v>58</v>
      </c>
      <c r="Q11" s="349" t="s">
        <v>59</v>
      </c>
      <c r="R11" s="406"/>
      <c r="S11" s="407"/>
      <c r="T11" s="374"/>
      <c r="U11" s="376"/>
      <c r="V11" s="364"/>
      <c r="W11" s="352"/>
      <c r="X11" s="364"/>
      <c r="Y11" s="364"/>
      <c r="Z11" s="352"/>
      <c r="AA11" s="352"/>
      <c r="AB11" s="427"/>
      <c r="AC11" s="331"/>
      <c r="AD11" s="336" t="s">
        <v>81</v>
      </c>
      <c r="AE11" s="336" t="s">
        <v>180</v>
      </c>
      <c r="AF11" s="336" t="s">
        <v>81</v>
      </c>
      <c r="AG11" s="336" t="s">
        <v>82</v>
      </c>
      <c r="AH11" s="336" t="s">
        <v>101</v>
      </c>
      <c r="AI11" s="336" t="s">
        <v>81</v>
      </c>
      <c r="AJ11" s="336" t="s">
        <v>82</v>
      </c>
      <c r="AK11" s="336" t="s">
        <v>7</v>
      </c>
      <c r="AL11" s="337" t="s">
        <v>183</v>
      </c>
      <c r="AM11" s="380"/>
      <c r="AN11" s="378"/>
      <c r="AO11" s="378"/>
      <c r="AP11" s="378"/>
      <c r="AQ11" s="378"/>
      <c r="AR11" s="383"/>
      <c r="AS11" s="342"/>
      <c r="AT11" s="368"/>
      <c r="AU11" s="370"/>
      <c r="AV11" s="351"/>
      <c r="AW11" s="351" t="s">
        <v>18</v>
      </c>
      <c r="AX11" s="351" t="s">
        <v>19</v>
      </c>
      <c r="AY11" s="351"/>
      <c r="AZ11" s="352" t="s">
        <v>5</v>
      </c>
      <c r="BA11" s="353" t="s">
        <v>183</v>
      </c>
      <c r="BB11" s="387"/>
      <c r="BC11" s="351"/>
      <c r="BD11" s="351" t="s">
        <v>18</v>
      </c>
      <c r="BE11" s="351" t="s">
        <v>184</v>
      </c>
      <c r="BF11" s="351" t="s">
        <v>19</v>
      </c>
      <c r="BG11" s="351"/>
      <c r="BH11" s="351" t="s">
        <v>5</v>
      </c>
      <c r="BI11" s="349" t="s">
        <v>185</v>
      </c>
      <c r="BJ11" s="342"/>
      <c r="BK11" s="344"/>
      <c r="BL11" s="391"/>
      <c r="BM11" s="393"/>
      <c r="BN11" s="402"/>
      <c r="BO11" s="389"/>
      <c r="BP11" s="372"/>
      <c r="BQ11" s="372" t="s">
        <v>18</v>
      </c>
      <c r="BR11" s="372" t="s">
        <v>19</v>
      </c>
      <c r="BS11" s="372"/>
      <c r="BT11" s="364" t="s">
        <v>5</v>
      </c>
      <c r="BU11" s="366" t="s">
        <v>188</v>
      </c>
      <c r="BV11" s="331"/>
      <c r="BW11" s="336" t="s">
        <v>81</v>
      </c>
      <c r="BX11" s="336" t="s">
        <v>134</v>
      </c>
      <c r="BY11" s="336" t="s">
        <v>81</v>
      </c>
      <c r="BZ11" s="336" t="s">
        <v>82</v>
      </c>
      <c r="CA11" s="336" t="s">
        <v>101</v>
      </c>
      <c r="CB11" s="336" t="s">
        <v>81</v>
      </c>
      <c r="CC11" s="336" t="s">
        <v>82</v>
      </c>
      <c r="CD11" s="336" t="s">
        <v>7</v>
      </c>
      <c r="CE11" s="337" t="s">
        <v>188</v>
      </c>
      <c r="CF11" s="331"/>
      <c r="CG11" s="336" t="s">
        <v>81</v>
      </c>
      <c r="CH11" s="336" t="s">
        <v>134</v>
      </c>
      <c r="CI11" s="336" t="s">
        <v>81</v>
      </c>
      <c r="CJ11" s="336" t="s">
        <v>82</v>
      </c>
      <c r="CK11" s="336" t="s">
        <v>101</v>
      </c>
      <c r="CL11" s="336" t="s">
        <v>81</v>
      </c>
      <c r="CM11" s="336" t="s">
        <v>82</v>
      </c>
      <c r="CN11" s="336" t="s">
        <v>7</v>
      </c>
      <c r="CO11" s="337" t="s">
        <v>188</v>
      </c>
      <c r="CP11" s="342"/>
      <c r="CQ11" s="368"/>
      <c r="CR11" s="370"/>
      <c r="CS11" s="351"/>
      <c r="CT11" s="351" t="s">
        <v>18</v>
      </c>
      <c r="CU11" s="351" t="s">
        <v>19</v>
      </c>
      <c r="CV11" s="352" t="s">
        <v>5</v>
      </c>
      <c r="CW11" s="353" t="s">
        <v>188</v>
      </c>
      <c r="CX11" s="380"/>
      <c r="CY11" s="351"/>
      <c r="CZ11" s="351" t="s">
        <v>18</v>
      </c>
      <c r="DA11" s="351" t="s">
        <v>195</v>
      </c>
      <c r="DB11" s="351" t="s">
        <v>19</v>
      </c>
      <c r="DC11" s="351"/>
      <c r="DD11" s="351" t="s">
        <v>5</v>
      </c>
      <c r="DE11" s="349" t="s">
        <v>188</v>
      </c>
      <c r="DF11" s="342"/>
      <c r="DG11" s="344"/>
      <c r="DH11" s="391"/>
      <c r="DI11" s="393"/>
      <c r="DJ11" s="402"/>
      <c r="DK11" s="389"/>
      <c r="DL11" s="372"/>
      <c r="DM11" s="372" t="s">
        <v>18</v>
      </c>
      <c r="DN11" s="372" t="s">
        <v>19</v>
      </c>
      <c r="DO11" s="372"/>
      <c r="DP11" s="364" t="s">
        <v>5</v>
      </c>
      <c r="DQ11" s="366" t="s">
        <v>198</v>
      </c>
      <c r="DR11" s="331"/>
      <c r="DS11" s="336" t="s">
        <v>81</v>
      </c>
      <c r="DT11" s="336" t="s">
        <v>134</v>
      </c>
      <c r="DU11" s="336" t="s">
        <v>81</v>
      </c>
      <c r="DV11" s="336" t="s">
        <v>82</v>
      </c>
      <c r="DW11" s="336" t="s">
        <v>211</v>
      </c>
      <c r="DX11" s="336" t="s">
        <v>81</v>
      </c>
      <c r="DY11" s="336" t="s">
        <v>82</v>
      </c>
      <c r="DZ11" s="336" t="s">
        <v>7</v>
      </c>
      <c r="EA11" s="337" t="s">
        <v>198</v>
      </c>
      <c r="EB11" s="331"/>
      <c r="EC11" s="336" t="s">
        <v>81</v>
      </c>
      <c r="ED11" s="336" t="s">
        <v>134</v>
      </c>
      <c r="EE11" s="336" t="s">
        <v>81</v>
      </c>
      <c r="EF11" s="336" t="s">
        <v>82</v>
      </c>
      <c r="EG11" s="336" t="s">
        <v>101</v>
      </c>
      <c r="EH11" s="336" t="s">
        <v>81</v>
      </c>
      <c r="EI11" s="336" t="s">
        <v>82</v>
      </c>
      <c r="EJ11" s="336" t="s">
        <v>7</v>
      </c>
      <c r="EK11" s="337" t="s">
        <v>198</v>
      </c>
      <c r="EL11" s="342"/>
      <c r="EM11" s="368"/>
      <c r="EN11" s="370"/>
      <c r="EO11" s="351"/>
      <c r="EP11" s="351" t="s">
        <v>18</v>
      </c>
      <c r="EQ11" s="351" t="s">
        <v>19</v>
      </c>
      <c r="ER11" s="352" t="s">
        <v>5</v>
      </c>
      <c r="ES11" s="353" t="s">
        <v>198</v>
      </c>
      <c r="ET11" s="387"/>
      <c r="EU11" s="351"/>
      <c r="EV11" s="351" t="s">
        <v>18</v>
      </c>
      <c r="EW11" s="351" t="s">
        <v>195</v>
      </c>
      <c r="EX11" s="351" t="s">
        <v>19</v>
      </c>
      <c r="EY11" s="351"/>
      <c r="EZ11" s="351" t="s">
        <v>5</v>
      </c>
      <c r="FA11" s="349" t="s">
        <v>198</v>
      </c>
      <c r="FB11" s="342"/>
      <c r="FC11" s="344"/>
      <c r="FD11" s="324"/>
      <c r="FE11" s="326"/>
      <c r="FF11" s="322"/>
    </row>
    <row r="12" spans="1:162" ht="55.15" customHeight="1" x14ac:dyDescent="0.25">
      <c r="A12" s="415"/>
      <c r="B12" s="405"/>
      <c r="C12" s="379"/>
      <c r="D12" s="379"/>
      <c r="E12" s="379"/>
      <c r="F12" s="379"/>
      <c r="G12" s="379"/>
      <c r="H12" s="384"/>
      <c r="I12" s="381"/>
      <c r="J12" s="429"/>
      <c r="K12" s="354"/>
      <c r="L12" s="354"/>
      <c r="M12" s="354"/>
      <c r="N12" s="354"/>
      <c r="O12" s="354"/>
      <c r="P12" s="354"/>
      <c r="Q12" s="350"/>
      <c r="R12" s="90" t="s">
        <v>5</v>
      </c>
      <c r="S12" s="93" t="s">
        <v>28</v>
      </c>
      <c r="T12" s="375"/>
      <c r="U12" s="377"/>
      <c r="V12" s="365"/>
      <c r="W12" s="362"/>
      <c r="X12" s="365"/>
      <c r="Y12" s="365"/>
      <c r="Z12" s="362"/>
      <c r="AA12" s="362"/>
      <c r="AB12" s="428"/>
      <c r="AC12" s="334"/>
      <c r="AD12" s="338"/>
      <c r="AE12" s="338"/>
      <c r="AF12" s="338"/>
      <c r="AG12" s="338"/>
      <c r="AH12" s="338"/>
      <c r="AI12" s="338"/>
      <c r="AJ12" s="338"/>
      <c r="AK12" s="338"/>
      <c r="AL12" s="339"/>
      <c r="AM12" s="381"/>
      <c r="AN12" s="379"/>
      <c r="AO12" s="379"/>
      <c r="AP12" s="379"/>
      <c r="AQ12" s="379"/>
      <c r="AR12" s="384"/>
      <c r="AS12" s="343"/>
      <c r="AT12" s="369"/>
      <c r="AU12" s="371"/>
      <c r="AV12" s="354"/>
      <c r="AW12" s="354"/>
      <c r="AX12" s="354"/>
      <c r="AY12" s="354"/>
      <c r="AZ12" s="362"/>
      <c r="BA12" s="363"/>
      <c r="BB12" s="388"/>
      <c r="BC12" s="354"/>
      <c r="BD12" s="354"/>
      <c r="BE12" s="354"/>
      <c r="BF12" s="354"/>
      <c r="BG12" s="354"/>
      <c r="BH12" s="354"/>
      <c r="BI12" s="350"/>
      <c r="BJ12" s="343"/>
      <c r="BK12" s="345"/>
      <c r="BL12" s="392"/>
      <c r="BM12" s="394"/>
      <c r="BN12" s="403"/>
      <c r="BO12" s="390"/>
      <c r="BP12" s="373"/>
      <c r="BQ12" s="373"/>
      <c r="BR12" s="373"/>
      <c r="BS12" s="373"/>
      <c r="BT12" s="365"/>
      <c r="BU12" s="367"/>
      <c r="BV12" s="334"/>
      <c r="BW12" s="338"/>
      <c r="BX12" s="338"/>
      <c r="BY12" s="338"/>
      <c r="BZ12" s="338"/>
      <c r="CA12" s="338"/>
      <c r="CB12" s="338"/>
      <c r="CC12" s="338"/>
      <c r="CD12" s="338"/>
      <c r="CE12" s="339"/>
      <c r="CF12" s="334"/>
      <c r="CG12" s="338"/>
      <c r="CH12" s="338"/>
      <c r="CI12" s="338"/>
      <c r="CJ12" s="338"/>
      <c r="CK12" s="338"/>
      <c r="CL12" s="338"/>
      <c r="CM12" s="338"/>
      <c r="CN12" s="338"/>
      <c r="CO12" s="339"/>
      <c r="CP12" s="343"/>
      <c r="CQ12" s="369"/>
      <c r="CR12" s="371"/>
      <c r="CS12" s="354"/>
      <c r="CT12" s="354"/>
      <c r="CU12" s="354"/>
      <c r="CV12" s="362"/>
      <c r="CW12" s="363"/>
      <c r="CX12" s="381"/>
      <c r="CY12" s="354"/>
      <c r="CZ12" s="354"/>
      <c r="DA12" s="354"/>
      <c r="DB12" s="354"/>
      <c r="DC12" s="354"/>
      <c r="DD12" s="354"/>
      <c r="DE12" s="350"/>
      <c r="DF12" s="343"/>
      <c r="DG12" s="345"/>
      <c r="DH12" s="392"/>
      <c r="DI12" s="394"/>
      <c r="DJ12" s="403"/>
      <c r="DK12" s="390"/>
      <c r="DL12" s="373"/>
      <c r="DM12" s="373"/>
      <c r="DN12" s="373"/>
      <c r="DO12" s="373"/>
      <c r="DP12" s="365"/>
      <c r="DQ12" s="367"/>
      <c r="DR12" s="334"/>
      <c r="DS12" s="338"/>
      <c r="DT12" s="338"/>
      <c r="DU12" s="338"/>
      <c r="DV12" s="338"/>
      <c r="DW12" s="338"/>
      <c r="DX12" s="338"/>
      <c r="DY12" s="338"/>
      <c r="DZ12" s="338"/>
      <c r="EA12" s="339"/>
      <c r="EB12" s="334"/>
      <c r="EC12" s="338"/>
      <c r="ED12" s="338"/>
      <c r="EE12" s="338"/>
      <c r="EF12" s="338"/>
      <c r="EG12" s="338"/>
      <c r="EH12" s="338"/>
      <c r="EI12" s="338"/>
      <c r="EJ12" s="338"/>
      <c r="EK12" s="339"/>
      <c r="EL12" s="343"/>
      <c r="EM12" s="369"/>
      <c r="EN12" s="371"/>
      <c r="EO12" s="354"/>
      <c r="EP12" s="354"/>
      <c r="EQ12" s="354"/>
      <c r="ER12" s="362"/>
      <c r="ES12" s="363"/>
      <c r="ET12" s="388"/>
      <c r="EU12" s="354"/>
      <c r="EV12" s="354"/>
      <c r="EW12" s="354"/>
      <c r="EX12" s="354"/>
      <c r="EY12" s="354"/>
      <c r="EZ12" s="354"/>
      <c r="FA12" s="350"/>
      <c r="FB12" s="343"/>
      <c r="FC12" s="345"/>
      <c r="FD12" s="325"/>
      <c r="FE12" s="327"/>
      <c r="FF12" s="323"/>
    </row>
    <row r="13" spans="1:162" s="43" customFormat="1" ht="12.75" customHeight="1" x14ac:dyDescent="0.2">
      <c r="A13" s="81" t="s">
        <v>8</v>
      </c>
      <c r="B13" s="82">
        <v>1</v>
      </c>
      <c r="C13" s="83">
        <v>2</v>
      </c>
      <c r="D13" s="83">
        <f t="shared" ref="D13:BO13" si="0">C13+1</f>
        <v>3</v>
      </c>
      <c r="E13" s="83">
        <f t="shared" si="0"/>
        <v>4</v>
      </c>
      <c r="F13" s="83">
        <f t="shared" si="0"/>
        <v>5</v>
      </c>
      <c r="G13" s="83">
        <f t="shared" si="0"/>
        <v>6</v>
      </c>
      <c r="H13" s="84">
        <f t="shared" si="0"/>
        <v>7</v>
      </c>
      <c r="I13" s="82">
        <f t="shared" si="0"/>
        <v>8</v>
      </c>
      <c r="J13" s="83">
        <f t="shared" si="0"/>
        <v>9</v>
      </c>
      <c r="K13" s="83">
        <f t="shared" si="0"/>
        <v>10</v>
      </c>
      <c r="L13" s="83">
        <f t="shared" si="0"/>
        <v>11</v>
      </c>
      <c r="M13" s="83">
        <f t="shared" si="0"/>
        <v>12</v>
      </c>
      <c r="N13" s="83">
        <f>M13+1</f>
        <v>13</v>
      </c>
      <c r="O13" s="83">
        <f t="shared" si="0"/>
        <v>14</v>
      </c>
      <c r="P13" s="83">
        <f t="shared" si="0"/>
        <v>15</v>
      </c>
      <c r="Q13" s="88">
        <f>P13+1</f>
        <v>16</v>
      </c>
      <c r="R13" s="91">
        <f t="shared" si="0"/>
        <v>17</v>
      </c>
      <c r="S13" s="87">
        <f t="shared" si="0"/>
        <v>18</v>
      </c>
      <c r="T13" s="96">
        <f>S13+1</f>
        <v>19</v>
      </c>
      <c r="U13" s="97">
        <f>T13+1</f>
        <v>20</v>
      </c>
      <c r="V13" s="97">
        <f t="shared" si="0"/>
        <v>21</v>
      </c>
      <c r="W13" s="97">
        <f t="shared" si="0"/>
        <v>22</v>
      </c>
      <c r="X13" s="97">
        <f t="shared" si="0"/>
        <v>23</v>
      </c>
      <c r="Y13" s="97">
        <f t="shared" si="0"/>
        <v>24</v>
      </c>
      <c r="Z13" s="97">
        <f t="shared" si="0"/>
        <v>25</v>
      </c>
      <c r="AA13" s="97">
        <f t="shared" si="0"/>
        <v>26</v>
      </c>
      <c r="AB13" s="184">
        <f t="shared" si="0"/>
        <v>27</v>
      </c>
      <c r="AC13" s="96">
        <f t="shared" si="0"/>
        <v>28</v>
      </c>
      <c r="AD13" s="97">
        <f t="shared" si="0"/>
        <v>29</v>
      </c>
      <c r="AE13" s="97">
        <f t="shared" si="0"/>
        <v>30</v>
      </c>
      <c r="AF13" s="97">
        <f t="shared" si="0"/>
        <v>31</v>
      </c>
      <c r="AG13" s="97">
        <f t="shared" si="0"/>
        <v>32</v>
      </c>
      <c r="AH13" s="97">
        <f t="shared" si="0"/>
        <v>33</v>
      </c>
      <c r="AI13" s="97">
        <f t="shared" si="0"/>
        <v>34</v>
      </c>
      <c r="AJ13" s="97">
        <f t="shared" si="0"/>
        <v>35</v>
      </c>
      <c r="AK13" s="97">
        <f t="shared" si="0"/>
        <v>36</v>
      </c>
      <c r="AL13" s="98">
        <f t="shared" si="0"/>
        <v>37</v>
      </c>
      <c r="AM13" s="82">
        <f t="shared" si="0"/>
        <v>38</v>
      </c>
      <c r="AN13" s="83">
        <f t="shared" si="0"/>
        <v>39</v>
      </c>
      <c r="AO13" s="83">
        <f t="shared" si="0"/>
        <v>40</v>
      </c>
      <c r="AP13" s="83">
        <f t="shared" si="0"/>
        <v>41</v>
      </c>
      <c r="AQ13" s="83">
        <f t="shared" si="0"/>
        <v>42</v>
      </c>
      <c r="AR13" s="84">
        <f t="shared" si="0"/>
        <v>43</v>
      </c>
      <c r="AS13" s="82">
        <f t="shared" si="0"/>
        <v>44</v>
      </c>
      <c r="AT13" s="88">
        <f t="shared" si="0"/>
        <v>45</v>
      </c>
      <c r="AU13" s="82">
        <f t="shared" si="0"/>
        <v>46</v>
      </c>
      <c r="AV13" s="83">
        <f t="shared" si="0"/>
        <v>47</v>
      </c>
      <c r="AW13" s="83">
        <f t="shared" si="0"/>
        <v>48</v>
      </c>
      <c r="AX13" s="83">
        <f t="shared" si="0"/>
        <v>49</v>
      </c>
      <c r="AY13" s="83">
        <f t="shared" si="0"/>
        <v>50</v>
      </c>
      <c r="AZ13" s="83">
        <f t="shared" si="0"/>
        <v>51</v>
      </c>
      <c r="BA13" s="84">
        <f t="shared" si="0"/>
        <v>52</v>
      </c>
      <c r="BB13" s="82">
        <f t="shared" si="0"/>
        <v>53</v>
      </c>
      <c r="BC13" s="83">
        <f t="shared" si="0"/>
        <v>54</v>
      </c>
      <c r="BD13" s="83">
        <f t="shared" si="0"/>
        <v>55</v>
      </c>
      <c r="BE13" s="83">
        <f t="shared" si="0"/>
        <v>56</v>
      </c>
      <c r="BF13" s="83">
        <f t="shared" si="0"/>
        <v>57</v>
      </c>
      <c r="BG13" s="83">
        <f t="shared" si="0"/>
        <v>58</v>
      </c>
      <c r="BH13" s="83">
        <f t="shared" si="0"/>
        <v>59</v>
      </c>
      <c r="BI13" s="88">
        <f t="shared" si="0"/>
        <v>60</v>
      </c>
      <c r="BJ13" s="82">
        <f t="shared" si="0"/>
        <v>61</v>
      </c>
      <c r="BK13" s="84">
        <f t="shared" si="0"/>
        <v>62</v>
      </c>
      <c r="BL13" s="222">
        <f t="shared" si="0"/>
        <v>63</v>
      </c>
      <c r="BM13" s="88">
        <f t="shared" si="0"/>
        <v>64</v>
      </c>
      <c r="BN13" s="256">
        <f t="shared" si="0"/>
        <v>65</v>
      </c>
      <c r="BO13" s="91">
        <f t="shared" si="0"/>
        <v>66</v>
      </c>
      <c r="BP13" s="86">
        <f t="shared" ref="BP13:BU13" si="1">BO13+1</f>
        <v>67</v>
      </c>
      <c r="BQ13" s="86">
        <f t="shared" si="1"/>
        <v>68</v>
      </c>
      <c r="BR13" s="86">
        <f t="shared" si="1"/>
        <v>69</v>
      </c>
      <c r="BS13" s="86">
        <f t="shared" si="1"/>
        <v>70</v>
      </c>
      <c r="BT13" s="86">
        <f t="shared" si="1"/>
        <v>71</v>
      </c>
      <c r="BU13" s="87">
        <f t="shared" si="1"/>
        <v>72</v>
      </c>
      <c r="BV13" s="91">
        <f t="shared" ref="BV13" si="2">BU13+1</f>
        <v>73</v>
      </c>
      <c r="BW13" s="86">
        <f t="shared" ref="BW13" si="3">BV13+1</f>
        <v>74</v>
      </c>
      <c r="BX13" s="86">
        <f t="shared" ref="BX13" si="4">BW13+1</f>
        <v>75</v>
      </c>
      <c r="BY13" s="86">
        <f t="shared" ref="BY13" si="5">BX13+1</f>
        <v>76</v>
      </c>
      <c r="BZ13" s="86">
        <f t="shared" ref="BZ13" si="6">BY13+1</f>
        <v>77</v>
      </c>
      <c r="CA13" s="86">
        <f t="shared" ref="CA13" si="7">BZ13+1</f>
        <v>78</v>
      </c>
      <c r="CB13" s="86">
        <f t="shared" ref="CB13" si="8">CA13+1</f>
        <v>79</v>
      </c>
      <c r="CC13" s="86">
        <f t="shared" ref="CC13" si="9">CB13+1</f>
        <v>80</v>
      </c>
      <c r="CD13" s="86">
        <f t="shared" ref="CD13" si="10">CC13+1</f>
        <v>81</v>
      </c>
      <c r="CE13" s="87">
        <f t="shared" ref="CE13" si="11">CD13+1</f>
        <v>82</v>
      </c>
      <c r="CF13" s="91">
        <f t="shared" ref="CF13" si="12">CE13+1</f>
        <v>83</v>
      </c>
      <c r="CG13" s="86">
        <f t="shared" ref="CG13" si="13">CF13+1</f>
        <v>84</v>
      </c>
      <c r="CH13" s="86">
        <f t="shared" ref="CH13" si="14">CG13+1</f>
        <v>85</v>
      </c>
      <c r="CI13" s="86">
        <f t="shared" ref="CI13" si="15">CH13+1</f>
        <v>86</v>
      </c>
      <c r="CJ13" s="86">
        <f t="shared" ref="CJ13" si="16">CI13+1</f>
        <v>87</v>
      </c>
      <c r="CK13" s="86">
        <f t="shared" ref="CK13" si="17">CJ13+1</f>
        <v>88</v>
      </c>
      <c r="CL13" s="86">
        <f t="shared" ref="CL13" si="18">CK13+1</f>
        <v>89</v>
      </c>
      <c r="CM13" s="86">
        <f t="shared" ref="CM13" si="19">CL13+1</f>
        <v>90</v>
      </c>
      <c r="CN13" s="86">
        <f t="shared" ref="CN13" si="20">CM13+1</f>
        <v>91</v>
      </c>
      <c r="CO13" s="87">
        <f t="shared" ref="CO13" si="21">CN13+1</f>
        <v>92</v>
      </c>
      <c r="CP13" s="91">
        <f>CO13+1</f>
        <v>93</v>
      </c>
      <c r="CQ13" s="234">
        <f>CP13+1</f>
        <v>94</v>
      </c>
      <c r="CR13" s="91">
        <f t="shared" ref="CR13:DJ13" si="22">CQ13+1</f>
        <v>95</v>
      </c>
      <c r="CS13" s="86">
        <f t="shared" si="22"/>
        <v>96</v>
      </c>
      <c r="CT13" s="86">
        <f t="shared" si="22"/>
        <v>97</v>
      </c>
      <c r="CU13" s="86">
        <f t="shared" si="22"/>
        <v>98</v>
      </c>
      <c r="CV13" s="86">
        <f>CU13+1</f>
        <v>99</v>
      </c>
      <c r="CW13" s="87">
        <f t="shared" si="22"/>
        <v>100</v>
      </c>
      <c r="CX13" s="91">
        <f t="shared" si="22"/>
        <v>101</v>
      </c>
      <c r="CY13" s="86">
        <f t="shared" si="22"/>
        <v>102</v>
      </c>
      <c r="CZ13" s="86">
        <f t="shared" si="22"/>
        <v>103</v>
      </c>
      <c r="DA13" s="86">
        <f t="shared" si="22"/>
        <v>104</v>
      </c>
      <c r="DB13" s="86">
        <f t="shared" si="22"/>
        <v>105</v>
      </c>
      <c r="DC13" s="86">
        <f t="shared" si="22"/>
        <v>106</v>
      </c>
      <c r="DD13" s="86">
        <f t="shared" si="22"/>
        <v>107</v>
      </c>
      <c r="DE13" s="234">
        <f t="shared" si="22"/>
        <v>108</v>
      </c>
      <c r="DF13" s="91">
        <f t="shared" si="22"/>
        <v>109</v>
      </c>
      <c r="DG13" s="87">
        <f t="shared" si="22"/>
        <v>110</v>
      </c>
      <c r="DH13" s="241">
        <f t="shared" si="22"/>
        <v>111</v>
      </c>
      <c r="DI13" s="234">
        <f t="shared" si="22"/>
        <v>112</v>
      </c>
      <c r="DJ13" s="244">
        <f t="shared" si="22"/>
        <v>113</v>
      </c>
      <c r="DK13" s="91">
        <f>DJ13+1</f>
        <v>114</v>
      </c>
      <c r="DL13" s="83">
        <f>DK13+1</f>
        <v>115</v>
      </c>
      <c r="DM13" s="83">
        <f t="shared" ref="DM13:FE13" si="23">DL13+1</f>
        <v>116</v>
      </c>
      <c r="DN13" s="83">
        <f t="shared" si="23"/>
        <v>117</v>
      </c>
      <c r="DO13" s="83">
        <f t="shared" si="23"/>
        <v>118</v>
      </c>
      <c r="DP13" s="83">
        <f t="shared" si="23"/>
        <v>119</v>
      </c>
      <c r="DQ13" s="84">
        <f t="shared" si="23"/>
        <v>120</v>
      </c>
      <c r="DR13" s="82">
        <f t="shared" si="23"/>
        <v>121</v>
      </c>
      <c r="DS13" s="83">
        <f t="shared" si="23"/>
        <v>122</v>
      </c>
      <c r="DT13" s="83">
        <f t="shared" si="23"/>
        <v>123</v>
      </c>
      <c r="DU13" s="83">
        <f t="shared" si="23"/>
        <v>124</v>
      </c>
      <c r="DV13" s="83">
        <f t="shared" si="23"/>
        <v>125</v>
      </c>
      <c r="DW13" s="83">
        <f t="shared" si="23"/>
        <v>126</v>
      </c>
      <c r="DX13" s="83">
        <f t="shared" si="23"/>
        <v>127</v>
      </c>
      <c r="DY13" s="83">
        <f t="shared" si="23"/>
        <v>128</v>
      </c>
      <c r="DZ13" s="83">
        <f t="shared" si="23"/>
        <v>129</v>
      </c>
      <c r="EA13" s="84">
        <f t="shared" si="23"/>
        <v>130</v>
      </c>
      <c r="EB13" s="82">
        <f t="shared" si="23"/>
        <v>131</v>
      </c>
      <c r="EC13" s="83">
        <f t="shared" si="23"/>
        <v>132</v>
      </c>
      <c r="ED13" s="83">
        <f t="shared" si="23"/>
        <v>133</v>
      </c>
      <c r="EE13" s="83">
        <f t="shared" si="23"/>
        <v>134</v>
      </c>
      <c r="EF13" s="83">
        <f t="shared" si="23"/>
        <v>135</v>
      </c>
      <c r="EG13" s="83">
        <f t="shared" si="23"/>
        <v>136</v>
      </c>
      <c r="EH13" s="83">
        <f t="shared" si="23"/>
        <v>137</v>
      </c>
      <c r="EI13" s="83">
        <f t="shared" si="23"/>
        <v>138</v>
      </c>
      <c r="EJ13" s="83">
        <f t="shared" si="23"/>
        <v>139</v>
      </c>
      <c r="EK13" s="84">
        <f t="shared" si="23"/>
        <v>140</v>
      </c>
      <c r="EL13" s="82">
        <f t="shared" si="23"/>
        <v>141</v>
      </c>
      <c r="EM13" s="88">
        <f t="shared" si="23"/>
        <v>142</v>
      </c>
      <c r="EN13" s="82">
        <f t="shared" si="23"/>
        <v>143</v>
      </c>
      <c r="EO13" s="83">
        <f t="shared" si="23"/>
        <v>144</v>
      </c>
      <c r="EP13" s="83">
        <f t="shared" si="23"/>
        <v>145</v>
      </c>
      <c r="EQ13" s="83">
        <f t="shared" si="23"/>
        <v>146</v>
      </c>
      <c r="ER13" s="83">
        <f>EQ13+1</f>
        <v>147</v>
      </c>
      <c r="ES13" s="84">
        <f t="shared" si="23"/>
        <v>148</v>
      </c>
      <c r="ET13" s="82">
        <f t="shared" si="23"/>
        <v>149</v>
      </c>
      <c r="EU13" s="83">
        <f t="shared" si="23"/>
        <v>150</v>
      </c>
      <c r="EV13" s="83">
        <f t="shared" si="23"/>
        <v>151</v>
      </c>
      <c r="EW13" s="83">
        <f t="shared" si="23"/>
        <v>152</v>
      </c>
      <c r="EX13" s="83">
        <f t="shared" si="23"/>
        <v>153</v>
      </c>
      <c r="EY13" s="83">
        <f t="shared" si="23"/>
        <v>154</v>
      </c>
      <c r="EZ13" s="83">
        <f t="shared" si="23"/>
        <v>155</v>
      </c>
      <c r="FA13" s="88">
        <f t="shared" si="23"/>
        <v>156</v>
      </c>
      <c r="FB13" s="82">
        <f t="shared" si="23"/>
        <v>157</v>
      </c>
      <c r="FC13" s="84">
        <f t="shared" si="23"/>
        <v>158</v>
      </c>
      <c r="FD13" s="82">
        <f t="shared" si="23"/>
        <v>159</v>
      </c>
      <c r="FE13" s="84">
        <f t="shared" si="23"/>
        <v>160</v>
      </c>
      <c r="FF13" s="304">
        <f>FE13+1</f>
        <v>161</v>
      </c>
    </row>
    <row r="14" spans="1:162" s="8" customFormat="1" ht="7.5" x14ac:dyDescent="0.15">
      <c r="A14" s="77"/>
      <c r="B14" s="78"/>
      <c r="C14" s="79"/>
      <c r="D14" s="79"/>
      <c r="E14" s="79"/>
      <c r="F14" s="79"/>
      <c r="G14" s="79"/>
      <c r="H14" s="80"/>
      <c r="I14" s="198"/>
      <c r="J14" s="79"/>
      <c r="K14" s="79"/>
      <c r="L14" s="79"/>
      <c r="M14" s="79"/>
      <c r="N14" s="79"/>
      <c r="O14" s="79"/>
      <c r="P14" s="79"/>
      <c r="Q14" s="89"/>
      <c r="R14" s="92"/>
      <c r="S14" s="94"/>
      <c r="T14" s="101"/>
      <c r="U14" s="102"/>
      <c r="V14" s="102"/>
      <c r="W14" s="102"/>
      <c r="X14" s="102"/>
      <c r="Y14" s="102"/>
      <c r="Z14" s="102"/>
      <c r="AA14" s="102"/>
      <c r="AB14" s="185"/>
      <c r="AC14" s="187"/>
      <c r="AD14" s="95"/>
      <c r="AE14" s="95"/>
      <c r="AF14" s="95"/>
      <c r="AG14" s="95"/>
      <c r="AH14" s="95"/>
      <c r="AI14" s="95"/>
      <c r="AJ14" s="95"/>
      <c r="AK14" s="95"/>
      <c r="AL14" s="182"/>
      <c r="AM14" s="198"/>
      <c r="AN14" s="79"/>
      <c r="AO14" s="79"/>
      <c r="AP14" s="79"/>
      <c r="AQ14" s="79"/>
      <c r="AR14" s="80"/>
      <c r="AS14" s="201"/>
      <c r="AT14" s="208"/>
      <c r="AU14" s="201"/>
      <c r="AV14" s="200"/>
      <c r="AW14" s="200"/>
      <c r="AX14" s="200"/>
      <c r="AY14" s="200"/>
      <c r="AZ14" s="200"/>
      <c r="BA14" s="202"/>
      <c r="BB14" s="85"/>
      <c r="BC14" s="79"/>
      <c r="BD14" s="79"/>
      <c r="BE14" s="79"/>
      <c r="BF14" s="79"/>
      <c r="BG14" s="79"/>
      <c r="BH14" s="79"/>
      <c r="BI14" s="89"/>
      <c r="BJ14" s="201"/>
      <c r="BK14" s="202"/>
      <c r="BL14" s="199"/>
      <c r="BM14" s="208"/>
      <c r="BN14" s="257"/>
      <c r="BO14" s="201"/>
      <c r="BP14" s="200"/>
      <c r="BQ14" s="200"/>
      <c r="BR14" s="200"/>
      <c r="BS14" s="200"/>
      <c r="BT14" s="200"/>
      <c r="BU14" s="202"/>
      <c r="BV14" s="201"/>
      <c r="BW14" s="200"/>
      <c r="BX14" s="200"/>
      <c r="BY14" s="200"/>
      <c r="BZ14" s="200"/>
      <c r="CA14" s="200"/>
      <c r="CB14" s="200"/>
      <c r="CC14" s="200"/>
      <c r="CD14" s="200"/>
      <c r="CE14" s="202"/>
      <c r="CF14" s="201"/>
      <c r="CG14" s="200"/>
      <c r="CH14" s="200"/>
      <c r="CI14" s="200"/>
      <c r="CJ14" s="200"/>
      <c r="CK14" s="200"/>
      <c r="CL14" s="200"/>
      <c r="CM14" s="200"/>
      <c r="CN14" s="200"/>
      <c r="CO14" s="202"/>
      <c r="CP14" s="201"/>
      <c r="CQ14" s="208"/>
      <c r="CR14" s="201"/>
      <c r="CS14" s="200"/>
      <c r="CT14" s="200"/>
      <c r="CU14" s="200"/>
      <c r="CV14" s="200"/>
      <c r="CW14" s="202"/>
      <c r="CX14" s="201"/>
      <c r="CY14" s="200"/>
      <c r="CZ14" s="200"/>
      <c r="DA14" s="200"/>
      <c r="DB14" s="200"/>
      <c r="DC14" s="200"/>
      <c r="DD14" s="200"/>
      <c r="DE14" s="208"/>
      <c r="DF14" s="201"/>
      <c r="DG14" s="202"/>
      <c r="DH14" s="199"/>
      <c r="DI14" s="208"/>
      <c r="DJ14" s="257"/>
      <c r="DK14" s="201"/>
      <c r="DL14" s="200"/>
      <c r="DM14" s="200"/>
      <c r="DN14" s="200"/>
      <c r="DO14" s="200"/>
      <c r="DP14" s="200"/>
      <c r="DQ14" s="202"/>
      <c r="DR14" s="201"/>
      <c r="DS14" s="200"/>
      <c r="DT14" s="200"/>
      <c r="DU14" s="200"/>
      <c r="DV14" s="200"/>
      <c r="DW14" s="200"/>
      <c r="DX14" s="200"/>
      <c r="DY14" s="200"/>
      <c r="DZ14" s="200"/>
      <c r="EA14" s="202"/>
      <c r="EB14" s="201"/>
      <c r="EC14" s="200"/>
      <c r="ED14" s="200"/>
      <c r="EE14" s="200"/>
      <c r="EF14" s="200"/>
      <c r="EG14" s="200"/>
      <c r="EH14" s="200"/>
      <c r="EI14" s="200"/>
      <c r="EJ14" s="200"/>
      <c r="EK14" s="202"/>
      <c r="EL14" s="201"/>
      <c r="EM14" s="208"/>
      <c r="EN14" s="201"/>
      <c r="EO14" s="200"/>
      <c r="EP14" s="200"/>
      <c r="EQ14" s="200"/>
      <c r="ER14" s="200"/>
      <c r="ES14" s="202"/>
      <c r="ET14" s="199"/>
      <c r="EU14" s="200"/>
      <c r="EV14" s="200"/>
      <c r="EW14" s="200"/>
      <c r="EX14" s="200"/>
      <c r="EY14" s="200"/>
      <c r="EZ14" s="200"/>
      <c r="FA14" s="208"/>
      <c r="FB14" s="201"/>
      <c r="FC14" s="202"/>
      <c r="FD14" s="201"/>
      <c r="FE14" s="202"/>
      <c r="FF14" s="305"/>
    </row>
    <row r="15" spans="1:162" s="297" customFormat="1" ht="68.25" customHeight="1" x14ac:dyDescent="0.25">
      <c r="A15" s="274" t="s">
        <v>9</v>
      </c>
      <c r="B15" s="275"/>
      <c r="C15" s="276"/>
      <c r="D15" s="276"/>
      <c r="E15" s="276"/>
      <c r="F15" s="276"/>
      <c r="G15" s="276"/>
      <c r="H15" s="277"/>
      <c r="I15" s="275"/>
      <c r="J15" s="276" t="s">
        <v>99</v>
      </c>
      <c r="K15" s="276"/>
      <c r="L15" s="276"/>
      <c r="M15" s="276"/>
      <c r="N15" s="276"/>
      <c r="O15" s="276"/>
      <c r="P15" s="276"/>
      <c r="Q15" s="278"/>
      <c r="R15" s="275" t="s">
        <v>84</v>
      </c>
      <c r="S15" s="277" t="s">
        <v>85</v>
      </c>
      <c r="T15" s="279"/>
      <c r="U15" s="280"/>
      <c r="V15" s="280" t="s">
        <v>86</v>
      </c>
      <c r="W15" s="281"/>
      <c r="X15" s="281"/>
      <c r="Y15" s="282" t="s">
        <v>131</v>
      </c>
      <c r="Z15" s="283"/>
      <c r="AA15" s="283"/>
      <c r="AB15" s="284"/>
      <c r="AC15" s="285" t="s">
        <v>104</v>
      </c>
      <c r="AD15" s="280" t="s">
        <v>129</v>
      </c>
      <c r="AE15" s="280" t="s">
        <v>181</v>
      </c>
      <c r="AF15" s="282" t="s">
        <v>136</v>
      </c>
      <c r="AG15" s="282" t="s">
        <v>137</v>
      </c>
      <c r="AH15" s="282" t="s">
        <v>138</v>
      </c>
      <c r="AI15" s="282" t="s">
        <v>141</v>
      </c>
      <c r="AJ15" s="282" t="s">
        <v>142</v>
      </c>
      <c r="AK15" s="286"/>
      <c r="AL15" s="287"/>
      <c r="AM15" s="275" t="s">
        <v>87</v>
      </c>
      <c r="AN15" s="276"/>
      <c r="AO15" s="276"/>
      <c r="AP15" s="276"/>
      <c r="AQ15" s="276"/>
      <c r="AR15" s="277"/>
      <c r="AS15" s="279"/>
      <c r="AT15" s="288"/>
      <c r="AU15" s="285" t="s">
        <v>88</v>
      </c>
      <c r="AV15" s="281"/>
      <c r="AW15" s="281"/>
      <c r="AX15" s="281"/>
      <c r="AY15" s="281"/>
      <c r="AZ15" s="281"/>
      <c r="BA15" s="289"/>
      <c r="BB15" s="290" t="s">
        <v>89</v>
      </c>
      <c r="BC15" s="276" t="s">
        <v>177</v>
      </c>
      <c r="BD15" s="276" t="s">
        <v>91</v>
      </c>
      <c r="BE15" s="276" t="s">
        <v>90</v>
      </c>
      <c r="BF15" s="276" t="s">
        <v>186</v>
      </c>
      <c r="BG15" s="276" t="s">
        <v>92</v>
      </c>
      <c r="BH15" s="276" t="s">
        <v>93</v>
      </c>
      <c r="BI15" s="278" t="s">
        <v>94</v>
      </c>
      <c r="BJ15" s="291" t="s">
        <v>95</v>
      </c>
      <c r="BK15" s="292" t="s">
        <v>96</v>
      </c>
      <c r="BL15" s="293" t="s">
        <v>97</v>
      </c>
      <c r="BM15" s="288" t="s">
        <v>120</v>
      </c>
      <c r="BN15" s="294" t="s">
        <v>98</v>
      </c>
      <c r="BO15" s="291" t="s">
        <v>102</v>
      </c>
      <c r="BP15" s="282"/>
      <c r="BQ15" s="282"/>
      <c r="BR15" s="282"/>
      <c r="BS15" s="282"/>
      <c r="BT15" s="282"/>
      <c r="BU15" s="292"/>
      <c r="BV15" s="291" t="s">
        <v>135</v>
      </c>
      <c r="BW15" s="282" t="s">
        <v>143</v>
      </c>
      <c r="BX15" s="282" t="s">
        <v>144</v>
      </c>
      <c r="BY15" s="282" t="s">
        <v>145</v>
      </c>
      <c r="BZ15" s="282" t="s">
        <v>146</v>
      </c>
      <c r="CA15" s="282" t="s">
        <v>147</v>
      </c>
      <c r="CB15" s="282" t="s">
        <v>148</v>
      </c>
      <c r="CC15" s="282" t="s">
        <v>149</v>
      </c>
      <c r="CD15" s="282"/>
      <c r="CE15" s="292"/>
      <c r="CF15" s="291" t="s">
        <v>151</v>
      </c>
      <c r="CG15" s="282" t="s">
        <v>189</v>
      </c>
      <c r="CH15" s="282" t="s">
        <v>190</v>
      </c>
      <c r="CI15" s="282" t="s">
        <v>191</v>
      </c>
      <c r="CJ15" s="282" t="s">
        <v>192</v>
      </c>
      <c r="CK15" s="282" t="s">
        <v>152</v>
      </c>
      <c r="CL15" s="282" t="s">
        <v>193</v>
      </c>
      <c r="CM15" s="282" t="s">
        <v>194</v>
      </c>
      <c r="CN15" s="282"/>
      <c r="CO15" s="292"/>
      <c r="CP15" s="291"/>
      <c r="CQ15" s="288"/>
      <c r="CR15" s="291" t="s">
        <v>154</v>
      </c>
      <c r="CS15" s="295"/>
      <c r="CT15" s="295"/>
      <c r="CU15" s="295"/>
      <c r="CV15" s="295"/>
      <c r="CW15" s="296"/>
      <c r="CX15" s="291" t="s">
        <v>156</v>
      </c>
      <c r="CY15" s="282" t="s">
        <v>157</v>
      </c>
      <c r="CZ15" s="282" t="s">
        <v>158</v>
      </c>
      <c r="DA15" s="282" t="s">
        <v>159</v>
      </c>
      <c r="DB15" s="282" t="s">
        <v>160</v>
      </c>
      <c r="DC15" s="282" t="s">
        <v>161</v>
      </c>
      <c r="DD15" s="282" t="s">
        <v>162</v>
      </c>
      <c r="DE15" s="288" t="s">
        <v>163</v>
      </c>
      <c r="DF15" s="291" t="s">
        <v>164</v>
      </c>
      <c r="DG15" s="292" t="s">
        <v>165</v>
      </c>
      <c r="DH15" s="293" t="s">
        <v>166</v>
      </c>
      <c r="DI15" s="288" t="s">
        <v>167</v>
      </c>
      <c r="DJ15" s="294" t="s">
        <v>196</v>
      </c>
      <c r="DK15" s="291" t="s">
        <v>197</v>
      </c>
      <c r="DL15" s="282"/>
      <c r="DM15" s="282"/>
      <c r="DN15" s="282"/>
      <c r="DO15" s="282"/>
      <c r="DP15" s="282"/>
      <c r="DQ15" s="292"/>
      <c r="DR15" s="291" t="s">
        <v>203</v>
      </c>
      <c r="DS15" s="282" t="s">
        <v>204</v>
      </c>
      <c r="DT15" s="282" t="s">
        <v>205</v>
      </c>
      <c r="DU15" s="282" t="s">
        <v>206</v>
      </c>
      <c r="DV15" s="282" t="s">
        <v>207</v>
      </c>
      <c r="DW15" s="282" t="s">
        <v>208</v>
      </c>
      <c r="DX15" s="282" t="s">
        <v>209</v>
      </c>
      <c r="DY15" s="282" t="s">
        <v>210</v>
      </c>
      <c r="DZ15" s="282"/>
      <c r="EA15" s="292"/>
      <c r="EB15" s="291" t="s">
        <v>213</v>
      </c>
      <c r="EC15" s="282" t="s">
        <v>214</v>
      </c>
      <c r="ED15" s="282" t="s">
        <v>215</v>
      </c>
      <c r="EE15" s="282" t="s">
        <v>216</v>
      </c>
      <c r="EF15" s="282" t="s">
        <v>217</v>
      </c>
      <c r="EG15" s="282" t="s">
        <v>218</v>
      </c>
      <c r="EH15" s="282" t="s">
        <v>220</v>
      </c>
      <c r="EI15" s="282" t="s">
        <v>221</v>
      </c>
      <c r="EJ15" s="282"/>
      <c r="EK15" s="292"/>
      <c r="EL15" s="291"/>
      <c r="EM15" s="288"/>
      <c r="EN15" s="291" t="s">
        <v>222</v>
      </c>
      <c r="EO15" s="295"/>
      <c r="EP15" s="295"/>
      <c r="EQ15" s="295"/>
      <c r="ER15" s="295"/>
      <c r="ES15" s="296"/>
      <c r="ET15" s="293" t="s">
        <v>227</v>
      </c>
      <c r="EU15" s="282" t="s">
        <v>228</v>
      </c>
      <c r="EV15" s="282" t="s">
        <v>229</v>
      </c>
      <c r="EW15" s="282" t="s">
        <v>230</v>
      </c>
      <c r="EX15" s="282" t="s">
        <v>231</v>
      </c>
      <c r="EY15" s="282" t="s">
        <v>232</v>
      </c>
      <c r="EZ15" s="282" t="s">
        <v>233</v>
      </c>
      <c r="FA15" s="288" t="s">
        <v>234</v>
      </c>
      <c r="FB15" s="291" t="s">
        <v>235</v>
      </c>
      <c r="FC15" s="292" t="s">
        <v>236</v>
      </c>
      <c r="FD15" s="291" t="s">
        <v>237</v>
      </c>
      <c r="FE15" s="292" t="s">
        <v>238</v>
      </c>
      <c r="FF15" s="306" t="s">
        <v>239</v>
      </c>
    </row>
    <row r="16" spans="1:162" s="8" customFormat="1" ht="7.5" x14ac:dyDescent="0.15">
      <c r="A16" s="261"/>
      <c r="B16" s="262"/>
      <c r="C16" s="263"/>
      <c r="D16" s="263"/>
      <c r="E16" s="263"/>
      <c r="F16" s="263"/>
      <c r="G16" s="263"/>
      <c r="H16" s="264"/>
      <c r="I16" s="265"/>
      <c r="J16" s="263"/>
      <c r="K16" s="263"/>
      <c r="L16" s="263"/>
      <c r="M16" s="263"/>
      <c r="N16" s="263"/>
      <c r="O16" s="263"/>
      <c r="P16" s="263"/>
      <c r="Q16" s="266"/>
      <c r="R16" s="262"/>
      <c r="S16" s="267"/>
      <c r="T16" s="268"/>
      <c r="U16" s="35"/>
      <c r="V16" s="35"/>
      <c r="W16" s="35"/>
      <c r="X16" s="35"/>
      <c r="Y16" s="35"/>
      <c r="Z16" s="35"/>
      <c r="AA16" s="35"/>
      <c r="AB16" s="269"/>
      <c r="AC16" s="268"/>
      <c r="AD16" s="35"/>
      <c r="AE16" s="35"/>
      <c r="AF16" s="35"/>
      <c r="AG16" s="35"/>
      <c r="AH16" s="35"/>
      <c r="AI16" s="35"/>
      <c r="AJ16" s="35"/>
      <c r="AK16" s="35"/>
      <c r="AL16" s="270"/>
      <c r="AM16" s="265"/>
      <c r="AN16" s="263"/>
      <c r="AO16" s="263"/>
      <c r="AP16" s="263"/>
      <c r="AQ16" s="263"/>
      <c r="AR16" s="264"/>
      <c r="AS16" s="268"/>
      <c r="AT16" s="269"/>
      <c r="AU16" s="268"/>
      <c r="AV16" s="35"/>
      <c r="AW16" s="35"/>
      <c r="AX16" s="35"/>
      <c r="AY16" s="35"/>
      <c r="AZ16" s="35"/>
      <c r="BA16" s="270"/>
      <c r="BB16" s="271"/>
      <c r="BC16" s="263"/>
      <c r="BD16" s="263"/>
      <c r="BE16" s="263"/>
      <c r="BF16" s="263"/>
      <c r="BG16" s="263"/>
      <c r="BH16" s="263"/>
      <c r="BI16" s="266"/>
      <c r="BJ16" s="268"/>
      <c r="BK16" s="270"/>
      <c r="BL16" s="272"/>
      <c r="BM16" s="269"/>
      <c r="BN16" s="273"/>
      <c r="BO16" s="268"/>
      <c r="BP16" s="35"/>
      <c r="BQ16" s="35"/>
      <c r="BR16" s="35"/>
      <c r="BS16" s="35"/>
      <c r="BT16" s="35"/>
      <c r="BU16" s="270"/>
      <c r="BV16" s="268"/>
      <c r="BW16" s="35"/>
      <c r="BX16" s="35"/>
      <c r="BY16" s="35"/>
      <c r="BZ16" s="35"/>
      <c r="CA16" s="35"/>
      <c r="CB16" s="35"/>
      <c r="CC16" s="35"/>
      <c r="CD16" s="35"/>
      <c r="CE16" s="270"/>
      <c r="CF16" s="268"/>
      <c r="CG16" s="35"/>
      <c r="CH16" s="35"/>
      <c r="CI16" s="35"/>
      <c r="CJ16" s="35"/>
      <c r="CK16" s="35"/>
      <c r="CL16" s="35"/>
      <c r="CM16" s="35"/>
      <c r="CN16" s="35"/>
      <c r="CO16" s="270"/>
      <c r="CP16" s="268"/>
      <c r="CQ16" s="269"/>
      <c r="CR16" s="268"/>
      <c r="CS16" s="35"/>
      <c r="CT16" s="35"/>
      <c r="CU16" s="35"/>
      <c r="CV16" s="35"/>
      <c r="CW16" s="270"/>
      <c r="CX16" s="268"/>
      <c r="CY16" s="35"/>
      <c r="CZ16" s="35"/>
      <c r="DA16" s="35"/>
      <c r="DB16" s="35"/>
      <c r="DC16" s="35"/>
      <c r="DD16" s="35"/>
      <c r="DE16" s="269"/>
      <c r="DF16" s="268"/>
      <c r="DG16" s="270"/>
      <c r="DH16" s="272"/>
      <c r="DI16" s="269"/>
      <c r="DJ16" s="273"/>
      <c r="DK16" s="268"/>
      <c r="DL16" s="35"/>
      <c r="DM16" s="35"/>
      <c r="DN16" s="35"/>
      <c r="DO16" s="35"/>
      <c r="DP16" s="35"/>
      <c r="DQ16" s="270"/>
      <c r="DR16" s="268"/>
      <c r="DS16" s="35"/>
      <c r="DT16" s="35"/>
      <c r="DU16" s="35"/>
      <c r="DV16" s="35"/>
      <c r="DW16" s="35"/>
      <c r="DX16" s="35"/>
      <c r="DY16" s="35"/>
      <c r="DZ16" s="35"/>
      <c r="EA16" s="270"/>
      <c r="EB16" s="268"/>
      <c r="EC16" s="35"/>
      <c r="ED16" s="35"/>
      <c r="EE16" s="35"/>
      <c r="EF16" s="35"/>
      <c r="EG16" s="35"/>
      <c r="EH16" s="35"/>
      <c r="EI16" s="35"/>
      <c r="EJ16" s="35"/>
      <c r="EK16" s="270"/>
      <c r="EL16" s="268"/>
      <c r="EM16" s="269"/>
      <c r="EN16" s="268"/>
      <c r="EO16" s="35"/>
      <c r="EP16" s="35"/>
      <c r="EQ16" s="35"/>
      <c r="ER16" s="35"/>
      <c r="ES16" s="270"/>
      <c r="ET16" s="272"/>
      <c r="EU16" s="35"/>
      <c r="EV16" s="35"/>
      <c r="EW16" s="35"/>
      <c r="EX16" s="35"/>
      <c r="EY16" s="35"/>
      <c r="EZ16" s="35"/>
      <c r="FA16" s="269"/>
      <c r="FB16" s="268"/>
      <c r="FC16" s="270"/>
      <c r="FD16" s="268"/>
      <c r="FE16" s="270"/>
      <c r="FF16" s="307"/>
    </row>
    <row r="17" spans="1:162" s="27" customFormat="1" x14ac:dyDescent="0.25">
      <c r="A17" s="51" t="s">
        <v>174</v>
      </c>
      <c r="B17" s="61"/>
      <c r="C17" s="37"/>
      <c r="D17" s="37"/>
      <c r="E17" s="37"/>
      <c r="F17" s="37"/>
      <c r="G17" s="44">
        <v>10</v>
      </c>
      <c r="H17" s="62" t="s">
        <v>10</v>
      </c>
      <c r="I17" s="106">
        <f>SUM(I19,I37,I41)</f>
        <v>0</v>
      </c>
      <c r="J17" s="104">
        <f t="shared" ref="J17:CV17" si="24">SUM(J19,J37,J41)</f>
        <v>0</v>
      </c>
      <c r="K17" s="104">
        <f t="shared" si="24"/>
        <v>0</v>
      </c>
      <c r="L17" s="104">
        <f t="shared" si="24"/>
        <v>0</v>
      </c>
      <c r="M17" s="104">
        <f t="shared" si="24"/>
        <v>0</v>
      </c>
      <c r="N17" s="104">
        <f t="shared" si="24"/>
        <v>0</v>
      </c>
      <c r="O17" s="104">
        <f t="shared" si="24"/>
        <v>0</v>
      </c>
      <c r="P17" s="104">
        <f t="shared" si="24"/>
        <v>0</v>
      </c>
      <c r="Q17" s="105">
        <f t="shared" si="24"/>
        <v>0</v>
      </c>
      <c r="R17" s="106">
        <f>IFERROR(J17/I17*1000,0)</f>
        <v>0</v>
      </c>
      <c r="S17" s="107">
        <f>IFERROR(K17/I17*1000,0)</f>
        <v>0</v>
      </c>
      <c r="T17" s="106">
        <f t="shared" si="24"/>
        <v>0</v>
      </c>
      <c r="U17" s="104">
        <f t="shared" si="24"/>
        <v>0</v>
      </c>
      <c r="V17" s="104">
        <f t="shared" si="24"/>
        <v>0</v>
      </c>
      <c r="W17" s="104">
        <f t="shared" si="24"/>
        <v>0</v>
      </c>
      <c r="X17" s="104">
        <f t="shared" si="24"/>
        <v>0</v>
      </c>
      <c r="Y17" s="104">
        <f>SUM(Y19,Y37,Y41)</f>
        <v>0</v>
      </c>
      <c r="Z17" s="104">
        <f t="shared" si="24"/>
        <v>0</v>
      </c>
      <c r="AA17" s="104">
        <f t="shared" si="24"/>
        <v>0</v>
      </c>
      <c r="AB17" s="105">
        <f t="shared" si="24"/>
        <v>0</v>
      </c>
      <c r="AC17" s="106">
        <f>SUM(AC19,AC37,AC41)</f>
        <v>0</v>
      </c>
      <c r="AD17" s="104">
        <f t="shared" si="24"/>
        <v>0</v>
      </c>
      <c r="AE17" s="104">
        <f t="shared" si="24"/>
        <v>0</v>
      </c>
      <c r="AF17" s="104">
        <f t="shared" si="24"/>
        <v>0</v>
      </c>
      <c r="AG17" s="104">
        <f t="shared" si="24"/>
        <v>0</v>
      </c>
      <c r="AH17" s="104">
        <f t="shared" si="24"/>
        <v>0</v>
      </c>
      <c r="AI17" s="104">
        <f t="shared" si="24"/>
        <v>0</v>
      </c>
      <c r="AJ17" s="104">
        <f t="shared" si="24"/>
        <v>0</v>
      </c>
      <c r="AK17" s="104">
        <f t="shared" si="24"/>
        <v>0</v>
      </c>
      <c r="AL17" s="107">
        <f t="shared" si="24"/>
        <v>0</v>
      </c>
      <c r="AM17" s="106">
        <f t="shared" si="24"/>
        <v>0</v>
      </c>
      <c r="AN17" s="104">
        <f t="shared" si="24"/>
        <v>0</v>
      </c>
      <c r="AO17" s="104">
        <f t="shared" si="24"/>
        <v>0</v>
      </c>
      <c r="AP17" s="104">
        <f t="shared" si="24"/>
        <v>0</v>
      </c>
      <c r="AQ17" s="104">
        <f t="shared" si="24"/>
        <v>0</v>
      </c>
      <c r="AR17" s="107">
        <f t="shared" si="24"/>
        <v>0</v>
      </c>
      <c r="AS17" s="106">
        <f t="shared" si="24"/>
        <v>0</v>
      </c>
      <c r="AT17" s="105">
        <f t="shared" si="24"/>
        <v>0</v>
      </c>
      <c r="AU17" s="106">
        <f t="shared" si="24"/>
        <v>0</v>
      </c>
      <c r="AV17" s="104">
        <f t="shared" si="24"/>
        <v>0</v>
      </c>
      <c r="AW17" s="104">
        <f t="shared" si="24"/>
        <v>0</v>
      </c>
      <c r="AX17" s="104">
        <f t="shared" si="24"/>
        <v>0</v>
      </c>
      <c r="AY17" s="104">
        <f t="shared" si="24"/>
        <v>0</v>
      </c>
      <c r="AZ17" s="104">
        <f t="shared" si="24"/>
        <v>0</v>
      </c>
      <c r="BA17" s="107">
        <f t="shared" si="24"/>
        <v>0</v>
      </c>
      <c r="BB17" s="103">
        <f t="shared" si="24"/>
        <v>0</v>
      </c>
      <c r="BC17" s="104">
        <f t="shared" si="24"/>
        <v>0</v>
      </c>
      <c r="BD17" s="104">
        <f t="shared" si="24"/>
        <v>0</v>
      </c>
      <c r="BE17" s="104">
        <f t="shared" si="24"/>
        <v>0</v>
      </c>
      <c r="BF17" s="104">
        <f t="shared" si="24"/>
        <v>0</v>
      </c>
      <c r="BG17" s="104">
        <f t="shared" si="24"/>
        <v>0</v>
      </c>
      <c r="BH17" s="104">
        <f t="shared" si="24"/>
        <v>0</v>
      </c>
      <c r="BI17" s="105">
        <f t="shared" si="24"/>
        <v>0</v>
      </c>
      <c r="BJ17" s="106">
        <f t="shared" si="24"/>
        <v>0</v>
      </c>
      <c r="BK17" s="107">
        <f t="shared" si="24"/>
        <v>0</v>
      </c>
      <c r="BL17" s="103">
        <f t="shared" si="24"/>
        <v>0</v>
      </c>
      <c r="BM17" s="105">
        <f t="shared" si="24"/>
        <v>0</v>
      </c>
      <c r="BN17" s="302">
        <f>SUM(BN19,BN37,BN41)</f>
        <v>0</v>
      </c>
      <c r="BO17" s="106">
        <f t="shared" si="24"/>
        <v>0</v>
      </c>
      <c r="BP17" s="104">
        <f t="shared" si="24"/>
        <v>0</v>
      </c>
      <c r="BQ17" s="104">
        <f t="shared" si="24"/>
        <v>0</v>
      </c>
      <c r="BR17" s="104">
        <f t="shared" si="24"/>
        <v>0</v>
      </c>
      <c r="BS17" s="104">
        <f t="shared" si="24"/>
        <v>0</v>
      </c>
      <c r="BT17" s="104">
        <f t="shared" si="24"/>
        <v>0</v>
      </c>
      <c r="BU17" s="107">
        <f t="shared" si="24"/>
        <v>0</v>
      </c>
      <c r="BV17" s="106">
        <f t="shared" si="24"/>
        <v>0</v>
      </c>
      <c r="BW17" s="104">
        <f t="shared" si="24"/>
        <v>0</v>
      </c>
      <c r="BX17" s="104">
        <f t="shared" si="24"/>
        <v>0</v>
      </c>
      <c r="BY17" s="104">
        <f t="shared" si="24"/>
        <v>0</v>
      </c>
      <c r="BZ17" s="104">
        <f t="shared" si="24"/>
        <v>0</v>
      </c>
      <c r="CA17" s="104">
        <f t="shared" si="24"/>
        <v>0</v>
      </c>
      <c r="CB17" s="104">
        <f t="shared" si="24"/>
        <v>0</v>
      </c>
      <c r="CC17" s="104">
        <f t="shared" si="24"/>
        <v>0</v>
      </c>
      <c r="CD17" s="104">
        <f t="shared" si="24"/>
        <v>0</v>
      </c>
      <c r="CE17" s="107">
        <f t="shared" si="24"/>
        <v>0</v>
      </c>
      <c r="CF17" s="106">
        <f t="shared" ref="CF17:CO17" si="25">SUM(CF19,CF37,CF41)</f>
        <v>0</v>
      </c>
      <c r="CG17" s="104">
        <f t="shared" si="25"/>
        <v>0</v>
      </c>
      <c r="CH17" s="104">
        <f t="shared" si="25"/>
        <v>0</v>
      </c>
      <c r="CI17" s="104">
        <f t="shared" si="25"/>
        <v>0</v>
      </c>
      <c r="CJ17" s="104">
        <f t="shared" si="25"/>
        <v>0</v>
      </c>
      <c r="CK17" s="104">
        <f t="shared" si="25"/>
        <v>0</v>
      </c>
      <c r="CL17" s="104">
        <f t="shared" si="25"/>
        <v>0</v>
      </c>
      <c r="CM17" s="104">
        <f t="shared" si="25"/>
        <v>0</v>
      </c>
      <c r="CN17" s="104">
        <f t="shared" si="25"/>
        <v>0</v>
      </c>
      <c r="CO17" s="107">
        <f t="shared" si="25"/>
        <v>0</v>
      </c>
      <c r="CP17" s="106">
        <f t="shared" si="24"/>
        <v>0</v>
      </c>
      <c r="CQ17" s="105">
        <f t="shared" si="24"/>
        <v>0</v>
      </c>
      <c r="CR17" s="106">
        <f t="shared" si="24"/>
        <v>0</v>
      </c>
      <c r="CS17" s="104">
        <f t="shared" si="24"/>
        <v>0</v>
      </c>
      <c r="CT17" s="104">
        <f t="shared" si="24"/>
        <v>0</v>
      </c>
      <c r="CU17" s="104">
        <f t="shared" si="24"/>
        <v>0</v>
      </c>
      <c r="CV17" s="104">
        <f t="shared" si="24"/>
        <v>0</v>
      </c>
      <c r="CW17" s="107">
        <f t="shared" ref="CW17:ER17" si="26">SUM(CW19,CW37,CW41)</f>
        <v>0</v>
      </c>
      <c r="CX17" s="106">
        <f t="shared" si="26"/>
        <v>0</v>
      </c>
      <c r="CY17" s="104">
        <f t="shared" si="26"/>
        <v>0</v>
      </c>
      <c r="CZ17" s="104">
        <f t="shared" si="26"/>
        <v>0</v>
      </c>
      <c r="DA17" s="104">
        <f t="shared" si="26"/>
        <v>0</v>
      </c>
      <c r="DB17" s="104">
        <f t="shared" si="26"/>
        <v>0</v>
      </c>
      <c r="DC17" s="104">
        <f t="shared" si="26"/>
        <v>0</v>
      </c>
      <c r="DD17" s="104">
        <f t="shared" si="26"/>
        <v>0</v>
      </c>
      <c r="DE17" s="105">
        <f t="shared" si="26"/>
        <v>0</v>
      </c>
      <c r="DF17" s="106">
        <f t="shared" ref="DF17:DG17" si="27">SUM(DF19,DF37,DF41)</f>
        <v>0</v>
      </c>
      <c r="DG17" s="107">
        <f t="shared" si="27"/>
        <v>0</v>
      </c>
      <c r="DH17" s="103">
        <f t="shared" si="26"/>
        <v>0</v>
      </c>
      <c r="DI17" s="105">
        <f t="shared" si="26"/>
        <v>0</v>
      </c>
      <c r="DJ17" s="302">
        <f t="shared" si="26"/>
        <v>0</v>
      </c>
      <c r="DK17" s="106">
        <f>SUM(DK19,DK37,DK41)</f>
        <v>0</v>
      </c>
      <c r="DL17" s="104">
        <f t="shared" si="26"/>
        <v>0</v>
      </c>
      <c r="DM17" s="104">
        <f t="shared" si="26"/>
        <v>0</v>
      </c>
      <c r="DN17" s="104">
        <f t="shared" si="26"/>
        <v>0</v>
      </c>
      <c r="DO17" s="104">
        <f t="shared" si="26"/>
        <v>0</v>
      </c>
      <c r="DP17" s="104">
        <f t="shared" si="26"/>
        <v>0</v>
      </c>
      <c r="DQ17" s="107">
        <f t="shared" si="26"/>
        <v>0</v>
      </c>
      <c r="DR17" s="106">
        <f t="shared" si="26"/>
        <v>0</v>
      </c>
      <c r="DS17" s="104">
        <f t="shared" si="26"/>
        <v>0</v>
      </c>
      <c r="DT17" s="104">
        <f t="shared" si="26"/>
        <v>0</v>
      </c>
      <c r="DU17" s="104">
        <f t="shared" si="26"/>
        <v>0</v>
      </c>
      <c r="DV17" s="104">
        <f t="shared" si="26"/>
        <v>0</v>
      </c>
      <c r="DW17" s="104">
        <f t="shared" si="26"/>
        <v>0</v>
      </c>
      <c r="DX17" s="104">
        <f t="shared" si="26"/>
        <v>0</v>
      </c>
      <c r="DY17" s="104">
        <f t="shared" si="26"/>
        <v>0</v>
      </c>
      <c r="DZ17" s="104">
        <f t="shared" si="26"/>
        <v>0</v>
      </c>
      <c r="EA17" s="107">
        <f t="shared" si="26"/>
        <v>0</v>
      </c>
      <c r="EB17" s="106">
        <f t="shared" si="26"/>
        <v>0</v>
      </c>
      <c r="EC17" s="104">
        <f t="shared" si="26"/>
        <v>0</v>
      </c>
      <c r="ED17" s="104">
        <f t="shared" si="26"/>
        <v>0</v>
      </c>
      <c r="EE17" s="104">
        <f t="shared" si="26"/>
        <v>0</v>
      </c>
      <c r="EF17" s="104">
        <f t="shared" si="26"/>
        <v>0</v>
      </c>
      <c r="EG17" s="104">
        <f t="shared" si="26"/>
        <v>0</v>
      </c>
      <c r="EH17" s="104">
        <f t="shared" si="26"/>
        <v>0</v>
      </c>
      <c r="EI17" s="104">
        <f t="shared" si="26"/>
        <v>0</v>
      </c>
      <c r="EJ17" s="104">
        <f t="shared" si="26"/>
        <v>0</v>
      </c>
      <c r="EK17" s="107">
        <f t="shared" si="26"/>
        <v>0</v>
      </c>
      <c r="EL17" s="106">
        <f>SUM(EL19,EL37,EL41)</f>
        <v>0</v>
      </c>
      <c r="EM17" s="105">
        <f t="shared" si="26"/>
        <v>0</v>
      </c>
      <c r="EN17" s="106">
        <f t="shared" si="26"/>
        <v>0</v>
      </c>
      <c r="EO17" s="104">
        <f t="shared" si="26"/>
        <v>0</v>
      </c>
      <c r="EP17" s="104">
        <f t="shared" si="26"/>
        <v>0</v>
      </c>
      <c r="EQ17" s="104">
        <f t="shared" si="26"/>
        <v>0</v>
      </c>
      <c r="ER17" s="104">
        <f t="shared" si="26"/>
        <v>0</v>
      </c>
      <c r="ES17" s="107">
        <f t="shared" ref="ES17:FF17" si="28">SUM(ES19,ES37,ES41)</f>
        <v>0</v>
      </c>
      <c r="ET17" s="103">
        <f t="shared" si="28"/>
        <v>0</v>
      </c>
      <c r="EU17" s="104">
        <f t="shared" si="28"/>
        <v>0</v>
      </c>
      <c r="EV17" s="104">
        <f t="shared" si="28"/>
        <v>0</v>
      </c>
      <c r="EW17" s="104">
        <f t="shared" si="28"/>
        <v>0</v>
      </c>
      <c r="EX17" s="104">
        <f t="shared" si="28"/>
        <v>0</v>
      </c>
      <c r="EY17" s="104">
        <f t="shared" si="28"/>
        <v>0</v>
      </c>
      <c r="EZ17" s="104">
        <f t="shared" si="28"/>
        <v>0</v>
      </c>
      <c r="FA17" s="105">
        <f t="shared" si="28"/>
        <v>0</v>
      </c>
      <c r="FB17" s="106">
        <f t="shared" si="28"/>
        <v>0</v>
      </c>
      <c r="FC17" s="107">
        <f t="shared" si="28"/>
        <v>0</v>
      </c>
      <c r="FD17" s="106">
        <f t="shared" si="28"/>
        <v>0</v>
      </c>
      <c r="FE17" s="107">
        <f t="shared" si="28"/>
        <v>0</v>
      </c>
      <c r="FF17" s="308">
        <f t="shared" si="28"/>
        <v>0</v>
      </c>
    </row>
    <row r="18" spans="1:162" s="9" customFormat="1" x14ac:dyDescent="0.25">
      <c r="A18" s="52" t="s">
        <v>6</v>
      </c>
      <c r="B18" s="63"/>
      <c r="C18" s="36"/>
      <c r="D18" s="36"/>
      <c r="E18" s="36"/>
      <c r="F18" s="36"/>
      <c r="G18" s="45"/>
      <c r="H18" s="64"/>
      <c r="I18" s="111"/>
      <c r="J18" s="109"/>
      <c r="K18" s="109"/>
      <c r="L18" s="109"/>
      <c r="M18" s="109"/>
      <c r="N18" s="109"/>
      <c r="O18" s="109"/>
      <c r="P18" s="109"/>
      <c r="Q18" s="110"/>
      <c r="R18" s="111"/>
      <c r="S18" s="112"/>
      <c r="T18" s="113"/>
      <c r="U18" s="114"/>
      <c r="V18" s="115"/>
      <c r="W18" s="114"/>
      <c r="X18" s="114"/>
      <c r="Y18" s="114"/>
      <c r="Z18" s="116"/>
      <c r="AA18" s="114"/>
      <c r="AB18" s="156"/>
      <c r="AC18" s="113"/>
      <c r="AD18" s="114"/>
      <c r="AE18" s="114"/>
      <c r="AF18" s="114"/>
      <c r="AG18" s="114"/>
      <c r="AH18" s="114"/>
      <c r="AI18" s="114"/>
      <c r="AJ18" s="114"/>
      <c r="AK18" s="114"/>
      <c r="AL18" s="117"/>
      <c r="AM18" s="111"/>
      <c r="AN18" s="109"/>
      <c r="AO18" s="109"/>
      <c r="AP18" s="109"/>
      <c r="AQ18" s="109"/>
      <c r="AR18" s="112"/>
      <c r="AS18" s="203"/>
      <c r="AT18" s="209"/>
      <c r="AU18" s="203"/>
      <c r="AV18" s="118"/>
      <c r="AW18" s="118"/>
      <c r="AX18" s="118"/>
      <c r="AY18" s="118"/>
      <c r="AZ18" s="118"/>
      <c r="BA18" s="119"/>
      <c r="BB18" s="108"/>
      <c r="BC18" s="109"/>
      <c r="BD18" s="109"/>
      <c r="BE18" s="109"/>
      <c r="BF18" s="109"/>
      <c r="BG18" s="109"/>
      <c r="BH18" s="109"/>
      <c r="BI18" s="110"/>
      <c r="BJ18" s="111"/>
      <c r="BK18" s="112"/>
      <c r="BL18" s="108"/>
      <c r="BM18" s="110"/>
      <c r="BN18" s="258"/>
      <c r="BO18" s="111"/>
      <c r="BP18" s="109"/>
      <c r="BQ18" s="109"/>
      <c r="BR18" s="109"/>
      <c r="BS18" s="109"/>
      <c r="BT18" s="109"/>
      <c r="BU18" s="112"/>
      <c r="BV18" s="111"/>
      <c r="BW18" s="109"/>
      <c r="BX18" s="109"/>
      <c r="BY18" s="109"/>
      <c r="BZ18" s="109"/>
      <c r="CA18" s="109"/>
      <c r="CB18" s="109"/>
      <c r="CC18" s="109"/>
      <c r="CD18" s="109"/>
      <c r="CE18" s="112"/>
      <c r="CF18" s="111"/>
      <c r="CG18" s="109"/>
      <c r="CH18" s="109"/>
      <c r="CI18" s="109"/>
      <c r="CJ18" s="109"/>
      <c r="CK18" s="109"/>
      <c r="CL18" s="109"/>
      <c r="CM18" s="109"/>
      <c r="CN18" s="109"/>
      <c r="CO18" s="112"/>
      <c r="CP18" s="203"/>
      <c r="CQ18" s="209"/>
      <c r="CR18" s="203"/>
      <c r="CS18" s="118"/>
      <c r="CT18" s="118"/>
      <c r="CU18" s="118"/>
      <c r="CV18" s="118"/>
      <c r="CW18" s="119"/>
      <c r="CX18" s="203"/>
      <c r="CY18" s="118"/>
      <c r="CZ18" s="118"/>
      <c r="DA18" s="118"/>
      <c r="DB18" s="118"/>
      <c r="DC18" s="118"/>
      <c r="DD18" s="118"/>
      <c r="DE18" s="209"/>
      <c r="DF18" s="203"/>
      <c r="DG18" s="119"/>
      <c r="DH18" s="192"/>
      <c r="DI18" s="209"/>
      <c r="DJ18" s="245"/>
      <c r="DK18" s="203"/>
      <c r="DL18" s="118"/>
      <c r="DM18" s="118"/>
      <c r="DN18" s="118"/>
      <c r="DO18" s="118"/>
      <c r="DP18" s="118"/>
      <c r="DQ18" s="119"/>
      <c r="DR18" s="111"/>
      <c r="DS18" s="109"/>
      <c r="DT18" s="109"/>
      <c r="DU18" s="109"/>
      <c r="DV18" s="109"/>
      <c r="DW18" s="109"/>
      <c r="DX18" s="109"/>
      <c r="DY18" s="109"/>
      <c r="DZ18" s="109"/>
      <c r="EA18" s="112"/>
      <c r="EB18" s="111"/>
      <c r="EC18" s="109"/>
      <c r="ED18" s="109"/>
      <c r="EE18" s="109"/>
      <c r="EF18" s="109"/>
      <c r="EG18" s="109"/>
      <c r="EH18" s="109"/>
      <c r="EI18" s="109"/>
      <c r="EJ18" s="109"/>
      <c r="EK18" s="112"/>
      <c r="EL18" s="203"/>
      <c r="EM18" s="209"/>
      <c r="EN18" s="203"/>
      <c r="EO18" s="118"/>
      <c r="EP18" s="118"/>
      <c r="EQ18" s="118"/>
      <c r="ER18" s="118"/>
      <c r="ES18" s="119"/>
      <c r="ET18" s="192"/>
      <c r="EU18" s="118"/>
      <c r="EV18" s="118"/>
      <c r="EW18" s="118"/>
      <c r="EX18" s="118"/>
      <c r="EY18" s="118"/>
      <c r="EZ18" s="118"/>
      <c r="FA18" s="209"/>
      <c r="FB18" s="203"/>
      <c r="FC18" s="119"/>
      <c r="FD18" s="203"/>
      <c r="FE18" s="119"/>
      <c r="FF18" s="309"/>
    </row>
    <row r="19" spans="1:162" s="27" customFormat="1" ht="58.5" customHeight="1" x14ac:dyDescent="0.25">
      <c r="A19" s="53" t="s">
        <v>175</v>
      </c>
      <c r="B19" s="65"/>
      <c r="C19" s="38"/>
      <c r="D19" s="38"/>
      <c r="E19" s="38"/>
      <c r="F19" s="38"/>
      <c r="G19" s="46">
        <v>20</v>
      </c>
      <c r="H19" s="66" t="s">
        <v>10</v>
      </c>
      <c r="I19" s="123">
        <f>SUM(I20,I24:I31,I32)</f>
        <v>0</v>
      </c>
      <c r="J19" s="121">
        <f t="shared" ref="J19:CV19" si="29">SUM(J20,J24:J31,J32)</f>
        <v>0</v>
      </c>
      <c r="K19" s="121">
        <f t="shared" si="29"/>
        <v>0</v>
      </c>
      <c r="L19" s="121">
        <f t="shared" si="29"/>
        <v>0</v>
      </c>
      <c r="M19" s="121">
        <f t="shared" si="29"/>
        <v>0</v>
      </c>
      <c r="N19" s="121">
        <f t="shared" si="29"/>
        <v>0</v>
      </c>
      <c r="O19" s="121">
        <f t="shared" si="29"/>
        <v>0</v>
      </c>
      <c r="P19" s="121">
        <f t="shared" si="29"/>
        <v>0</v>
      </c>
      <c r="Q19" s="122">
        <f t="shared" si="29"/>
        <v>0</v>
      </c>
      <c r="R19" s="123">
        <f t="shared" ref="R19:R40" si="30">IFERROR(J19/I19*1000,0)</f>
        <v>0</v>
      </c>
      <c r="S19" s="124">
        <f t="shared" ref="S19:S40" si="31">IFERROR(K19/I19*1000,0)</f>
        <v>0</v>
      </c>
      <c r="T19" s="123">
        <f t="shared" si="29"/>
        <v>0</v>
      </c>
      <c r="U19" s="121">
        <f t="shared" si="29"/>
        <v>0</v>
      </c>
      <c r="V19" s="121">
        <f t="shared" si="29"/>
        <v>0</v>
      </c>
      <c r="W19" s="121">
        <f t="shared" si="29"/>
        <v>0</v>
      </c>
      <c r="X19" s="121">
        <f t="shared" si="29"/>
        <v>0</v>
      </c>
      <c r="Y19" s="121">
        <f>SUM(Y20,Y24:Y31,Y32)</f>
        <v>0</v>
      </c>
      <c r="Z19" s="121">
        <f>SUM(Z20,Z24:Z31,Z32)</f>
        <v>0</v>
      </c>
      <c r="AA19" s="121">
        <f>SUM(AA20,AA24:AA31,AA32)</f>
        <v>0</v>
      </c>
      <c r="AB19" s="122">
        <f t="shared" si="29"/>
        <v>0</v>
      </c>
      <c r="AC19" s="123">
        <f>SUM(AC20,AC24:AC31,AC32)</f>
        <v>0</v>
      </c>
      <c r="AD19" s="121">
        <f t="shared" si="29"/>
        <v>0</v>
      </c>
      <c r="AE19" s="121">
        <f t="shared" si="29"/>
        <v>0</v>
      </c>
      <c r="AF19" s="121">
        <f t="shared" si="29"/>
        <v>0</v>
      </c>
      <c r="AG19" s="121">
        <f t="shared" si="29"/>
        <v>0</v>
      </c>
      <c r="AH19" s="121">
        <f t="shared" si="29"/>
        <v>0</v>
      </c>
      <c r="AI19" s="121">
        <f t="shared" si="29"/>
        <v>0</v>
      </c>
      <c r="AJ19" s="121">
        <f t="shared" si="29"/>
        <v>0</v>
      </c>
      <c r="AK19" s="121">
        <f t="shared" si="29"/>
        <v>0</v>
      </c>
      <c r="AL19" s="124">
        <f t="shared" si="29"/>
        <v>0</v>
      </c>
      <c r="AM19" s="123">
        <f t="shared" si="29"/>
        <v>0</v>
      </c>
      <c r="AN19" s="121">
        <f t="shared" si="29"/>
        <v>0</v>
      </c>
      <c r="AO19" s="121">
        <f t="shared" si="29"/>
        <v>0</v>
      </c>
      <c r="AP19" s="121">
        <f t="shared" si="29"/>
        <v>0</v>
      </c>
      <c r="AQ19" s="121">
        <f t="shared" si="29"/>
        <v>0</v>
      </c>
      <c r="AR19" s="124">
        <f t="shared" si="29"/>
        <v>0</v>
      </c>
      <c r="AS19" s="123">
        <f t="shared" si="29"/>
        <v>0</v>
      </c>
      <c r="AT19" s="122">
        <f t="shared" si="29"/>
        <v>0</v>
      </c>
      <c r="AU19" s="123">
        <f t="shared" si="29"/>
        <v>0</v>
      </c>
      <c r="AV19" s="121">
        <f t="shared" si="29"/>
        <v>0</v>
      </c>
      <c r="AW19" s="121">
        <f t="shared" si="29"/>
        <v>0</v>
      </c>
      <c r="AX19" s="121">
        <f t="shared" si="29"/>
        <v>0</v>
      </c>
      <c r="AY19" s="121">
        <f t="shared" si="29"/>
        <v>0</v>
      </c>
      <c r="AZ19" s="121">
        <f t="shared" si="29"/>
        <v>0</v>
      </c>
      <c r="BA19" s="124">
        <f t="shared" si="29"/>
        <v>0</v>
      </c>
      <c r="BB19" s="120">
        <f t="shared" si="29"/>
        <v>0</v>
      </c>
      <c r="BC19" s="121">
        <f t="shared" si="29"/>
        <v>0</v>
      </c>
      <c r="BD19" s="121">
        <f t="shared" si="29"/>
        <v>0</v>
      </c>
      <c r="BE19" s="121">
        <f t="shared" si="29"/>
        <v>0</v>
      </c>
      <c r="BF19" s="121">
        <f t="shared" si="29"/>
        <v>0</v>
      </c>
      <c r="BG19" s="121">
        <f t="shared" si="29"/>
        <v>0</v>
      </c>
      <c r="BH19" s="121">
        <f t="shared" si="29"/>
        <v>0</v>
      </c>
      <c r="BI19" s="122">
        <f t="shared" si="29"/>
        <v>0</v>
      </c>
      <c r="BJ19" s="123">
        <f t="shared" si="29"/>
        <v>0</v>
      </c>
      <c r="BK19" s="124">
        <f t="shared" si="29"/>
        <v>0</v>
      </c>
      <c r="BL19" s="120">
        <f t="shared" si="29"/>
        <v>0</v>
      </c>
      <c r="BM19" s="122">
        <f t="shared" si="29"/>
        <v>0</v>
      </c>
      <c r="BN19" s="301">
        <f>SUM(BN20,BN24:BN31,BN32)</f>
        <v>0</v>
      </c>
      <c r="BO19" s="123">
        <f t="shared" si="29"/>
        <v>0</v>
      </c>
      <c r="BP19" s="121">
        <f t="shared" si="29"/>
        <v>0</v>
      </c>
      <c r="BQ19" s="121">
        <f t="shared" si="29"/>
        <v>0</v>
      </c>
      <c r="BR19" s="121">
        <f t="shared" si="29"/>
        <v>0</v>
      </c>
      <c r="BS19" s="121">
        <f t="shared" si="29"/>
        <v>0</v>
      </c>
      <c r="BT19" s="121">
        <f t="shared" si="29"/>
        <v>0</v>
      </c>
      <c r="BU19" s="124">
        <f t="shared" si="29"/>
        <v>0</v>
      </c>
      <c r="BV19" s="123">
        <f>SUM(BV20,BV24:BV31,BV32)</f>
        <v>0</v>
      </c>
      <c r="BW19" s="121">
        <f t="shared" ref="BW19:CE19" si="32">SUM(BW20,BW24:BW31,BW32)</f>
        <v>0</v>
      </c>
      <c r="BX19" s="121">
        <f>SUM(BX20,BX24:BX31,BX32)</f>
        <v>0</v>
      </c>
      <c r="BY19" s="121">
        <f t="shared" si="32"/>
        <v>0</v>
      </c>
      <c r="BZ19" s="121">
        <f t="shared" si="32"/>
        <v>0</v>
      </c>
      <c r="CA19" s="121">
        <f t="shared" si="32"/>
        <v>0</v>
      </c>
      <c r="CB19" s="121">
        <f t="shared" si="32"/>
        <v>0</v>
      </c>
      <c r="CC19" s="121">
        <f t="shared" si="32"/>
        <v>0</v>
      </c>
      <c r="CD19" s="121">
        <f t="shared" si="32"/>
        <v>0</v>
      </c>
      <c r="CE19" s="124">
        <f t="shared" si="32"/>
        <v>0</v>
      </c>
      <c r="CF19" s="123">
        <f>SUM(CF20,CF24:CF31,CF32)</f>
        <v>0</v>
      </c>
      <c r="CG19" s="121">
        <f t="shared" ref="CG19" si="33">SUM(CG20,CG24:CG31,CG32)</f>
        <v>0</v>
      </c>
      <c r="CH19" s="121">
        <f>SUM(CH20,CH24:CH31,CH32)</f>
        <v>0</v>
      </c>
      <c r="CI19" s="121">
        <f t="shared" ref="CI19:CO19" si="34">SUM(CI20,CI24:CI31,CI32)</f>
        <v>0</v>
      </c>
      <c r="CJ19" s="121">
        <f t="shared" si="34"/>
        <v>0</v>
      </c>
      <c r="CK19" s="121">
        <f t="shared" si="34"/>
        <v>0</v>
      </c>
      <c r="CL19" s="121">
        <f t="shared" si="34"/>
        <v>0</v>
      </c>
      <c r="CM19" s="121">
        <f t="shared" si="34"/>
        <v>0</v>
      </c>
      <c r="CN19" s="121">
        <f t="shared" si="34"/>
        <v>0</v>
      </c>
      <c r="CO19" s="124">
        <f t="shared" si="34"/>
        <v>0</v>
      </c>
      <c r="CP19" s="123">
        <f>SUM(CP20,CP24:CP31,CP32)</f>
        <v>0</v>
      </c>
      <c r="CQ19" s="122">
        <f t="shared" si="29"/>
        <v>0</v>
      </c>
      <c r="CR19" s="123">
        <f t="shared" si="29"/>
        <v>0</v>
      </c>
      <c r="CS19" s="121">
        <f t="shared" si="29"/>
        <v>0</v>
      </c>
      <c r="CT19" s="121">
        <f t="shared" si="29"/>
        <v>0</v>
      </c>
      <c r="CU19" s="121">
        <f t="shared" si="29"/>
        <v>0</v>
      </c>
      <c r="CV19" s="121">
        <f t="shared" si="29"/>
        <v>0</v>
      </c>
      <c r="CW19" s="124">
        <f t="shared" ref="CW19:DJ19" si="35">SUM(CW20,CW24:CW31,CW32)</f>
        <v>0</v>
      </c>
      <c r="CX19" s="123">
        <f t="shared" si="35"/>
        <v>0</v>
      </c>
      <c r="CY19" s="121">
        <f t="shared" si="35"/>
        <v>0</v>
      </c>
      <c r="CZ19" s="121">
        <f t="shared" si="35"/>
        <v>0</v>
      </c>
      <c r="DA19" s="121">
        <f t="shared" si="35"/>
        <v>0</v>
      </c>
      <c r="DB19" s="121">
        <f t="shared" si="35"/>
        <v>0</v>
      </c>
      <c r="DC19" s="121">
        <f t="shared" si="35"/>
        <v>0</v>
      </c>
      <c r="DD19" s="121">
        <f t="shared" si="35"/>
        <v>0</v>
      </c>
      <c r="DE19" s="122">
        <f>SUM(DE20,DE24:DE31,DE32)</f>
        <v>0</v>
      </c>
      <c r="DF19" s="123">
        <f t="shared" ref="DF19:DG19" si="36">SUM(DF20,DF24:DF31,DF32)</f>
        <v>0</v>
      </c>
      <c r="DG19" s="124">
        <f t="shared" si="36"/>
        <v>0</v>
      </c>
      <c r="DH19" s="120">
        <f t="shared" si="35"/>
        <v>0</v>
      </c>
      <c r="DI19" s="122">
        <f t="shared" si="35"/>
        <v>0</v>
      </c>
      <c r="DJ19" s="301">
        <f t="shared" si="35"/>
        <v>0</v>
      </c>
      <c r="DK19" s="123">
        <f t="shared" ref="DK19:DQ19" si="37">SUM(DK20,DK24:DK31,DK32)</f>
        <v>0</v>
      </c>
      <c r="DL19" s="121">
        <f t="shared" si="37"/>
        <v>0</v>
      </c>
      <c r="DM19" s="121">
        <f t="shared" si="37"/>
        <v>0</v>
      </c>
      <c r="DN19" s="121">
        <f t="shared" si="37"/>
        <v>0</v>
      </c>
      <c r="DO19" s="121">
        <f t="shared" si="37"/>
        <v>0</v>
      </c>
      <c r="DP19" s="121">
        <f t="shared" si="37"/>
        <v>0</v>
      </c>
      <c r="DQ19" s="124">
        <f t="shared" si="37"/>
        <v>0</v>
      </c>
      <c r="DR19" s="123">
        <f>SUM(DR20,DR24:DR31,DR32)</f>
        <v>0</v>
      </c>
      <c r="DS19" s="121">
        <f t="shared" ref="DS19" si="38">SUM(DS20,DS24:DS31,DS32)</f>
        <v>0</v>
      </c>
      <c r="DT19" s="121">
        <f>SUM(DT20,DT24:DT31,DT32)</f>
        <v>0</v>
      </c>
      <c r="DU19" s="121">
        <f t="shared" ref="DU19:EA19" si="39">SUM(DU20,DU24:DU31,DU32)</f>
        <v>0</v>
      </c>
      <c r="DV19" s="121">
        <f t="shared" si="39"/>
        <v>0</v>
      </c>
      <c r="DW19" s="121">
        <f t="shared" si="39"/>
        <v>0</v>
      </c>
      <c r="DX19" s="121">
        <f t="shared" si="39"/>
        <v>0</v>
      </c>
      <c r="DY19" s="121">
        <f t="shared" si="39"/>
        <v>0</v>
      </c>
      <c r="DZ19" s="121">
        <f t="shared" si="39"/>
        <v>0</v>
      </c>
      <c r="EA19" s="124">
        <f t="shared" si="39"/>
        <v>0</v>
      </c>
      <c r="EB19" s="123">
        <f>SUM(EB20,EB24:EB31,EB32)</f>
        <v>0</v>
      </c>
      <c r="EC19" s="121">
        <f t="shared" ref="EC19" si="40">SUM(EC20,EC24:EC31,EC32)</f>
        <v>0</v>
      </c>
      <c r="ED19" s="121">
        <f>SUM(ED20,ED24:ED31,ED32)</f>
        <v>0</v>
      </c>
      <c r="EE19" s="121">
        <f t="shared" ref="EE19:EK19" si="41">SUM(EE20,EE24:EE31,EE32)</f>
        <v>0</v>
      </c>
      <c r="EF19" s="121">
        <f t="shared" si="41"/>
        <v>0</v>
      </c>
      <c r="EG19" s="121">
        <f t="shared" si="41"/>
        <v>0</v>
      </c>
      <c r="EH19" s="121">
        <f t="shared" si="41"/>
        <v>0</v>
      </c>
      <c r="EI19" s="121">
        <f t="shared" si="41"/>
        <v>0</v>
      </c>
      <c r="EJ19" s="121">
        <f t="shared" si="41"/>
        <v>0</v>
      </c>
      <c r="EK19" s="124">
        <f t="shared" si="41"/>
        <v>0</v>
      </c>
      <c r="EL19" s="123">
        <f>SUM(EL20,EL24:EL31,EL32)</f>
        <v>0</v>
      </c>
      <c r="EM19" s="122">
        <f t="shared" ref="EM19:EZ19" si="42">SUM(EM20,EM24:EM31,EM32)</f>
        <v>0</v>
      </c>
      <c r="EN19" s="123">
        <f t="shared" si="42"/>
        <v>0</v>
      </c>
      <c r="EO19" s="121">
        <f t="shared" si="42"/>
        <v>0</v>
      </c>
      <c r="EP19" s="121">
        <f t="shared" si="42"/>
        <v>0</v>
      </c>
      <c r="EQ19" s="121">
        <f t="shared" si="42"/>
        <v>0</v>
      </c>
      <c r="ER19" s="121">
        <f t="shared" si="42"/>
        <v>0</v>
      </c>
      <c r="ES19" s="124">
        <f t="shared" si="42"/>
        <v>0</v>
      </c>
      <c r="ET19" s="120">
        <f t="shared" si="42"/>
        <v>0</v>
      </c>
      <c r="EU19" s="121">
        <f t="shared" si="42"/>
        <v>0</v>
      </c>
      <c r="EV19" s="121">
        <f t="shared" si="42"/>
        <v>0</v>
      </c>
      <c r="EW19" s="121">
        <f t="shared" si="42"/>
        <v>0</v>
      </c>
      <c r="EX19" s="121">
        <f t="shared" si="42"/>
        <v>0</v>
      </c>
      <c r="EY19" s="121">
        <f t="shared" si="42"/>
        <v>0</v>
      </c>
      <c r="EZ19" s="121">
        <f t="shared" si="42"/>
        <v>0</v>
      </c>
      <c r="FA19" s="122">
        <f>SUM(FA20,FA24:FA31,FA32)</f>
        <v>0</v>
      </c>
      <c r="FB19" s="123">
        <f t="shared" ref="FB19:FF19" si="43">SUM(FB20,FB24:FB31,FB32)</f>
        <v>0</v>
      </c>
      <c r="FC19" s="124">
        <f t="shared" si="43"/>
        <v>0</v>
      </c>
      <c r="FD19" s="123">
        <f t="shared" si="43"/>
        <v>0</v>
      </c>
      <c r="FE19" s="124">
        <f t="shared" si="43"/>
        <v>0</v>
      </c>
      <c r="FF19" s="310">
        <f t="shared" si="43"/>
        <v>0</v>
      </c>
    </row>
    <row r="20" spans="1:162" s="30" customFormat="1" ht="38.25" x14ac:dyDescent="0.25">
      <c r="A20" s="54" t="s">
        <v>79</v>
      </c>
      <c r="B20" s="67"/>
      <c r="C20" s="39"/>
      <c r="D20" s="39"/>
      <c r="E20" s="39"/>
      <c r="F20" s="39"/>
      <c r="G20" s="47">
        <v>21</v>
      </c>
      <c r="H20" s="68" t="s">
        <v>10</v>
      </c>
      <c r="I20" s="128">
        <f>SUM(I21:I23)</f>
        <v>0</v>
      </c>
      <c r="J20" s="126">
        <f t="shared" ref="J20:CV20" si="44">SUM(J21:J23)</f>
        <v>0</v>
      </c>
      <c r="K20" s="126">
        <f t="shared" si="44"/>
        <v>0</v>
      </c>
      <c r="L20" s="126">
        <f t="shared" si="44"/>
        <v>0</v>
      </c>
      <c r="M20" s="126">
        <f t="shared" si="44"/>
        <v>0</v>
      </c>
      <c r="N20" s="126">
        <f t="shared" si="44"/>
        <v>0</v>
      </c>
      <c r="O20" s="126">
        <f t="shared" si="44"/>
        <v>0</v>
      </c>
      <c r="P20" s="126">
        <f t="shared" si="44"/>
        <v>0</v>
      </c>
      <c r="Q20" s="127">
        <f t="shared" si="44"/>
        <v>0</v>
      </c>
      <c r="R20" s="128">
        <f t="shared" si="30"/>
        <v>0</v>
      </c>
      <c r="S20" s="129">
        <f t="shared" si="31"/>
        <v>0</v>
      </c>
      <c r="T20" s="128">
        <f t="shared" si="44"/>
        <v>0</v>
      </c>
      <c r="U20" s="126">
        <f t="shared" si="44"/>
        <v>0</v>
      </c>
      <c r="V20" s="126">
        <f t="shared" si="44"/>
        <v>0</v>
      </c>
      <c r="W20" s="126">
        <f t="shared" si="44"/>
        <v>0</v>
      </c>
      <c r="X20" s="126">
        <f t="shared" si="44"/>
        <v>0</v>
      </c>
      <c r="Y20" s="126">
        <f>SUM(Y21:Y23)</f>
        <v>0</v>
      </c>
      <c r="Z20" s="126">
        <f t="shared" si="44"/>
        <v>0</v>
      </c>
      <c r="AA20" s="126">
        <f t="shared" si="44"/>
        <v>0</v>
      </c>
      <c r="AB20" s="127">
        <f t="shared" si="44"/>
        <v>0</v>
      </c>
      <c r="AC20" s="128">
        <f>SUM(AC21:AC23)</f>
        <v>0</v>
      </c>
      <c r="AD20" s="126">
        <f t="shared" si="44"/>
        <v>0</v>
      </c>
      <c r="AE20" s="126">
        <f t="shared" si="44"/>
        <v>0</v>
      </c>
      <c r="AF20" s="126">
        <f t="shared" si="44"/>
        <v>0</v>
      </c>
      <c r="AG20" s="126">
        <f t="shared" si="44"/>
        <v>0</v>
      </c>
      <c r="AH20" s="126">
        <f t="shared" si="44"/>
        <v>0</v>
      </c>
      <c r="AI20" s="126">
        <f t="shared" si="44"/>
        <v>0</v>
      </c>
      <c r="AJ20" s="126">
        <f t="shared" si="44"/>
        <v>0</v>
      </c>
      <c r="AK20" s="126">
        <f>SUM(AK21:AK23)</f>
        <v>0</v>
      </c>
      <c r="AL20" s="129">
        <f t="shared" si="44"/>
        <v>0</v>
      </c>
      <c r="AM20" s="128">
        <f t="shared" si="44"/>
        <v>0</v>
      </c>
      <c r="AN20" s="126">
        <f t="shared" si="44"/>
        <v>0</v>
      </c>
      <c r="AO20" s="126">
        <f t="shared" si="44"/>
        <v>0</v>
      </c>
      <c r="AP20" s="126">
        <f t="shared" si="44"/>
        <v>0</v>
      </c>
      <c r="AQ20" s="126">
        <f t="shared" si="44"/>
        <v>0</v>
      </c>
      <c r="AR20" s="129">
        <f t="shared" si="44"/>
        <v>0</v>
      </c>
      <c r="AS20" s="128">
        <f t="shared" si="44"/>
        <v>0</v>
      </c>
      <c r="AT20" s="127">
        <f t="shared" si="44"/>
        <v>0</v>
      </c>
      <c r="AU20" s="128">
        <f t="shared" si="44"/>
        <v>0</v>
      </c>
      <c r="AV20" s="126">
        <f t="shared" si="44"/>
        <v>0</v>
      </c>
      <c r="AW20" s="126">
        <f t="shared" si="44"/>
        <v>0</v>
      </c>
      <c r="AX20" s="126">
        <f t="shared" si="44"/>
        <v>0</v>
      </c>
      <c r="AY20" s="126">
        <f t="shared" si="44"/>
        <v>0</v>
      </c>
      <c r="AZ20" s="126">
        <f t="shared" si="44"/>
        <v>0</v>
      </c>
      <c r="BA20" s="129">
        <f t="shared" si="44"/>
        <v>0</v>
      </c>
      <c r="BB20" s="125">
        <f t="shared" si="44"/>
        <v>0</v>
      </c>
      <c r="BC20" s="126">
        <f t="shared" si="44"/>
        <v>0</v>
      </c>
      <c r="BD20" s="126">
        <f t="shared" si="44"/>
        <v>0</v>
      </c>
      <c r="BE20" s="126">
        <f t="shared" si="44"/>
        <v>0</v>
      </c>
      <c r="BF20" s="126">
        <f t="shared" si="44"/>
        <v>0</v>
      </c>
      <c r="BG20" s="126">
        <f t="shared" si="44"/>
        <v>0</v>
      </c>
      <c r="BH20" s="126">
        <f>SUM(BH21:BH23)</f>
        <v>0</v>
      </c>
      <c r="BI20" s="127">
        <f t="shared" si="44"/>
        <v>0</v>
      </c>
      <c r="BJ20" s="128">
        <f t="shared" si="44"/>
        <v>0</v>
      </c>
      <c r="BK20" s="129">
        <f t="shared" si="44"/>
        <v>0</v>
      </c>
      <c r="BL20" s="125">
        <f t="shared" si="44"/>
        <v>0</v>
      </c>
      <c r="BM20" s="127">
        <f t="shared" si="44"/>
        <v>0</v>
      </c>
      <c r="BN20" s="246">
        <f t="shared" si="44"/>
        <v>0</v>
      </c>
      <c r="BO20" s="128">
        <f t="shared" si="44"/>
        <v>0</v>
      </c>
      <c r="BP20" s="126">
        <f t="shared" si="44"/>
        <v>0</v>
      </c>
      <c r="BQ20" s="126">
        <f t="shared" si="44"/>
        <v>0</v>
      </c>
      <c r="BR20" s="126">
        <f t="shared" si="44"/>
        <v>0</v>
      </c>
      <c r="BS20" s="126">
        <f t="shared" si="44"/>
        <v>0</v>
      </c>
      <c r="BT20" s="126">
        <f t="shared" si="44"/>
        <v>0</v>
      </c>
      <c r="BU20" s="129">
        <f t="shared" si="44"/>
        <v>0</v>
      </c>
      <c r="BV20" s="128">
        <f t="shared" ref="BV20:CE20" si="45">SUM(BV21:BV23)</f>
        <v>0</v>
      </c>
      <c r="BW20" s="126">
        <f t="shared" si="45"/>
        <v>0</v>
      </c>
      <c r="BX20" s="126">
        <f t="shared" si="45"/>
        <v>0</v>
      </c>
      <c r="BY20" s="126">
        <f t="shared" si="45"/>
        <v>0</v>
      </c>
      <c r="BZ20" s="126">
        <f t="shared" si="45"/>
        <v>0</v>
      </c>
      <c r="CA20" s="126">
        <f t="shared" si="45"/>
        <v>0</v>
      </c>
      <c r="CB20" s="126">
        <f t="shared" si="45"/>
        <v>0</v>
      </c>
      <c r="CC20" s="126">
        <f t="shared" si="45"/>
        <v>0</v>
      </c>
      <c r="CD20" s="126">
        <f>SUM(CD21:CD23)</f>
        <v>0</v>
      </c>
      <c r="CE20" s="129">
        <f t="shared" si="45"/>
        <v>0</v>
      </c>
      <c r="CF20" s="128">
        <f t="shared" ref="CF20:CO20" si="46">SUM(CF21:CF23)</f>
        <v>0</v>
      </c>
      <c r="CG20" s="126">
        <f t="shared" si="46"/>
        <v>0</v>
      </c>
      <c r="CH20" s="126">
        <f t="shared" si="46"/>
        <v>0</v>
      </c>
      <c r="CI20" s="126">
        <f t="shared" si="46"/>
        <v>0</v>
      </c>
      <c r="CJ20" s="126">
        <f t="shared" si="46"/>
        <v>0</v>
      </c>
      <c r="CK20" s="126">
        <f t="shared" si="46"/>
        <v>0</v>
      </c>
      <c r="CL20" s="126">
        <f t="shared" si="46"/>
        <v>0</v>
      </c>
      <c r="CM20" s="126">
        <f t="shared" si="46"/>
        <v>0</v>
      </c>
      <c r="CN20" s="126">
        <f t="shared" si="46"/>
        <v>0</v>
      </c>
      <c r="CO20" s="129">
        <f t="shared" si="46"/>
        <v>0</v>
      </c>
      <c r="CP20" s="128">
        <f t="shared" si="44"/>
        <v>0</v>
      </c>
      <c r="CQ20" s="127">
        <f t="shared" si="44"/>
        <v>0</v>
      </c>
      <c r="CR20" s="128">
        <f t="shared" si="44"/>
        <v>0</v>
      </c>
      <c r="CS20" s="126">
        <f t="shared" si="44"/>
        <v>0</v>
      </c>
      <c r="CT20" s="126">
        <f t="shared" si="44"/>
        <v>0</v>
      </c>
      <c r="CU20" s="126">
        <f t="shared" si="44"/>
        <v>0</v>
      </c>
      <c r="CV20" s="126">
        <f t="shared" si="44"/>
        <v>0</v>
      </c>
      <c r="CW20" s="129">
        <f t="shared" ref="CW20:DY20" si="47">SUM(CW21:CW23)</f>
        <v>0</v>
      </c>
      <c r="CX20" s="128">
        <f t="shared" si="47"/>
        <v>0</v>
      </c>
      <c r="CY20" s="126">
        <f t="shared" si="47"/>
        <v>0</v>
      </c>
      <c r="CZ20" s="126">
        <f t="shared" si="47"/>
        <v>0</v>
      </c>
      <c r="DA20" s="126">
        <f t="shared" si="47"/>
        <v>0</v>
      </c>
      <c r="DB20" s="126">
        <f t="shared" si="47"/>
        <v>0</v>
      </c>
      <c r="DC20" s="126">
        <f t="shared" si="47"/>
        <v>0</v>
      </c>
      <c r="DD20" s="126">
        <f t="shared" si="47"/>
        <v>0</v>
      </c>
      <c r="DE20" s="127">
        <f t="shared" si="47"/>
        <v>0</v>
      </c>
      <c r="DF20" s="128">
        <f t="shared" si="47"/>
        <v>0</v>
      </c>
      <c r="DG20" s="129">
        <f t="shared" si="47"/>
        <v>0</v>
      </c>
      <c r="DH20" s="125">
        <f t="shared" si="47"/>
        <v>0</v>
      </c>
      <c r="DI20" s="127">
        <f t="shared" si="47"/>
        <v>0</v>
      </c>
      <c r="DJ20" s="246">
        <f>SUM(DJ21:DJ23)</f>
        <v>0</v>
      </c>
      <c r="DK20" s="128">
        <f t="shared" ref="DK20:DQ20" si="48">SUM(DK21:DK23)</f>
        <v>0</v>
      </c>
      <c r="DL20" s="126">
        <f t="shared" si="48"/>
        <v>0</v>
      </c>
      <c r="DM20" s="126">
        <f t="shared" si="48"/>
        <v>0</v>
      </c>
      <c r="DN20" s="126">
        <f t="shared" si="48"/>
        <v>0</v>
      </c>
      <c r="DO20" s="126">
        <f t="shared" si="48"/>
        <v>0</v>
      </c>
      <c r="DP20" s="126">
        <f t="shared" si="48"/>
        <v>0</v>
      </c>
      <c r="DQ20" s="129">
        <f t="shared" si="48"/>
        <v>0</v>
      </c>
      <c r="DR20" s="128">
        <f t="shared" si="47"/>
        <v>0</v>
      </c>
      <c r="DS20" s="126">
        <f t="shared" si="47"/>
        <v>0</v>
      </c>
      <c r="DT20" s="126">
        <f t="shared" si="47"/>
        <v>0</v>
      </c>
      <c r="DU20" s="126">
        <f t="shared" si="47"/>
        <v>0</v>
      </c>
      <c r="DV20" s="126">
        <f t="shared" si="47"/>
        <v>0</v>
      </c>
      <c r="DW20" s="126">
        <f t="shared" si="47"/>
        <v>0</v>
      </c>
      <c r="DX20" s="126">
        <f t="shared" si="47"/>
        <v>0</v>
      </c>
      <c r="DY20" s="126">
        <f t="shared" si="47"/>
        <v>0</v>
      </c>
      <c r="DZ20" s="126">
        <f>SUM(DZ21:DZ23)</f>
        <v>0</v>
      </c>
      <c r="EA20" s="129">
        <f t="shared" ref="EA20:FF20" si="49">SUM(EA21:EA23)</f>
        <v>0</v>
      </c>
      <c r="EB20" s="128">
        <f t="shared" si="49"/>
        <v>0</v>
      </c>
      <c r="EC20" s="126">
        <f t="shared" si="49"/>
        <v>0</v>
      </c>
      <c r="ED20" s="126">
        <f t="shared" si="49"/>
        <v>0</v>
      </c>
      <c r="EE20" s="126">
        <f t="shared" si="49"/>
        <v>0</v>
      </c>
      <c r="EF20" s="126">
        <f t="shared" si="49"/>
        <v>0</v>
      </c>
      <c r="EG20" s="126">
        <f t="shared" si="49"/>
        <v>0</v>
      </c>
      <c r="EH20" s="126">
        <f t="shared" si="49"/>
        <v>0</v>
      </c>
      <c r="EI20" s="126">
        <f t="shared" si="49"/>
        <v>0</v>
      </c>
      <c r="EJ20" s="126">
        <f t="shared" si="49"/>
        <v>0</v>
      </c>
      <c r="EK20" s="129">
        <f t="shared" si="49"/>
        <v>0</v>
      </c>
      <c r="EL20" s="128">
        <f>SUM(EL21:EL23)</f>
        <v>0</v>
      </c>
      <c r="EM20" s="127">
        <f>SUM(EM21:EM23)</f>
        <v>0</v>
      </c>
      <c r="EN20" s="128">
        <f t="shared" si="49"/>
        <v>0</v>
      </c>
      <c r="EO20" s="126">
        <f t="shared" si="49"/>
        <v>0</v>
      </c>
      <c r="EP20" s="126">
        <f t="shared" si="49"/>
        <v>0</v>
      </c>
      <c r="EQ20" s="126">
        <f t="shared" si="49"/>
        <v>0</v>
      </c>
      <c r="ER20" s="126">
        <f t="shared" si="49"/>
        <v>0</v>
      </c>
      <c r="ES20" s="129">
        <f t="shared" si="49"/>
        <v>0</v>
      </c>
      <c r="ET20" s="125">
        <f t="shared" si="49"/>
        <v>0</v>
      </c>
      <c r="EU20" s="126">
        <f t="shared" si="49"/>
        <v>0</v>
      </c>
      <c r="EV20" s="126">
        <f t="shared" si="49"/>
        <v>0</v>
      </c>
      <c r="EW20" s="126">
        <f t="shared" si="49"/>
        <v>0</v>
      </c>
      <c r="EX20" s="126">
        <f t="shared" si="49"/>
        <v>0</v>
      </c>
      <c r="EY20" s="126">
        <f t="shared" si="49"/>
        <v>0</v>
      </c>
      <c r="EZ20" s="126">
        <f t="shared" si="49"/>
        <v>0</v>
      </c>
      <c r="FA20" s="127">
        <f t="shared" si="49"/>
        <v>0</v>
      </c>
      <c r="FB20" s="128">
        <f t="shared" si="49"/>
        <v>0</v>
      </c>
      <c r="FC20" s="129">
        <f t="shared" si="49"/>
        <v>0</v>
      </c>
      <c r="FD20" s="128">
        <f>SUM(FD21:FD23)</f>
        <v>0</v>
      </c>
      <c r="FE20" s="129">
        <f t="shared" si="49"/>
        <v>0</v>
      </c>
      <c r="FF20" s="311">
        <f t="shared" si="49"/>
        <v>0</v>
      </c>
    </row>
    <row r="21" spans="1:162" s="10" customFormat="1" ht="16.5" customHeight="1" x14ac:dyDescent="0.25">
      <c r="A21" s="55" t="s">
        <v>53</v>
      </c>
      <c r="B21" s="69"/>
      <c r="C21" s="40"/>
      <c r="D21" s="40"/>
      <c r="E21" s="40"/>
      <c r="F21" s="40"/>
      <c r="G21" s="48">
        <v>21</v>
      </c>
      <c r="H21" s="64" t="s">
        <v>12</v>
      </c>
      <c r="I21" s="216"/>
      <c r="J21" s="130">
        <f>SUM(K21:Q21)</f>
        <v>0</v>
      </c>
      <c r="K21" s="131"/>
      <c r="L21" s="131"/>
      <c r="M21" s="131"/>
      <c r="N21" s="131"/>
      <c r="O21" s="132"/>
      <c r="P21" s="132"/>
      <c r="Q21" s="133" t="s">
        <v>22</v>
      </c>
      <c r="R21" s="128">
        <f t="shared" si="30"/>
        <v>0</v>
      </c>
      <c r="S21" s="129">
        <f t="shared" si="31"/>
        <v>0</v>
      </c>
      <c r="T21" s="134" t="s">
        <v>22</v>
      </c>
      <c r="U21" s="135" t="s">
        <v>22</v>
      </c>
      <c r="V21" s="136"/>
      <c r="W21" s="135" t="s">
        <v>22</v>
      </c>
      <c r="X21" s="135" t="s">
        <v>22</v>
      </c>
      <c r="Y21" s="135" t="s">
        <v>22</v>
      </c>
      <c r="Z21" s="137">
        <f>J21+V21/12</f>
        <v>0</v>
      </c>
      <c r="AA21" s="132"/>
      <c r="AB21" s="133" t="s">
        <v>22</v>
      </c>
      <c r="AC21" s="188">
        <f>SUM(AD21:AK21)</f>
        <v>0</v>
      </c>
      <c r="AD21" s="135" t="s">
        <v>22</v>
      </c>
      <c r="AE21" s="135" t="s">
        <v>22</v>
      </c>
      <c r="AF21" s="135" t="s">
        <v>22</v>
      </c>
      <c r="AG21" s="135" t="s">
        <v>22</v>
      </c>
      <c r="AH21" s="114"/>
      <c r="AI21" s="135" t="s">
        <v>22</v>
      </c>
      <c r="AJ21" s="135" t="s">
        <v>22</v>
      </c>
      <c r="AK21" s="140">
        <f>AH21/12</f>
        <v>0</v>
      </c>
      <c r="AL21" s="117"/>
      <c r="AM21" s="157">
        <f>SUM(AN21:AR21)</f>
        <v>0</v>
      </c>
      <c r="AN21" s="141"/>
      <c r="AO21" s="141"/>
      <c r="AP21" s="196" t="s">
        <v>22</v>
      </c>
      <c r="AQ21" s="114"/>
      <c r="AR21" s="117"/>
      <c r="AS21" s="204"/>
      <c r="AT21" s="210"/>
      <c r="AU21" s="212">
        <f>SUM(AV21:AZ21)</f>
        <v>0</v>
      </c>
      <c r="AV21" s="142"/>
      <c r="AW21" s="142"/>
      <c r="AX21" s="142"/>
      <c r="AY21" s="142"/>
      <c r="AZ21" s="142"/>
      <c r="BA21" s="205"/>
      <c r="BB21" s="180">
        <f t="shared" ref="BB21:BB31" si="50">SUM(BC21:BH21)</f>
        <v>0</v>
      </c>
      <c r="BC21" s="130">
        <f t="shared" ref="BC21:BC31" si="51">SUM(K21*12,AD21,AF21,AI21,AV21)</f>
        <v>0</v>
      </c>
      <c r="BD21" s="130">
        <f>SUM(SUM(L21,O21,Q21)*12,T21,U21,V21,W21,X21,AE21,AG21,AJ21,Y21,AB21,AW21)</f>
        <v>0</v>
      </c>
      <c r="BE21" s="130">
        <f>IFERROR(SUM(M21*12,AH21),0)</f>
        <v>0</v>
      </c>
      <c r="BF21" s="143">
        <f>SUM(SUM(N21,P21)*12,AX21)</f>
        <v>0</v>
      </c>
      <c r="BG21" s="143">
        <f>SUM(AM21,AY21)</f>
        <v>0</v>
      </c>
      <c r="BH21" s="140">
        <f>SUM(Z21,AK21,AZ21)</f>
        <v>0</v>
      </c>
      <c r="BI21" s="218">
        <f>SUM(AA21,AL21,BA21)</f>
        <v>0</v>
      </c>
      <c r="BJ21" s="157">
        <f>SUM(I21,AS21)</f>
        <v>0</v>
      </c>
      <c r="BK21" s="158">
        <f>SUM(I21,AT21)</f>
        <v>0</v>
      </c>
      <c r="BL21" s="180">
        <f>(BB21-BG21-BI21)*23%</f>
        <v>0</v>
      </c>
      <c r="BM21" s="253"/>
      <c r="BN21" s="259">
        <f>SUM(BB21,BL21,BM21)</f>
        <v>0</v>
      </c>
      <c r="BO21" s="157">
        <f>SUM(BP21:BT21)</f>
        <v>0</v>
      </c>
      <c r="BP21" s="141"/>
      <c r="BQ21" s="141"/>
      <c r="BR21" s="141"/>
      <c r="BS21" s="141"/>
      <c r="BT21" s="141"/>
      <c r="BU21" s="194"/>
      <c r="BV21" s="157">
        <f>SUM(BW21:CD21)</f>
        <v>0</v>
      </c>
      <c r="BW21" s="135" t="s">
        <v>22</v>
      </c>
      <c r="BX21" s="135" t="s">
        <v>22</v>
      </c>
      <c r="BY21" s="135" t="s">
        <v>22</v>
      </c>
      <c r="BZ21" s="135" t="s">
        <v>22</v>
      </c>
      <c r="CA21" s="114"/>
      <c r="CB21" s="135" t="s">
        <v>22</v>
      </c>
      <c r="CC21" s="135" t="s">
        <v>22</v>
      </c>
      <c r="CD21" s="140">
        <f>CA21/12</f>
        <v>0</v>
      </c>
      <c r="CE21" s="117"/>
      <c r="CF21" s="157">
        <f>SUM(CG21:CN21)</f>
        <v>0</v>
      </c>
      <c r="CG21" s="135" t="s">
        <v>22</v>
      </c>
      <c r="CH21" s="135" t="s">
        <v>22</v>
      </c>
      <c r="CI21" s="135" t="s">
        <v>22</v>
      </c>
      <c r="CJ21" s="135" t="s">
        <v>22</v>
      </c>
      <c r="CK21" s="114"/>
      <c r="CL21" s="135" t="s">
        <v>22</v>
      </c>
      <c r="CM21" s="135" t="s">
        <v>22</v>
      </c>
      <c r="CN21" s="140">
        <f>CK21/12</f>
        <v>0</v>
      </c>
      <c r="CO21" s="117"/>
      <c r="CP21" s="203"/>
      <c r="CQ21" s="209"/>
      <c r="CR21" s="238">
        <f>SUM(CS21:CV21)</f>
        <v>0</v>
      </c>
      <c r="CS21" s="142"/>
      <c r="CT21" s="142"/>
      <c r="CU21" s="142"/>
      <c r="CV21" s="142"/>
      <c r="CW21" s="205"/>
      <c r="CX21" s="238">
        <f>SUM(CY21:DD21)</f>
        <v>0</v>
      </c>
      <c r="CY21" s="150">
        <f>SUM(BC21,BP21,BW21,BY21,CB21,CG21,CI21,CL21,CS21)</f>
        <v>0</v>
      </c>
      <c r="CZ21" s="144">
        <f>SUM(BD21,BQ21,BX21,BZ21,CC21,CH21,CJ21,CM21,CT21)</f>
        <v>0</v>
      </c>
      <c r="DA21" s="144">
        <f>SUM(BE21,CA21,CK21)</f>
        <v>0</v>
      </c>
      <c r="DB21" s="144">
        <f>SUM(BF21,BR21,CU21)</f>
        <v>0</v>
      </c>
      <c r="DC21" s="144">
        <f>SUM(BG21,BS21)</f>
        <v>0</v>
      </c>
      <c r="DD21" s="144">
        <f>SUM(BH21,BT21,CD21,CN21,CV21)</f>
        <v>0</v>
      </c>
      <c r="DE21" s="236">
        <f>SUM(BI21,BU21,CE21,CO21,CW21)</f>
        <v>0</v>
      </c>
      <c r="DF21" s="238">
        <f>SUM(BJ21,CP21)</f>
        <v>0</v>
      </c>
      <c r="DG21" s="243">
        <f>SUM(BK21,CQ21)</f>
        <v>0</v>
      </c>
      <c r="DH21" s="229">
        <f>IFERROR((CX21-DC21-DD21)*23%,0)</f>
        <v>0</v>
      </c>
      <c r="DI21" s="252"/>
      <c r="DJ21" s="247">
        <f>CX21+DH21+DI21</f>
        <v>0</v>
      </c>
      <c r="DK21" s="238">
        <f>SUM(DL21:DP21)</f>
        <v>0</v>
      </c>
      <c r="DL21" s="145"/>
      <c r="DM21" s="145"/>
      <c r="DN21" s="145"/>
      <c r="DO21" s="145"/>
      <c r="DP21" s="145"/>
      <c r="DQ21" s="298"/>
      <c r="DR21" s="157">
        <f>SUM(DS21:DZ21)</f>
        <v>0</v>
      </c>
      <c r="DS21" s="135" t="s">
        <v>22</v>
      </c>
      <c r="DT21" s="135" t="s">
        <v>22</v>
      </c>
      <c r="DU21" s="135" t="s">
        <v>22</v>
      </c>
      <c r="DV21" s="135" t="s">
        <v>22</v>
      </c>
      <c r="DW21" s="114"/>
      <c r="DX21" s="135" t="s">
        <v>22</v>
      </c>
      <c r="DY21" s="135" t="s">
        <v>22</v>
      </c>
      <c r="DZ21" s="140">
        <f>DW21/12</f>
        <v>0</v>
      </c>
      <c r="EA21" s="117"/>
      <c r="EB21" s="157">
        <f>SUM(EC21:EJ21)</f>
        <v>0</v>
      </c>
      <c r="EC21" s="135" t="s">
        <v>22</v>
      </c>
      <c r="ED21" s="135" t="s">
        <v>22</v>
      </c>
      <c r="EE21" s="135" t="s">
        <v>22</v>
      </c>
      <c r="EF21" s="135" t="s">
        <v>22</v>
      </c>
      <c r="EG21" s="114"/>
      <c r="EH21" s="135" t="s">
        <v>22</v>
      </c>
      <c r="EI21" s="135" t="s">
        <v>22</v>
      </c>
      <c r="EJ21" s="140">
        <f>EG21/12</f>
        <v>0</v>
      </c>
      <c r="EK21" s="117"/>
      <c r="EL21" s="203"/>
      <c r="EM21" s="209"/>
      <c r="EN21" s="238">
        <f t="shared" ref="EN21:EN31" si="52">SUM(EO21:ER21)</f>
        <v>0</v>
      </c>
      <c r="EO21" s="142"/>
      <c r="EP21" s="142"/>
      <c r="EQ21" s="142"/>
      <c r="ER21" s="142"/>
      <c r="ES21" s="205"/>
      <c r="ET21" s="229">
        <f>SUM(EU21:EZ21)</f>
        <v>0</v>
      </c>
      <c r="EU21" s="150">
        <f t="shared" ref="EU21:EU31" si="53">SUM(CY21,DL21,DS21,DU21,DX21,EC21,EE21,EH21,EO21)</f>
        <v>0</v>
      </c>
      <c r="EV21" s="144">
        <f t="shared" ref="EV21:EV31" si="54">SUM(CZ21,DM21,DT21,DV21,DY21,ED21,EF21,EI21,EP21)</f>
        <v>0</v>
      </c>
      <c r="EW21" s="144">
        <f>SUM(DA21,DW21,EG21)</f>
        <v>0</v>
      </c>
      <c r="EX21" s="144">
        <f t="shared" ref="EX21:EX31" si="55">SUM(DB21,DN21,EQ21)</f>
        <v>0</v>
      </c>
      <c r="EY21" s="144">
        <f>SUM(DC21,DO21)</f>
        <v>0</v>
      </c>
      <c r="EZ21" s="144">
        <f>SUM(DD21,DP21,DZ21,EJ21,ER21)</f>
        <v>0</v>
      </c>
      <c r="FA21" s="236">
        <f>SUM(DE21,DQ21,EA21,EK21,ES21)</f>
        <v>0</v>
      </c>
      <c r="FB21" s="238">
        <f>SUM(DF21,EL21)</f>
        <v>0</v>
      </c>
      <c r="FC21" s="243">
        <f>SUM(DG21,EM21)</f>
        <v>0</v>
      </c>
      <c r="FD21" s="238">
        <f>IFERROR((ET21-EY21-EZ21)*23%,0)</f>
        <v>0</v>
      </c>
      <c r="FE21" s="298"/>
      <c r="FF21" s="312">
        <f>ET21+FD21+FE21</f>
        <v>0</v>
      </c>
    </row>
    <row r="22" spans="1:162" s="10" customFormat="1" x14ac:dyDescent="0.25">
      <c r="A22" s="56" t="s">
        <v>54</v>
      </c>
      <c r="B22" s="69"/>
      <c r="C22" s="40"/>
      <c r="D22" s="40"/>
      <c r="E22" s="40"/>
      <c r="F22" s="40"/>
      <c r="G22" s="48">
        <v>21</v>
      </c>
      <c r="H22" s="64" t="s">
        <v>13</v>
      </c>
      <c r="I22" s="216"/>
      <c r="J22" s="130">
        <f t="shared" ref="J22:J25" si="56">SUM(K22:Q22)</f>
        <v>0</v>
      </c>
      <c r="K22" s="131"/>
      <c r="L22" s="131"/>
      <c r="M22" s="146" t="s">
        <v>22</v>
      </c>
      <c r="N22" s="131"/>
      <c r="O22" s="135" t="s">
        <v>22</v>
      </c>
      <c r="P22" s="135" t="s">
        <v>22</v>
      </c>
      <c r="Q22" s="133" t="s">
        <v>22</v>
      </c>
      <c r="R22" s="128">
        <f t="shared" si="30"/>
        <v>0</v>
      </c>
      <c r="S22" s="129">
        <f t="shared" si="31"/>
        <v>0</v>
      </c>
      <c r="T22" s="134" t="s">
        <v>22</v>
      </c>
      <c r="U22" s="135" t="s">
        <v>22</v>
      </c>
      <c r="V22" s="136"/>
      <c r="W22" s="135" t="s">
        <v>22</v>
      </c>
      <c r="X22" s="135" t="s">
        <v>22</v>
      </c>
      <c r="Y22" s="135" t="s">
        <v>22</v>
      </c>
      <c r="Z22" s="137">
        <f>J22+V22/12</f>
        <v>0</v>
      </c>
      <c r="AA22" s="132"/>
      <c r="AB22" s="133" t="s">
        <v>22</v>
      </c>
      <c r="AC22" s="134" t="s">
        <v>22</v>
      </c>
      <c r="AD22" s="135" t="s">
        <v>22</v>
      </c>
      <c r="AE22" s="135" t="s">
        <v>22</v>
      </c>
      <c r="AF22" s="135" t="s">
        <v>22</v>
      </c>
      <c r="AG22" s="135" t="s">
        <v>22</v>
      </c>
      <c r="AH22" s="135" t="s">
        <v>22</v>
      </c>
      <c r="AI22" s="135" t="s">
        <v>22</v>
      </c>
      <c r="AJ22" s="135" t="s">
        <v>22</v>
      </c>
      <c r="AK22" s="135" t="s">
        <v>22</v>
      </c>
      <c r="AL22" s="138" t="s">
        <v>22</v>
      </c>
      <c r="AM22" s="157">
        <f t="shared" ref="AM22:AM40" si="57">SUM(AN22:AR22)</f>
        <v>0</v>
      </c>
      <c r="AN22" s="141"/>
      <c r="AO22" s="141"/>
      <c r="AP22" s="196" t="s">
        <v>22</v>
      </c>
      <c r="AQ22" s="114"/>
      <c r="AR22" s="117"/>
      <c r="AS22" s="204"/>
      <c r="AT22" s="210"/>
      <c r="AU22" s="212">
        <f>SUM(AV22,AW22,AX22,AZ22)</f>
        <v>0</v>
      </c>
      <c r="AV22" s="142"/>
      <c r="AW22" s="142"/>
      <c r="AX22" s="142"/>
      <c r="AY22" s="142"/>
      <c r="AZ22" s="142"/>
      <c r="BA22" s="205"/>
      <c r="BB22" s="180">
        <f t="shared" si="50"/>
        <v>0</v>
      </c>
      <c r="BC22" s="130">
        <f t="shared" si="51"/>
        <v>0</v>
      </c>
      <c r="BD22" s="130">
        <f t="shared" ref="BD22:BD31" si="58">SUM(SUM(L22,O22,Q22)*12,T22,U22,V22,W22,X22,AE22,AG22,AJ22,Y22,AB22,AW22)</f>
        <v>0</v>
      </c>
      <c r="BE22" s="130">
        <f t="shared" ref="BE22:BE31" si="59">IFERROR(SUM(M22*12,AH22),0)</f>
        <v>0</v>
      </c>
      <c r="BF22" s="143">
        <f t="shared" ref="BF22:BF31" si="60">SUM(SUM(N22,P22)*12,AX22)</f>
        <v>0</v>
      </c>
      <c r="BG22" s="143">
        <f>SUM(AM22,AY22)</f>
        <v>0</v>
      </c>
      <c r="BH22" s="140">
        <f t="shared" ref="BH22:BH31" si="61">SUM(Z22,AK22,AZ22)</f>
        <v>0</v>
      </c>
      <c r="BI22" s="218">
        <f t="shared" ref="BI22:BI31" si="62">SUM(AA22,AL22,BA22)</f>
        <v>0</v>
      </c>
      <c r="BJ22" s="157">
        <f>SUM(I22,AS22)</f>
        <v>0</v>
      </c>
      <c r="BK22" s="158">
        <f>SUM(I22,AT22)</f>
        <v>0</v>
      </c>
      <c r="BL22" s="180">
        <f t="shared" ref="BL22:BL31" si="63">(BB22-BG22-BI22)*23%</f>
        <v>0</v>
      </c>
      <c r="BM22" s="254">
        <f>(BB22-BG22)*4.5%</f>
        <v>0</v>
      </c>
      <c r="BN22" s="259">
        <f t="shared" ref="BN22:BN31" si="64">SUM(BB22,BL22,BM22)</f>
        <v>0</v>
      </c>
      <c r="BO22" s="157">
        <f t="shared" ref="BO22:BO31" si="65">SUM(BP22:BT22)</f>
        <v>0</v>
      </c>
      <c r="BP22" s="141"/>
      <c r="BQ22" s="141"/>
      <c r="BR22" s="141"/>
      <c r="BS22" s="141"/>
      <c r="BT22" s="141"/>
      <c r="BU22" s="194"/>
      <c r="BV22" s="157">
        <f t="shared" ref="BV22:BV31" si="66">SUM(BW22:CD22)</f>
        <v>0</v>
      </c>
      <c r="BW22" s="135" t="s">
        <v>22</v>
      </c>
      <c r="BX22" s="135" t="s">
        <v>22</v>
      </c>
      <c r="BY22" s="135" t="s">
        <v>22</v>
      </c>
      <c r="BZ22" s="135" t="s">
        <v>22</v>
      </c>
      <c r="CA22" s="135" t="s">
        <v>22</v>
      </c>
      <c r="CB22" s="135" t="s">
        <v>22</v>
      </c>
      <c r="CC22" s="135" t="s">
        <v>22</v>
      </c>
      <c r="CD22" s="135" t="s">
        <v>22</v>
      </c>
      <c r="CE22" s="138" t="s">
        <v>22</v>
      </c>
      <c r="CF22" s="157">
        <f t="shared" ref="CF22:CF31" si="67">SUM(CG22:CN22)</f>
        <v>0</v>
      </c>
      <c r="CG22" s="135" t="s">
        <v>22</v>
      </c>
      <c r="CH22" s="135" t="s">
        <v>22</v>
      </c>
      <c r="CI22" s="135" t="s">
        <v>22</v>
      </c>
      <c r="CJ22" s="135" t="s">
        <v>22</v>
      </c>
      <c r="CK22" s="135" t="s">
        <v>22</v>
      </c>
      <c r="CL22" s="135" t="s">
        <v>22</v>
      </c>
      <c r="CM22" s="135" t="s">
        <v>22</v>
      </c>
      <c r="CN22" s="135" t="s">
        <v>22</v>
      </c>
      <c r="CO22" s="138" t="s">
        <v>22</v>
      </c>
      <c r="CP22" s="203"/>
      <c r="CQ22" s="209"/>
      <c r="CR22" s="238">
        <f t="shared" ref="CR22:CR31" si="68">SUM(CS22:CV22)</f>
        <v>0</v>
      </c>
      <c r="CS22" s="142"/>
      <c r="CT22" s="142"/>
      <c r="CU22" s="142"/>
      <c r="CV22" s="142"/>
      <c r="CW22" s="205"/>
      <c r="CX22" s="238">
        <f t="shared" ref="CX22:CX41" si="69">SUM(CY22:DD22)</f>
        <v>0</v>
      </c>
      <c r="CY22" s="150">
        <f t="shared" ref="CY22:CY31" si="70">SUM(BC22,BP22,BW22,BY22,CB22,CG22,CI22,CL22,CS22)</f>
        <v>0</v>
      </c>
      <c r="CZ22" s="144">
        <f t="shared" ref="CZ22:CZ31" si="71">SUM(BD22,BQ22,BX22,BZ22,CC22,CH22,CJ22,CM22,CT22)</f>
        <v>0</v>
      </c>
      <c r="DA22" s="135" t="s">
        <v>22</v>
      </c>
      <c r="DB22" s="144">
        <f t="shared" ref="DB22:DB31" si="72">SUM(BF22,BR22,CU22)</f>
        <v>0</v>
      </c>
      <c r="DC22" s="144">
        <f t="shared" ref="DC22:DC31" si="73">SUM(BG22,BS22)</f>
        <v>0</v>
      </c>
      <c r="DD22" s="144">
        <f t="shared" ref="DD22:DD31" si="74">SUM(BH22,BT22,CD22,CN22,CV22)</f>
        <v>0</v>
      </c>
      <c r="DE22" s="236">
        <f t="shared" ref="DE22:DE31" si="75">SUM(BI22,BU22,CE22,CO22,CW22)</f>
        <v>0</v>
      </c>
      <c r="DF22" s="238">
        <f t="shared" ref="DF22:DF31" si="76">SUM(BJ22,CP22)</f>
        <v>0</v>
      </c>
      <c r="DG22" s="243">
        <f t="shared" ref="DG22:DG31" si="77">SUM(BK22,CQ22)</f>
        <v>0</v>
      </c>
      <c r="DH22" s="229">
        <f t="shared" ref="DH22:DH31" si="78">IFERROR((CX22-DC22-DD22)*23%,0)</f>
        <v>0</v>
      </c>
      <c r="DI22" s="236">
        <f>IFERROR((CX22-DC22)*4.5%,0)</f>
        <v>0</v>
      </c>
      <c r="DJ22" s="247">
        <f t="shared" ref="DJ22:DJ31" si="79">CX22+DH22+DI22</f>
        <v>0</v>
      </c>
      <c r="DK22" s="238">
        <f t="shared" ref="DK22:DK40" si="80">SUM(DL22:DP22)</f>
        <v>0</v>
      </c>
      <c r="DL22" s="145"/>
      <c r="DM22" s="145"/>
      <c r="DN22" s="145"/>
      <c r="DO22" s="145"/>
      <c r="DP22" s="145"/>
      <c r="DQ22" s="298"/>
      <c r="DR22" s="157">
        <f t="shared" ref="DR22:DR31" si="81">SUM(DS22:DZ22)</f>
        <v>0</v>
      </c>
      <c r="DS22" s="135" t="s">
        <v>22</v>
      </c>
      <c r="DT22" s="135" t="s">
        <v>22</v>
      </c>
      <c r="DU22" s="135" t="s">
        <v>22</v>
      </c>
      <c r="DV22" s="135" t="s">
        <v>22</v>
      </c>
      <c r="DW22" s="135" t="s">
        <v>22</v>
      </c>
      <c r="DX22" s="135" t="s">
        <v>22</v>
      </c>
      <c r="DY22" s="135" t="s">
        <v>22</v>
      </c>
      <c r="DZ22" s="135" t="s">
        <v>22</v>
      </c>
      <c r="EA22" s="138" t="s">
        <v>22</v>
      </c>
      <c r="EB22" s="157">
        <f t="shared" ref="EB22:EB31" si="82">SUM(EC22:EJ22)</f>
        <v>0</v>
      </c>
      <c r="EC22" s="135" t="s">
        <v>22</v>
      </c>
      <c r="ED22" s="135" t="s">
        <v>22</v>
      </c>
      <c r="EE22" s="135" t="s">
        <v>22</v>
      </c>
      <c r="EF22" s="135" t="s">
        <v>22</v>
      </c>
      <c r="EG22" s="135" t="s">
        <v>22</v>
      </c>
      <c r="EH22" s="135" t="s">
        <v>22</v>
      </c>
      <c r="EI22" s="135" t="s">
        <v>22</v>
      </c>
      <c r="EJ22" s="135" t="s">
        <v>22</v>
      </c>
      <c r="EK22" s="138" t="s">
        <v>22</v>
      </c>
      <c r="EL22" s="203"/>
      <c r="EM22" s="209"/>
      <c r="EN22" s="238">
        <f t="shared" si="52"/>
        <v>0</v>
      </c>
      <c r="EO22" s="142"/>
      <c r="EP22" s="142"/>
      <c r="EQ22" s="142"/>
      <c r="ER22" s="142"/>
      <c r="ES22" s="205"/>
      <c r="ET22" s="229">
        <f t="shared" ref="ET22:ET31" si="83">SUM(EU22:EZ22)</f>
        <v>0</v>
      </c>
      <c r="EU22" s="150">
        <f t="shared" si="53"/>
        <v>0</v>
      </c>
      <c r="EV22" s="144">
        <f t="shared" si="54"/>
        <v>0</v>
      </c>
      <c r="EW22" s="135" t="s">
        <v>22</v>
      </c>
      <c r="EX22" s="144">
        <f t="shared" si="55"/>
        <v>0</v>
      </c>
      <c r="EY22" s="144">
        <f t="shared" ref="EY22:EY31" si="84">SUM(DC22,DO22)</f>
        <v>0</v>
      </c>
      <c r="EZ22" s="144">
        <f t="shared" ref="EZ22:EZ31" si="85">SUM(DD22,DP22,DZ22,EJ22,ER22)</f>
        <v>0</v>
      </c>
      <c r="FA22" s="236">
        <f t="shared" ref="FA22:FA31" si="86">SUM(DE22,DQ22,EA22,EK22,ES22)</f>
        <v>0</v>
      </c>
      <c r="FB22" s="238">
        <f t="shared" ref="FB22:FB31" si="87">SUM(DF22,EL22)</f>
        <v>0</v>
      </c>
      <c r="FC22" s="243">
        <f t="shared" ref="FC22:FC31" si="88">SUM(DG22,EM22)</f>
        <v>0</v>
      </c>
      <c r="FD22" s="238">
        <f t="shared" ref="FD22:FD31" si="89">IFERROR((ET22-EY22-EZ22)*23%,0)</f>
        <v>0</v>
      </c>
      <c r="FE22" s="243">
        <f>IFERROR((ET22-EY22)*4.5%,0)</f>
        <v>0</v>
      </c>
      <c r="FF22" s="312">
        <f>ET22+FD22+FE22</f>
        <v>0</v>
      </c>
    </row>
    <row r="23" spans="1:162" s="10" customFormat="1" x14ac:dyDescent="0.25">
      <c r="A23" s="56" t="s">
        <v>78</v>
      </c>
      <c r="B23" s="69"/>
      <c r="C23" s="40"/>
      <c r="D23" s="40"/>
      <c r="E23" s="40"/>
      <c r="F23" s="40"/>
      <c r="G23" s="48">
        <v>21</v>
      </c>
      <c r="H23" s="64" t="s">
        <v>14</v>
      </c>
      <c r="I23" s="216"/>
      <c r="J23" s="130">
        <f>SUM(K23:Q23)</f>
        <v>0</v>
      </c>
      <c r="K23" s="131"/>
      <c r="L23" s="131"/>
      <c r="M23" s="146" t="s">
        <v>22</v>
      </c>
      <c r="N23" s="146"/>
      <c r="O23" s="135" t="s">
        <v>22</v>
      </c>
      <c r="P23" s="135" t="s">
        <v>22</v>
      </c>
      <c r="Q23" s="133" t="s">
        <v>22</v>
      </c>
      <c r="R23" s="128">
        <f t="shared" si="30"/>
        <v>0</v>
      </c>
      <c r="S23" s="129">
        <f t="shared" si="31"/>
        <v>0</v>
      </c>
      <c r="T23" s="134" t="s">
        <v>22</v>
      </c>
      <c r="U23" s="135" t="s">
        <v>22</v>
      </c>
      <c r="V23" s="135" t="s">
        <v>22</v>
      </c>
      <c r="W23" s="135" t="s">
        <v>22</v>
      </c>
      <c r="X23" s="135" t="s">
        <v>22</v>
      </c>
      <c r="Y23" s="135" t="s">
        <v>22</v>
      </c>
      <c r="Z23" s="137">
        <f>J23</f>
        <v>0</v>
      </c>
      <c r="AA23" s="132"/>
      <c r="AB23" s="133" t="s">
        <v>22</v>
      </c>
      <c r="AC23" s="188">
        <f>SUM(AD23:AK23)</f>
        <v>0</v>
      </c>
      <c r="AD23" s="135" t="s">
        <v>22</v>
      </c>
      <c r="AE23" s="135" t="s">
        <v>22</v>
      </c>
      <c r="AF23" s="140">
        <f t="shared" ref="AF23:AG26" si="90">(6180-5697)/5697*K23*8</f>
        <v>0</v>
      </c>
      <c r="AG23" s="140">
        <f t="shared" si="90"/>
        <v>0</v>
      </c>
      <c r="AH23" s="135" t="s">
        <v>22</v>
      </c>
      <c r="AI23" s="135" t="s">
        <v>22</v>
      </c>
      <c r="AJ23" s="135" t="s">
        <v>22</v>
      </c>
      <c r="AK23" s="140">
        <f>(AF23+AG23)/12</f>
        <v>0</v>
      </c>
      <c r="AL23" s="117"/>
      <c r="AM23" s="157"/>
      <c r="AN23" s="141"/>
      <c r="AO23" s="141"/>
      <c r="AP23" s="196" t="s">
        <v>22</v>
      </c>
      <c r="AQ23" s="114"/>
      <c r="AR23" s="117"/>
      <c r="AS23" s="204"/>
      <c r="AT23" s="210"/>
      <c r="AU23" s="212"/>
      <c r="AV23" s="142"/>
      <c r="AW23" s="142"/>
      <c r="AX23" s="142"/>
      <c r="AY23" s="142"/>
      <c r="AZ23" s="142"/>
      <c r="BA23" s="205"/>
      <c r="BB23" s="180">
        <f t="shared" si="50"/>
        <v>0</v>
      </c>
      <c r="BC23" s="130">
        <f t="shared" si="51"/>
        <v>0</v>
      </c>
      <c r="BD23" s="130">
        <f t="shared" si="58"/>
        <v>0</v>
      </c>
      <c r="BE23" s="126">
        <f t="shared" si="59"/>
        <v>0</v>
      </c>
      <c r="BF23" s="143">
        <f t="shared" si="60"/>
        <v>0</v>
      </c>
      <c r="BG23" s="143"/>
      <c r="BH23" s="140">
        <f t="shared" si="61"/>
        <v>0</v>
      </c>
      <c r="BI23" s="218">
        <f t="shared" si="62"/>
        <v>0</v>
      </c>
      <c r="BJ23" s="157"/>
      <c r="BK23" s="158"/>
      <c r="BL23" s="180">
        <f t="shared" si="63"/>
        <v>0</v>
      </c>
      <c r="BM23" s="254">
        <f t="shared" ref="BM23:BM29" si="91">(BB23-BG23)*4.5%</f>
        <v>0</v>
      </c>
      <c r="BN23" s="259">
        <f t="shared" si="64"/>
        <v>0</v>
      </c>
      <c r="BO23" s="157">
        <f t="shared" si="65"/>
        <v>0</v>
      </c>
      <c r="BP23" s="141"/>
      <c r="BQ23" s="141"/>
      <c r="BR23" s="141"/>
      <c r="BS23" s="141"/>
      <c r="BT23" s="141"/>
      <c r="BU23" s="194"/>
      <c r="BV23" s="157">
        <f t="shared" si="66"/>
        <v>0</v>
      </c>
      <c r="BW23" s="135" t="s">
        <v>22</v>
      </c>
      <c r="BX23" s="135" t="s">
        <v>22</v>
      </c>
      <c r="BY23" s="140">
        <f>AF23/8*4</f>
        <v>0</v>
      </c>
      <c r="BZ23" s="140">
        <f>AG23/8*4</f>
        <v>0</v>
      </c>
      <c r="CA23" s="135" t="s">
        <v>22</v>
      </c>
      <c r="CB23" s="135" t="s">
        <v>22</v>
      </c>
      <c r="CC23" s="135" t="s">
        <v>22</v>
      </c>
      <c r="CD23" s="140">
        <f>(BY23+BZ23)/12</f>
        <v>0</v>
      </c>
      <c r="CE23" s="117"/>
      <c r="CF23" s="157">
        <f t="shared" si="67"/>
        <v>0</v>
      </c>
      <c r="CG23" s="135" t="s">
        <v>22</v>
      </c>
      <c r="CH23" s="135" t="s">
        <v>22</v>
      </c>
      <c r="CI23" s="140">
        <f>IFERROR(SUM(BC23,BP23,BY23)/12*(6650/6180-1)*8,0)</f>
        <v>0</v>
      </c>
      <c r="CJ23" s="140">
        <f>IFERROR(SUM(BD23,BQ23,BZ23)/12*(6650/6180-1)*8,0)</f>
        <v>0</v>
      </c>
      <c r="CK23" s="135" t="s">
        <v>22</v>
      </c>
      <c r="CL23" s="135" t="s">
        <v>22</v>
      </c>
      <c r="CM23" s="135" t="s">
        <v>22</v>
      </c>
      <c r="CN23" s="140">
        <f>(CI23+CJ23)/12</f>
        <v>0</v>
      </c>
      <c r="CO23" s="117"/>
      <c r="CP23" s="203"/>
      <c r="CQ23" s="209"/>
      <c r="CR23" s="238">
        <f t="shared" si="68"/>
        <v>0</v>
      </c>
      <c r="CS23" s="142"/>
      <c r="CT23" s="142"/>
      <c r="CU23" s="142"/>
      <c r="CV23" s="142"/>
      <c r="CW23" s="205"/>
      <c r="CX23" s="238">
        <f t="shared" si="69"/>
        <v>0</v>
      </c>
      <c r="CY23" s="150">
        <f t="shared" si="70"/>
        <v>0</v>
      </c>
      <c r="CZ23" s="144">
        <f t="shared" si="71"/>
        <v>0</v>
      </c>
      <c r="DA23" s="135" t="s">
        <v>22</v>
      </c>
      <c r="DB23" s="144">
        <f t="shared" si="72"/>
        <v>0</v>
      </c>
      <c r="DC23" s="144">
        <f t="shared" si="73"/>
        <v>0</v>
      </c>
      <c r="DD23" s="144">
        <f t="shared" si="74"/>
        <v>0</v>
      </c>
      <c r="DE23" s="236">
        <f t="shared" si="75"/>
        <v>0</v>
      </c>
      <c r="DF23" s="238">
        <f t="shared" si="76"/>
        <v>0</v>
      </c>
      <c r="DG23" s="243">
        <f t="shared" si="77"/>
        <v>0</v>
      </c>
      <c r="DH23" s="229">
        <f t="shared" si="78"/>
        <v>0</v>
      </c>
      <c r="DI23" s="236">
        <f t="shared" ref="DI23:DI29" si="92">IFERROR((CX23-DC23)*4.5%,0)</f>
        <v>0</v>
      </c>
      <c r="DJ23" s="247">
        <f t="shared" si="79"/>
        <v>0</v>
      </c>
      <c r="DK23" s="238">
        <f t="shared" si="80"/>
        <v>0</v>
      </c>
      <c r="DL23" s="145"/>
      <c r="DM23" s="145"/>
      <c r="DN23" s="145"/>
      <c r="DO23" s="145"/>
      <c r="DP23" s="145"/>
      <c r="DQ23" s="298"/>
      <c r="DR23" s="157">
        <f t="shared" si="81"/>
        <v>0</v>
      </c>
      <c r="DS23" s="135" t="s">
        <v>22</v>
      </c>
      <c r="DT23" s="135" t="s">
        <v>22</v>
      </c>
      <c r="DU23" s="140">
        <f>CI23/8*4</f>
        <v>0</v>
      </c>
      <c r="DV23" s="140">
        <f>CJ23/8*4</f>
        <v>0</v>
      </c>
      <c r="DW23" s="135" t="s">
        <v>22</v>
      </c>
      <c r="DX23" s="135" t="s">
        <v>22</v>
      </c>
      <c r="DY23" s="135" t="s">
        <v>22</v>
      </c>
      <c r="DZ23" s="140">
        <f>(DU23+DV23)/12</f>
        <v>0</v>
      </c>
      <c r="EA23" s="117"/>
      <c r="EB23" s="157">
        <f t="shared" si="82"/>
        <v>0</v>
      </c>
      <c r="EC23" s="135" t="s">
        <v>22</v>
      </c>
      <c r="ED23" s="135" t="s">
        <v>22</v>
      </c>
      <c r="EE23" s="140">
        <f>IFERROR(SUM(CY23,DL23,DU23)/12*(7250/6650-1)*8,0)</f>
        <v>0</v>
      </c>
      <c r="EF23" s="140">
        <f>IFERROR(SUM(CZ23,DM23,DV23)/12*(7250/6650-1)*8,0)</f>
        <v>0</v>
      </c>
      <c r="EG23" s="135" t="s">
        <v>22</v>
      </c>
      <c r="EH23" s="135" t="s">
        <v>22</v>
      </c>
      <c r="EI23" s="135" t="s">
        <v>22</v>
      </c>
      <c r="EJ23" s="140">
        <f>(EE23+EF23)/12</f>
        <v>0</v>
      </c>
      <c r="EK23" s="117"/>
      <c r="EL23" s="203"/>
      <c r="EM23" s="209"/>
      <c r="EN23" s="238">
        <f t="shared" si="52"/>
        <v>0</v>
      </c>
      <c r="EO23" s="142"/>
      <c r="EP23" s="142"/>
      <c r="EQ23" s="142"/>
      <c r="ER23" s="142"/>
      <c r="ES23" s="205"/>
      <c r="ET23" s="229">
        <f t="shared" si="83"/>
        <v>0</v>
      </c>
      <c r="EU23" s="150">
        <f t="shared" si="53"/>
        <v>0</v>
      </c>
      <c r="EV23" s="144">
        <f t="shared" si="54"/>
        <v>0</v>
      </c>
      <c r="EW23" s="135" t="s">
        <v>22</v>
      </c>
      <c r="EX23" s="144">
        <f t="shared" si="55"/>
        <v>0</v>
      </c>
      <c r="EY23" s="144">
        <f t="shared" si="84"/>
        <v>0</v>
      </c>
      <c r="EZ23" s="144">
        <f t="shared" si="85"/>
        <v>0</v>
      </c>
      <c r="FA23" s="236">
        <f t="shared" si="86"/>
        <v>0</v>
      </c>
      <c r="FB23" s="238">
        <f t="shared" si="87"/>
        <v>0</v>
      </c>
      <c r="FC23" s="243">
        <f t="shared" si="88"/>
        <v>0</v>
      </c>
      <c r="FD23" s="238">
        <f t="shared" si="89"/>
        <v>0</v>
      </c>
      <c r="FE23" s="243">
        <f t="shared" ref="FE23:FE29" si="93">IFERROR((ET23-EY23)*4.5%,0)</f>
        <v>0</v>
      </c>
      <c r="FF23" s="312">
        <f t="shared" ref="FF23:FF31" si="94">ET23+FD23+FE23</f>
        <v>0</v>
      </c>
    </row>
    <row r="24" spans="1:162" s="10" customFormat="1" x14ac:dyDescent="0.25">
      <c r="A24" s="57" t="s">
        <v>33</v>
      </c>
      <c r="B24" s="69"/>
      <c r="C24" s="40"/>
      <c r="D24" s="40"/>
      <c r="E24" s="40"/>
      <c r="F24" s="40"/>
      <c r="G24" s="48">
        <v>22</v>
      </c>
      <c r="H24" s="64" t="s">
        <v>10</v>
      </c>
      <c r="I24" s="216"/>
      <c r="J24" s="130">
        <f t="shared" si="56"/>
        <v>0</v>
      </c>
      <c r="K24" s="131"/>
      <c r="L24" s="131"/>
      <c r="M24" s="146" t="s">
        <v>22</v>
      </c>
      <c r="N24" s="131"/>
      <c r="O24" s="135" t="s">
        <v>22</v>
      </c>
      <c r="P24" s="135" t="s">
        <v>22</v>
      </c>
      <c r="Q24" s="133" t="s">
        <v>22</v>
      </c>
      <c r="R24" s="128">
        <f t="shared" si="30"/>
        <v>0</v>
      </c>
      <c r="S24" s="129">
        <f t="shared" si="31"/>
        <v>0</v>
      </c>
      <c r="T24" s="134" t="s">
        <v>22</v>
      </c>
      <c r="U24" s="135" t="s">
        <v>22</v>
      </c>
      <c r="V24" s="135" t="s">
        <v>22</v>
      </c>
      <c r="W24" s="135" t="s">
        <v>22</v>
      </c>
      <c r="X24" s="135" t="s">
        <v>22</v>
      </c>
      <c r="Y24" s="135" t="s">
        <v>22</v>
      </c>
      <c r="Z24" s="137">
        <f>K24</f>
        <v>0</v>
      </c>
      <c r="AA24" s="132"/>
      <c r="AB24" s="133" t="s">
        <v>22</v>
      </c>
      <c r="AC24" s="188">
        <f>SUM(AD24:AK24)</f>
        <v>0</v>
      </c>
      <c r="AD24" s="135" t="s">
        <v>22</v>
      </c>
      <c r="AE24" s="135" t="s">
        <v>22</v>
      </c>
      <c r="AF24" s="140">
        <f t="shared" si="90"/>
        <v>0</v>
      </c>
      <c r="AG24" s="140">
        <f t="shared" si="90"/>
        <v>0</v>
      </c>
      <c r="AH24" s="135" t="s">
        <v>22</v>
      </c>
      <c r="AI24" s="135" t="s">
        <v>22</v>
      </c>
      <c r="AJ24" s="135" t="s">
        <v>22</v>
      </c>
      <c r="AK24" s="140">
        <f>AF24/12</f>
        <v>0</v>
      </c>
      <c r="AL24" s="117"/>
      <c r="AM24" s="157">
        <f t="shared" si="57"/>
        <v>0</v>
      </c>
      <c r="AN24" s="141"/>
      <c r="AO24" s="114"/>
      <c r="AP24" s="196" t="s">
        <v>22</v>
      </c>
      <c r="AQ24" s="114"/>
      <c r="AR24" s="117"/>
      <c r="AS24" s="204"/>
      <c r="AT24" s="210"/>
      <c r="AU24" s="212">
        <f>SUM(AV24,AW24,AX24,AZ24)</f>
        <v>0</v>
      </c>
      <c r="AV24" s="142"/>
      <c r="AW24" s="142"/>
      <c r="AX24" s="142"/>
      <c r="AY24" s="142"/>
      <c r="AZ24" s="142"/>
      <c r="BA24" s="205"/>
      <c r="BB24" s="180">
        <f t="shared" si="50"/>
        <v>0</v>
      </c>
      <c r="BC24" s="130">
        <f t="shared" si="51"/>
        <v>0</v>
      </c>
      <c r="BD24" s="130">
        <f t="shared" si="58"/>
        <v>0</v>
      </c>
      <c r="BE24" s="126">
        <f t="shared" si="59"/>
        <v>0</v>
      </c>
      <c r="BF24" s="143">
        <f t="shared" si="60"/>
        <v>0</v>
      </c>
      <c r="BG24" s="143">
        <f t="shared" ref="BG24:BG31" si="95">SUM(AM24,AY24)</f>
        <v>0</v>
      </c>
      <c r="BH24" s="140">
        <f t="shared" si="61"/>
        <v>0</v>
      </c>
      <c r="BI24" s="218">
        <f t="shared" si="62"/>
        <v>0</v>
      </c>
      <c r="BJ24" s="157">
        <f t="shared" ref="BJ24:BJ31" si="96">SUM(I24,AS24)</f>
        <v>0</v>
      </c>
      <c r="BK24" s="158">
        <f t="shared" ref="BK24:BK31" si="97">SUM(I24,AT24)</f>
        <v>0</v>
      </c>
      <c r="BL24" s="180">
        <f t="shared" si="63"/>
        <v>0</v>
      </c>
      <c r="BM24" s="254">
        <f t="shared" si="91"/>
        <v>0</v>
      </c>
      <c r="BN24" s="259">
        <f t="shared" si="64"/>
        <v>0</v>
      </c>
      <c r="BO24" s="157">
        <f t="shared" si="65"/>
        <v>0</v>
      </c>
      <c r="BP24" s="141"/>
      <c r="BQ24" s="141"/>
      <c r="BR24" s="141"/>
      <c r="BS24" s="141"/>
      <c r="BT24" s="141"/>
      <c r="BU24" s="194"/>
      <c r="BV24" s="157">
        <f t="shared" si="66"/>
        <v>0</v>
      </c>
      <c r="BW24" s="135" t="s">
        <v>22</v>
      </c>
      <c r="BX24" s="135" t="s">
        <v>22</v>
      </c>
      <c r="BY24" s="140">
        <f t="shared" ref="BY24:BY26" si="98">AF24/8*4</f>
        <v>0</v>
      </c>
      <c r="BZ24" s="140">
        <f t="shared" ref="BZ24:BZ26" si="99">AG24/8*4</f>
        <v>0</v>
      </c>
      <c r="CA24" s="135" t="s">
        <v>22</v>
      </c>
      <c r="CB24" s="135" t="s">
        <v>22</v>
      </c>
      <c r="CC24" s="135" t="s">
        <v>22</v>
      </c>
      <c r="CD24" s="140">
        <f>BY24/12</f>
        <v>0</v>
      </c>
      <c r="CE24" s="117"/>
      <c r="CF24" s="157">
        <f t="shared" si="67"/>
        <v>0</v>
      </c>
      <c r="CG24" s="135" t="s">
        <v>22</v>
      </c>
      <c r="CH24" s="135" t="s">
        <v>22</v>
      </c>
      <c r="CI24" s="140">
        <f t="shared" ref="CI24:CI26" si="100">IFERROR(SUM(BC24,BP24,BY24)/12*(6650/6180-1)*8,0)</f>
        <v>0</v>
      </c>
      <c r="CJ24" s="140">
        <f t="shared" ref="CJ24:CJ26" si="101">IFERROR(SUM(BD24,BQ24,BZ24)/12*(6650/6180-1)*8,0)</f>
        <v>0</v>
      </c>
      <c r="CK24" s="135" t="s">
        <v>22</v>
      </c>
      <c r="CL24" s="135" t="s">
        <v>22</v>
      </c>
      <c r="CM24" s="135" t="s">
        <v>22</v>
      </c>
      <c r="CN24" s="140">
        <f>CI24/12</f>
        <v>0</v>
      </c>
      <c r="CO24" s="117"/>
      <c r="CP24" s="203"/>
      <c r="CQ24" s="209"/>
      <c r="CR24" s="238">
        <f t="shared" si="68"/>
        <v>0</v>
      </c>
      <c r="CS24" s="142"/>
      <c r="CT24" s="142"/>
      <c r="CU24" s="142"/>
      <c r="CV24" s="142"/>
      <c r="CW24" s="205"/>
      <c r="CX24" s="238">
        <f t="shared" si="69"/>
        <v>0</v>
      </c>
      <c r="CY24" s="150">
        <f t="shared" si="70"/>
        <v>0</v>
      </c>
      <c r="CZ24" s="144">
        <f t="shared" si="71"/>
        <v>0</v>
      </c>
      <c r="DA24" s="135" t="s">
        <v>22</v>
      </c>
      <c r="DB24" s="144">
        <f t="shared" si="72"/>
        <v>0</v>
      </c>
      <c r="DC24" s="144">
        <f t="shared" si="73"/>
        <v>0</v>
      </c>
      <c r="DD24" s="144">
        <f t="shared" si="74"/>
        <v>0</v>
      </c>
      <c r="DE24" s="236">
        <f t="shared" si="75"/>
        <v>0</v>
      </c>
      <c r="DF24" s="238">
        <f t="shared" si="76"/>
        <v>0</v>
      </c>
      <c r="DG24" s="243">
        <f t="shared" si="77"/>
        <v>0</v>
      </c>
      <c r="DH24" s="229">
        <f t="shared" si="78"/>
        <v>0</v>
      </c>
      <c r="DI24" s="236">
        <f t="shared" si="92"/>
        <v>0</v>
      </c>
      <c r="DJ24" s="247">
        <f t="shared" si="79"/>
        <v>0</v>
      </c>
      <c r="DK24" s="238">
        <f t="shared" si="80"/>
        <v>0</v>
      </c>
      <c r="DL24" s="145"/>
      <c r="DM24" s="145"/>
      <c r="DN24" s="145"/>
      <c r="DO24" s="145"/>
      <c r="DP24" s="145"/>
      <c r="DQ24" s="298"/>
      <c r="DR24" s="157">
        <f t="shared" si="81"/>
        <v>0</v>
      </c>
      <c r="DS24" s="135" t="s">
        <v>22</v>
      </c>
      <c r="DT24" s="135" t="s">
        <v>22</v>
      </c>
      <c r="DU24" s="140">
        <f t="shared" ref="DU24:DU26" si="102">CI24/8*4</f>
        <v>0</v>
      </c>
      <c r="DV24" s="140">
        <f t="shared" ref="DV24:DV26" si="103">CJ24/8*4</f>
        <v>0</v>
      </c>
      <c r="DW24" s="135" t="s">
        <v>22</v>
      </c>
      <c r="DX24" s="135" t="s">
        <v>22</v>
      </c>
      <c r="DY24" s="135" t="s">
        <v>22</v>
      </c>
      <c r="DZ24" s="140">
        <f>DU24/12</f>
        <v>0</v>
      </c>
      <c r="EA24" s="117"/>
      <c r="EB24" s="157">
        <f t="shared" si="82"/>
        <v>0</v>
      </c>
      <c r="EC24" s="135" t="s">
        <v>22</v>
      </c>
      <c r="ED24" s="135" t="s">
        <v>22</v>
      </c>
      <c r="EE24" s="140">
        <f t="shared" ref="EE24:EE26" si="104">IFERROR(SUM(CY24,DL24,DU24)/12*(7250/6650-1)*8,0)</f>
        <v>0</v>
      </c>
      <c r="EF24" s="140">
        <f t="shared" ref="EF24:EF26" si="105">IFERROR(SUM(CZ24,DM24,DV24)/12*(7250/6650-1)*8,0)</f>
        <v>0</v>
      </c>
      <c r="EG24" s="135" t="s">
        <v>22</v>
      </c>
      <c r="EH24" s="135" t="s">
        <v>22</v>
      </c>
      <c r="EI24" s="135" t="s">
        <v>22</v>
      </c>
      <c r="EJ24" s="140">
        <f>EE24/12</f>
        <v>0</v>
      </c>
      <c r="EK24" s="117"/>
      <c r="EL24" s="203"/>
      <c r="EM24" s="209"/>
      <c r="EN24" s="238">
        <f t="shared" si="52"/>
        <v>0</v>
      </c>
      <c r="EO24" s="142"/>
      <c r="EP24" s="142"/>
      <c r="EQ24" s="142"/>
      <c r="ER24" s="142"/>
      <c r="ES24" s="205"/>
      <c r="ET24" s="229">
        <f t="shared" si="83"/>
        <v>0</v>
      </c>
      <c r="EU24" s="150">
        <f t="shared" si="53"/>
        <v>0</v>
      </c>
      <c r="EV24" s="144">
        <f t="shared" si="54"/>
        <v>0</v>
      </c>
      <c r="EW24" s="135" t="s">
        <v>22</v>
      </c>
      <c r="EX24" s="144">
        <f t="shared" si="55"/>
        <v>0</v>
      </c>
      <c r="EY24" s="144">
        <f t="shared" si="84"/>
        <v>0</v>
      </c>
      <c r="EZ24" s="144">
        <f t="shared" si="85"/>
        <v>0</v>
      </c>
      <c r="FA24" s="236">
        <f t="shared" si="86"/>
        <v>0</v>
      </c>
      <c r="FB24" s="238">
        <f t="shared" si="87"/>
        <v>0</v>
      </c>
      <c r="FC24" s="243">
        <f t="shared" si="88"/>
        <v>0</v>
      </c>
      <c r="FD24" s="238">
        <f t="shared" si="89"/>
        <v>0</v>
      </c>
      <c r="FE24" s="243">
        <f t="shared" si="93"/>
        <v>0</v>
      </c>
      <c r="FF24" s="312">
        <f t="shared" si="94"/>
        <v>0</v>
      </c>
    </row>
    <row r="25" spans="1:162" s="10" customFormat="1" x14ac:dyDescent="0.25">
      <c r="A25" s="57" t="s">
        <v>34</v>
      </c>
      <c r="B25" s="69"/>
      <c r="C25" s="40"/>
      <c r="D25" s="40"/>
      <c r="E25" s="40"/>
      <c r="F25" s="40"/>
      <c r="G25" s="48">
        <v>23</v>
      </c>
      <c r="H25" s="64" t="s">
        <v>10</v>
      </c>
      <c r="I25" s="216"/>
      <c r="J25" s="130">
        <f t="shared" si="56"/>
        <v>0</v>
      </c>
      <c r="K25" s="131"/>
      <c r="L25" s="131"/>
      <c r="M25" s="146" t="s">
        <v>22</v>
      </c>
      <c r="N25" s="131"/>
      <c r="O25" s="135" t="s">
        <v>22</v>
      </c>
      <c r="P25" s="135" t="s">
        <v>22</v>
      </c>
      <c r="Q25" s="133" t="s">
        <v>22</v>
      </c>
      <c r="R25" s="128">
        <f t="shared" si="30"/>
        <v>0</v>
      </c>
      <c r="S25" s="129">
        <f t="shared" si="31"/>
        <v>0</v>
      </c>
      <c r="T25" s="134" t="s">
        <v>22</v>
      </c>
      <c r="U25" s="135" t="s">
        <v>22</v>
      </c>
      <c r="V25" s="135" t="s">
        <v>22</v>
      </c>
      <c r="W25" s="135" t="s">
        <v>22</v>
      </c>
      <c r="X25" s="135" t="s">
        <v>22</v>
      </c>
      <c r="Y25" s="135" t="s">
        <v>22</v>
      </c>
      <c r="Z25" s="137">
        <f>K25</f>
        <v>0</v>
      </c>
      <c r="AA25" s="132"/>
      <c r="AB25" s="133" t="s">
        <v>22</v>
      </c>
      <c r="AC25" s="188">
        <f>SUM(AD25:AK25)</f>
        <v>0</v>
      </c>
      <c r="AD25" s="135" t="s">
        <v>22</v>
      </c>
      <c r="AE25" s="135" t="s">
        <v>22</v>
      </c>
      <c r="AF25" s="140">
        <f t="shared" si="90"/>
        <v>0</v>
      </c>
      <c r="AG25" s="140">
        <f t="shared" si="90"/>
        <v>0</v>
      </c>
      <c r="AH25" s="135" t="s">
        <v>22</v>
      </c>
      <c r="AI25" s="135" t="s">
        <v>22</v>
      </c>
      <c r="AJ25" s="135" t="s">
        <v>22</v>
      </c>
      <c r="AK25" s="140">
        <f t="shared" ref="AK25" si="106">AF25/12</f>
        <v>0</v>
      </c>
      <c r="AL25" s="117"/>
      <c r="AM25" s="157">
        <f t="shared" si="57"/>
        <v>0</v>
      </c>
      <c r="AN25" s="141"/>
      <c r="AO25" s="114"/>
      <c r="AP25" s="196" t="s">
        <v>22</v>
      </c>
      <c r="AQ25" s="114"/>
      <c r="AR25" s="117"/>
      <c r="AS25" s="204"/>
      <c r="AT25" s="210"/>
      <c r="AU25" s="212">
        <f>SUM(AV25,AW25,AX25,AZ25)</f>
        <v>0</v>
      </c>
      <c r="AV25" s="142"/>
      <c r="AW25" s="142"/>
      <c r="AX25" s="142"/>
      <c r="AY25" s="142"/>
      <c r="AZ25" s="142"/>
      <c r="BA25" s="205"/>
      <c r="BB25" s="180">
        <f t="shared" si="50"/>
        <v>0</v>
      </c>
      <c r="BC25" s="130">
        <f t="shared" si="51"/>
        <v>0</v>
      </c>
      <c r="BD25" s="130">
        <f t="shared" si="58"/>
        <v>0</v>
      </c>
      <c r="BE25" s="126">
        <f t="shared" si="59"/>
        <v>0</v>
      </c>
      <c r="BF25" s="143">
        <f t="shared" si="60"/>
        <v>0</v>
      </c>
      <c r="BG25" s="143">
        <f t="shared" si="95"/>
        <v>0</v>
      </c>
      <c r="BH25" s="140">
        <f t="shared" si="61"/>
        <v>0</v>
      </c>
      <c r="BI25" s="218">
        <f t="shared" si="62"/>
        <v>0</v>
      </c>
      <c r="BJ25" s="157">
        <f t="shared" si="96"/>
        <v>0</v>
      </c>
      <c r="BK25" s="158">
        <f t="shared" si="97"/>
        <v>0</v>
      </c>
      <c r="BL25" s="180">
        <f t="shared" si="63"/>
        <v>0</v>
      </c>
      <c r="BM25" s="254">
        <f t="shared" si="91"/>
        <v>0</v>
      </c>
      <c r="BN25" s="259">
        <f t="shared" si="64"/>
        <v>0</v>
      </c>
      <c r="BO25" s="157">
        <f t="shared" si="65"/>
        <v>0</v>
      </c>
      <c r="BP25" s="141"/>
      <c r="BQ25" s="141"/>
      <c r="BR25" s="141"/>
      <c r="BS25" s="141"/>
      <c r="BT25" s="141"/>
      <c r="BU25" s="194"/>
      <c r="BV25" s="157">
        <f t="shared" si="66"/>
        <v>0</v>
      </c>
      <c r="BW25" s="135" t="s">
        <v>22</v>
      </c>
      <c r="BX25" s="135" t="s">
        <v>22</v>
      </c>
      <c r="BY25" s="140">
        <f t="shared" si="98"/>
        <v>0</v>
      </c>
      <c r="BZ25" s="140">
        <f t="shared" si="99"/>
        <v>0</v>
      </c>
      <c r="CA25" s="135" t="s">
        <v>22</v>
      </c>
      <c r="CB25" s="135" t="s">
        <v>22</v>
      </c>
      <c r="CC25" s="135" t="s">
        <v>22</v>
      </c>
      <c r="CD25" s="140">
        <f t="shared" ref="CD25:CD26" si="107">BY25/12</f>
        <v>0</v>
      </c>
      <c r="CE25" s="117"/>
      <c r="CF25" s="157">
        <f t="shared" si="67"/>
        <v>0</v>
      </c>
      <c r="CG25" s="135" t="s">
        <v>22</v>
      </c>
      <c r="CH25" s="135" t="s">
        <v>22</v>
      </c>
      <c r="CI25" s="140">
        <f t="shared" si="100"/>
        <v>0</v>
      </c>
      <c r="CJ25" s="140">
        <f t="shared" si="101"/>
        <v>0</v>
      </c>
      <c r="CK25" s="135" t="s">
        <v>22</v>
      </c>
      <c r="CL25" s="135" t="s">
        <v>22</v>
      </c>
      <c r="CM25" s="135" t="s">
        <v>22</v>
      </c>
      <c r="CN25" s="140">
        <f>CI25/12</f>
        <v>0</v>
      </c>
      <c r="CO25" s="117"/>
      <c r="CP25" s="203"/>
      <c r="CQ25" s="209"/>
      <c r="CR25" s="238">
        <f t="shared" si="68"/>
        <v>0</v>
      </c>
      <c r="CS25" s="142"/>
      <c r="CT25" s="142"/>
      <c r="CU25" s="142"/>
      <c r="CV25" s="142"/>
      <c r="CW25" s="205"/>
      <c r="CX25" s="238">
        <f t="shared" si="69"/>
        <v>0</v>
      </c>
      <c r="CY25" s="150">
        <f t="shared" si="70"/>
        <v>0</v>
      </c>
      <c r="CZ25" s="144">
        <f t="shared" si="71"/>
        <v>0</v>
      </c>
      <c r="DA25" s="135" t="s">
        <v>22</v>
      </c>
      <c r="DB25" s="144">
        <f t="shared" si="72"/>
        <v>0</v>
      </c>
      <c r="DC25" s="144">
        <f t="shared" si="73"/>
        <v>0</v>
      </c>
      <c r="DD25" s="144">
        <f t="shared" si="74"/>
        <v>0</v>
      </c>
      <c r="DE25" s="236">
        <f t="shared" si="75"/>
        <v>0</v>
      </c>
      <c r="DF25" s="238">
        <f t="shared" si="76"/>
        <v>0</v>
      </c>
      <c r="DG25" s="243">
        <f t="shared" si="77"/>
        <v>0</v>
      </c>
      <c r="DH25" s="229">
        <f t="shared" si="78"/>
        <v>0</v>
      </c>
      <c r="DI25" s="236">
        <f t="shared" si="92"/>
        <v>0</v>
      </c>
      <c r="DJ25" s="247">
        <f t="shared" si="79"/>
        <v>0</v>
      </c>
      <c r="DK25" s="238">
        <f t="shared" si="80"/>
        <v>0</v>
      </c>
      <c r="DL25" s="145"/>
      <c r="DM25" s="145"/>
      <c r="DN25" s="145"/>
      <c r="DO25" s="145"/>
      <c r="DP25" s="145"/>
      <c r="DQ25" s="298"/>
      <c r="DR25" s="157">
        <f t="shared" si="81"/>
        <v>0</v>
      </c>
      <c r="DS25" s="135" t="s">
        <v>22</v>
      </c>
      <c r="DT25" s="135" t="s">
        <v>22</v>
      </c>
      <c r="DU25" s="140">
        <f t="shared" si="102"/>
        <v>0</v>
      </c>
      <c r="DV25" s="140">
        <f t="shared" si="103"/>
        <v>0</v>
      </c>
      <c r="DW25" s="135" t="s">
        <v>22</v>
      </c>
      <c r="DX25" s="135" t="s">
        <v>22</v>
      </c>
      <c r="DY25" s="135" t="s">
        <v>22</v>
      </c>
      <c r="DZ25" s="140">
        <f>DU25/12</f>
        <v>0</v>
      </c>
      <c r="EA25" s="117"/>
      <c r="EB25" s="157">
        <f t="shared" si="82"/>
        <v>0</v>
      </c>
      <c r="EC25" s="135" t="s">
        <v>22</v>
      </c>
      <c r="ED25" s="135" t="s">
        <v>22</v>
      </c>
      <c r="EE25" s="140">
        <f t="shared" si="104"/>
        <v>0</v>
      </c>
      <c r="EF25" s="140">
        <f t="shared" si="105"/>
        <v>0</v>
      </c>
      <c r="EG25" s="135" t="s">
        <v>22</v>
      </c>
      <c r="EH25" s="135" t="s">
        <v>22</v>
      </c>
      <c r="EI25" s="135" t="s">
        <v>22</v>
      </c>
      <c r="EJ25" s="140">
        <f>EE25/12</f>
        <v>0</v>
      </c>
      <c r="EK25" s="117"/>
      <c r="EL25" s="203"/>
      <c r="EM25" s="209"/>
      <c r="EN25" s="238">
        <f t="shared" si="52"/>
        <v>0</v>
      </c>
      <c r="EO25" s="142"/>
      <c r="EP25" s="142"/>
      <c r="EQ25" s="142"/>
      <c r="ER25" s="142"/>
      <c r="ES25" s="205"/>
      <c r="ET25" s="229">
        <f t="shared" si="83"/>
        <v>0</v>
      </c>
      <c r="EU25" s="150">
        <f t="shared" si="53"/>
        <v>0</v>
      </c>
      <c r="EV25" s="144">
        <f t="shared" si="54"/>
        <v>0</v>
      </c>
      <c r="EW25" s="135" t="s">
        <v>22</v>
      </c>
      <c r="EX25" s="144">
        <f t="shared" si="55"/>
        <v>0</v>
      </c>
      <c r="EY25" s="144">
        <f t="shared" si="84"/>
        <v>0</v>
      </c>
      <c r="EZ25" s="144">
        <f t="shared" si="85"/>
        <v>0</v>
      </c>
      <c r="FA25" s="236">
        <f t="shared" si="86"/>
        <v>0</v>
      </c>
      <c r="FB25" s="238">
        <f t="shared" si="87"/>
        <v>0</v>
      </c>
      <c r="FC25" s="243">
        <f t="shared" si="88"/>
        <v>0</v>
      </c>
      <c r="FD25" s="238">
        <f t="shared" si="89"/>
        <v>0</v>
      </c>
      <c r="FE25" s="243">
        <f t="shared" si="93"/>
        <v>0</v>
      </c>
      <c r="FF25" s="312">
        <f t="shared" si="94"/>
        <v>0</v>
      </c>
    </row>
    <row r="26" spans="1:162" s="10" customFormat="1" ht="51" x14ac:dyDescent="0.25">
      <c r="A26" s="58" t="s">
        <v>132</v>
      </c>
      <c r="B26" s="69"/>
      <c r="C26" s="40"/>
      <c r="D26" s="40"/>
      <c r="E26" s="40"/>
      <c r="F26" s="40"/>
      <c r="G26" s="48">
        <v>24</v>
      </c>
      <c r="H26" s="64" t="s">
        <v>10</v>
      </c>
      <c r="I26" s="216"/>
      <c r="J26" s="130">
        <f t="shared" ref="J26:J31" si="108">SUM(K26:Q26)</f>
        <v>0</v>
      </c>
      <c r="K26" s="131"/>
      <c r="L26" s="131"/>
      <c r="M26" s="147"/>
      <c r="N26" s="131"/>
      <c r="O26" s="135" t="s">
        <v>22</v>
      </c>
      <c r="P26" s="135" t="s">
        <v>22</v>
      </c>
      <c r="Q26" s="133" t="s">
        <v>22</v>
      </c>
      <c r="R26" s="128">
        <f t="shared" si="30"/>
        <v>0</v>
      </c>
      <c r="S26" s="129">
        <f t="shared" si="31"/>
        <v>0</v>
      </c>
      <c r="T26" s="134" t="s">
        <v>22</v>
      </c>
      <c r="U26" s="135" t="s">
        <v>22</v>
      </c>
      <c r="V26" s="135" t="s">
        <v>22</v>
      </c>
      <c r="W26" s="135" t="s">
        <v>22</v>
      </c>
      <c r="X26" s="135" t="s">
        <v>22</v>
      </c>
      <c r="Y26" s="135" t="s">
        <v>22</v>
      </c>
      <c r="Z26" s="179">
        <f>K26</f>
        <v>0</v>
      </c>
      <c r="AA26" s="132"/>
      <c r="AB26" s="133" t="s">
        <v>22</v>
      </c>
      <c r="AC26" s="188">
        <f t="shared" ref="AC26:AC28" si="109">SUM(AD26:AK26)</f>
        <v>0</v>
      </c>
      <c r="AD26" s="135" t="s">
        <v>22</v>
      </c>
      <c r="AE26" s="135" t="s">
        <v>22</v>
      </c>
      <c r="AF26" s="140">
        <f t="shared" si="90"/>
        <v>0</v>
      </c>
      <c r="AG26" s="140">
        <f t="shared" si="90"/>
        <v>0</v>
      </c>
      <c r="AH26" s="135" t="s">
        <v>22</v>
      </c>
      <c r="AI26" s="135" t="s">
        <v>22</v>
      </c>
      <c r="AJ26" s="135" t="s">
        <v>22</v>
      </c>
      <c r="AK26" s="140">
        <f>AF26/12</f>
        <v>0</v>
      </c>
      <c r="AL26" s="117"/>
      <c r="AM26" s="157">
        <f t="shared" si="57"/>
        <v>0</v>
      </c>
      <c r="AN26" s="141"/>
      <c r="AO26" s="114"/>
      <c r="AP26" s="196" t="s">
        <v>22</v>
      </c>
      <c r="AQ26" s="114"/>
      <c r="AR26" s="117"/>
      <c r="AS26" s="204"/>
      <c r="AT26" s="210"/>
      <c r="AU26" s="212">
        <f>SUM(AV26,AW26,AX26,AZ26)</f>
        <v>0</v>
      </c>
      <c r="AV26" s="142"/>
      <c r="AW26" s="142"/>
      <c r="AX26" s="142"/>
      <c r="AY26" s="142"/>
      <c r="AZ26" s="142"/>
      <c r="BA26" s="205"/>
      <c r="BB26" s="180">
        <f t="shared" si="50"/>
        <v>0</v>
      </c>
      <c r="BC26" s="130">
        <f t="shared" si="51"/>
        <v>0</v>
      </c>
      <c r="BD26" s="130">
        <f t="shared" si="58"/>
        <v>0</v>
      </c>
      <c r="BE26" s="126">
        <f t="shared" si="59"/>
        <v>0</v>
      </c>
      <c r="BF26" s="143">
        <f t="shared" si="60"/>
        <v>0</v>
      </c>
      <c r="BG26" s="143">
        <f t="shared" si="95"/>
        <v>0</v>
      </c>
      <c r="BH26" s="140">
        <f t="shared" si="61"/>
        <v>0</v>
      </c>
      <c r="BI26" s="218">
        <f t="shared" si="62"/>
        <v>0</v>
      </c>
      <c r="BJ26" s="157">
        <f t="shared" si="96"/>
        <v>0</v>
      </c>
      <c r="BK26" s="158">
        <f t="shared" si="97"/>
        <v>0</v>
      </c>
      <c r="BL26" s="180">
        <f t="shared" si="63"/>
        <v>0</v>
      </c>
      <c r="BM26" s="254">
        <f t="shared" si="91"/>
        <v>0</v>
      </c>
      <c r="BN26" s="259">
        <f t="shared" si="64"/>
        <v>0</v>
      </c>
      <c r="BO26" s="157">
        <f>SUM(BP26:BT26)</f>
        <v>0</v>
      </c>
      <c r="BP26" s="141"/>
      <c r="BQ26" s="141"/>
      <c r="BR26" s="141"/>
      <c r="BS26" s="141"/>
      <c r="BT26" s="141"/>
      <c r="BU26" s="194"/>
      <c r="BV26" s="157">
        <f t="shared" si="66"/>
        <v>0</v>
      </c>
      <c r="BW26" s="135" t="s">
        <v>22</v>
      </c>
      <c r="BX26" s="135" t="s">
        <v>22</v>
      </c>
      <c r="BY26" s="140">
        <f t="shared" si="98"/>
        <v>0</v>
      </c>
      <c r="BZ26" s="140">
        <f t="shared" si="99"/>
        <v>0</v>
      </c>
      <c r="CA26" s="135" t="s">
        <v>22</v>
      </c>
      <c r="CB26" s="135" t="s">
        <v>22</v>
      </c>
      <c r="CC26" s="135" t="s">
        <v>22</v>
      </c>
      <c r="CD26" s="140">
        <f t="shared" si="107"/>
        <v>0</v>
      </c>
      <c r="CE26" s="117"/>
      <c r="CF26" s="157">
        <f t="shared" si="67"/>
        <v>0</v>
      </c>
      <c r="CG26" s="135" t="s">
        <v>22</v>
      </c>
      <c r="CH26" s="135" t="s">
        <v>22</v>
      </c>
      <c r="CI26" s="140">
        <f t="shared" si="100"/>
        <v>0</v>
      </c>
      <c r="CJ26" s="140">
        <f t="shared" si="101"/>
        <v>0</v>
      </c>
      <c r="CK26" s="135" t="s">
        <v>22</v>
      </c>
      <c r="CL26" s="135" t="s">
        <v>22</v>
      </c>
      <c r="CM26" s="135" t="s">
        <v>22</v>
      </c>
      <c r="CN26" s="140">
        <f>CI26/12</f>
        <v>0</v>
      </c>
      <c r="CO26" s="117"/>
      <c r="CP26" s="203"/>
      <c r="CQ26" s="209"/>
      <c r="CR26" s="238">
        <f t="shared" si="68"/>
        <v>0</v>
      </c>
      <c r="CS26" s="142"/>
      <c r="CT26" s="142"/>
      <c r="CU26" s="142"/>
      <c r="CV26" s="142"/>
      <c r="CW26" s="205"/>
      <c r="CX26" s="238">
        <f t="shared" si="69"/>
        <v>0</v>
      </c>
      <c r="CY26" s="150">
        <f t="shared" si="70"/>
        <v>0</v>
      </c>
      <c r="CZ26" s="144">
        <f t="shared" si="71"/>
        <v>0</v>
      </c>
      <c r="DA26" s="135" t="s">
        <v>22</v>
      </c>
      <c r="DB26" s="144">
        <f t="shared" si="72"/>
        <v>0</v>
      </c>
      <c r="DC26" s="144">
        <f t="shared" si="73"/>
        <v>0</v>
      </c>
      <c r="DD26" s="144">
        <f t="shared" si="74"/>
        <v>0</v>
      </c>
      <c r="DE26" s="236">
        <f t="shared" si="75"/>
        <v>0</v>
      </c>
      <c r="DF26" s="238">
        <f t="shared" si="76"/>
        <v>0</v>
      </c>
      <c r="DG26" s="243">
        <f t="shared" si="77"/>
        <v>0</v>
      </c>
      <c r="DH26" s="229">
        <f t="shared" si="78"/>
        <v>0</v>
      </c>
      <c r="DI26" s="236">
        <f t="shared" si="92"/>
        <v>0</v>
      </c>
      <c r="DJ26" s="247">
        <f t="shared" si="79"/>
        <v>0</v>
      </c>
      <c r="DK26" s="238">
        <f t="shared" si="80"/>
        <v>0</v>
      </c>
      <c r="DL26" s="145"/>
      <c r="DM26" s="145"/>
      <c r="DN26" s="145"/>
      <c r="DO26" s="145"/>
      <c r="DP26" s="145"/>
      <c r="DQ26" s="298"/>
      <c r="DR26" s="157">
        <f t="shared" si="81"/>
        <v>0</v>
      </c>
      <c r="DS26" s="135" t="s">
        <v>22</v>
      </c>
      <c r="DT26" s="135" t="s">
        <v>22</v>
      </c>
      <c r="DU26" s="140">
        <f t="shared" si="102"/>
        <v>0</v>
      </c>
      <c r="DV26" s="140">
        <f t="shared" si="103"/>
        <v>0</v>
      </c>
      <c r="DW26" s="135" t="s">
        <v>22</v>
      </c>
      <c r="DX26" s="135" t="s">
        <v>22</v>
      </c>
      <c r="DY26" s="135" t="s">
        <v>22</v>
      </c>
      <c r="DZ26" s="140">
        <f>DU26/12</f>
        <v>0</v>
      </c>
      <c r="EA26" s="117"/>
      <c r="EB26" s="157">
        <f t="shared" si="82"/>
        <v>0</v>
      </c>
      <c r="EC26" s="135" t="s">
        <v>22</v>
      </c>
      <c r="ED26" s="135" t="s">
        <v>22</v>
      </c>
      <c r="EE26" s="140">
        <f t="shared" si="104"/>
        <v>0</v>
      </c>
      <c r="EF26" s="140">
        <f t="shared" si="105"/>
        <v>0</v>
      </c>
      <c r="EG26" s="135" t="s">
        <v>22</v>
      </c>
      <c r="EH26" s="135" t="s">
        <v>22</v>
      </c>
      <c r="EI26" s="135" t="s">
        <v>22</v>
      </c>
      <c r="EJ26" s="140">
        <f>EE26/12</f>
        <v>0</v>
      </c>
      <c r="EK26" s="117"/>
      <c r="EL26" s="203"/>
      <c r="EM26" s="209"/>
      <c r="EN26" s="238">
        <f t="shared" si="52"/>
        <v>0</v>
      </c>
      <c r="EO26" s="142"/>
      <c r="EP26" s="142"/>
      <c r="EQ26" s="142"/>
      <c r="ER26" s="142"/>
      <c r="ES26" s="205"/>
      <c r="ET26" s="229">
        <f t="shared" si="83"/>
        <v>0</v>
      </c>
      <c r="EU26" s="150">
        <f t="shared" si="53"/>
        <v>0</v>
      </c>
      <c r="EV26" s="144">
        <f t="shared" si="54"/>
        <v>0</v>
      </c>
      <c r="EW26" s="135" t="s">
        <v>22</v>
      </c>
      <c r="EX26" s="144">
        <f t="shared" si="55"/>
        <v>0</v>
      </c>
      <c r="EY26" s="144">
        <f t="shared" si="84"/>
        <v>0</v>
      </c>
      <c r="EZ26" s="144">
        <f t="shared" si="85"/>
        <v>0</v>
      </c>
      <c r="FA26" s="236">
        <f t="shared" si="86"/>
        <v>0</v>
      </c>
      <c r="FB26" s="238">
        <f t="shared" si="87"/>
        <v>0</v>
      </c>
      <c r="FC26" s="243">
        <f t="shared" si="88"/>
        <v>0</v>
      </c>
      <c r="FD26" s="238">
        <f t="shared" si="89"/>
        <v>0</v>
      </c>
      <c r="FE26" s="243">
        <f t="shared" si="93"/>
        <v>0</v>
      </c>
      <c r="FF26" s="312">
        <f t="shared" si="94"/>
        <v>0</v>
      </c>
    </row>
    <row r="27" spans="1:162" s="10" customFormat="1" ht="21.75" customHeight="1" x14ac:dyDescent="0.25">
      <c r="A27" s="57" t="s">
        <v>11</v>
      </c>
      <c r="B27" s="69"/>
      <c r="C27" s="40"/>
      <c r="D27" s="40"/>
      <c r="E27" s="40"/>
      <c r="F27" s="40"/>
      <c r="G27" s="48">
        <v>25</v>
      </c>
      <c r="H27" s="64" t="s">
        <v>10</v>
      </c>
      <c r="I27" s="216"/>
      <c r="J27" s="130">
        <f t="shared" si="108"/>
        <v>0</v>
      </c>
      <c r="K27" s="131"/>
      <c r="L27" s="114"/>
      <c r="M27" s="114"/>
      <c r="N27" s="131"/>
      <c r="O27" s="135" t="s">
        <v>22</v>
      </c>
      <c r="P27" s="135" t="s">
        <v>22</v>
      </c>
      <c r="Q27" s="133" t="s">
        <v>22</v>
      </c>
      <c r="R27" s="128">
        <f t="shared" si="30"/>
        <v>0</v>
      </c>
      <c r="S27" s="129">
        <f t="shared" si="31"/>
        <v>0</v>
      </c>
      <c r="T27" s="134" t="s">
        <v>22</v>
      </c>
      <c r="U27" s="140">
        <f>((J27*12+K27*12*15%)+(J27*12+K27*12*15%)*10%)*10%</f>
        <v>0</v>
      </c>
      <c r="V27" s="140">
        <f>K27*12*15%</f>
        <v>0</v>
      </c>
      <c r="W27" s="135" t="s">
        <v>22</v>
      </c>
      <c r="X27" s="135" t="s">
        <v>22</v>
      </c>
      <c r="Y27" s="140">
        <f>SUM(T27,U27,V27,AB27)/12</f>
        <v>0</v>
      </c>
      <c r="Z27" s="137">
        <f>J27+(U27+ V27)/12</f>
        <v>0</v>
      </c>
      <c r="AA27" s="132"/>
      <c r="AB27" s="133" t="s">
        <v>22</v>
      </c>
      <c r="AC27" s="188">
        <f>SUM(AD27:AK27)</f>
        <v>0</v>
      </c>
      <c r="AD27" s="137">
        <f>K27*4%*9</f>
        <v>0</v>
      </c>
      <c r="AE27" s="137">
        <f>IFERROR(AD27*15%+AD27*(L27/K27),0)</f>
        <v>0</v>
      </c>
      <c r="AF27" s="135" t="s">
        <v>22</v>
      </c>
      <c r="AG27" s="135" t="s">
        <v>22</v>
      </c>
      <c r="AH27" s="140">
        <f>(6180-5697)/5697*M27*8</f>
        <v>0</v>
      </c>
      <c r="AI27" s="135" t="s">
        <v>22</v>
      </c>
      <c r="AJ27" s="135" t="s">
        <v>22</v>
      </c>
      <c r="AK27" s="137">
        <f>(AD27+AE27+AH27)/12</f>
        <v>0</v>
      </c>
      <c r="AL27" s="117"/>
      <c r="AM27" s="157">
        <f t="shared" si="57"/>
        <v>0</v>
      </c>
      <c r="AN27" s="141"/>
      <c r="AO27" s="114"/>
      <c r="AP27" s="196" t="s">
        <v>22</v>
      </c>
      <c r="AQ27" s="114"/>
      <c r="AR27" s="193"/>
      <c r="AS27" s="204"/>
      <c r="AT27" s="210"/>
      <c r="AU27" s="212">
        <f>SUM(AV27,AW27,AX27,AZ27)</f>
        <v>0</v>
      </c>
      <c r="AV27" s="142"/>
      <c r="AW27" s="142"/>
      <c r="AX27" s="142"/>
      <c r="AY27" s="142"/>
      <c r="AZ27" s="142"/>
      <c r="BA27" s="205"/>
      <c r="BB27" s="180">
        <f t="shared" si="50"/>
        <v>0</v>
      </c>
      <c r="BC27" s="130">
        <f t="shared" si="51"/>
        <v>0</v>
      </c>
      <c r="BD27" s="130">
        <f t="shared" si="58"/>
        <v>0</v>
      </c>
      <c r="BE27" s="130">
        <f t="shared" si="59"/>
        <v>0</v>
      </c>
      <c r="BF27" s="143">
        <f t="shared" si="60"/>
        <v>0</v>
      </c>
      <c r="BG27" s="143">
        <f>SUM(AM27,AY27)</f>
        <v>0</v>
      </c>
      <c r="BH27" s="140">
        <f t="shared" si="61"/>
        <v>0</v>
      </c>
      <c r="BI27" s="218">
        <f t="shared" si="62"/>
        <v>0</v>
      </c>
      <c r="BJ27" s="157">
        <f t="shared" si="96"/>
        <v>0</v>
      </c>
      <c r="BK27" s="158">
        <f t="shared" si="97"/>
        <v>0</v>
      </c>
      <c r="BL27" s="180">
        <f t="shared" si="63"/>
        <v>0</v>
      </c>
      <c r="BM27" s="254">
        <f t="shared" si="91"/>
        <v>0</v>
      </c>
      <c r="BN27" s="259">
        <f t="shared" si="64"/>
        <v>0</v>
      </c>
      <c r="BO27" s="157">
        <f t="shared" si="65"/>
        <v>0</v>
      </c>
      <c r="BP27" s="141"/>
      <c r="BQ27" s="141"/>
      <c r="BR27" s="141"/>
      <c r="BS27" s="141"/>
      <c r="BT27" s="141"/>
      <c r="BU27" s="194"/>
      <c r="BV27" s="157">
        <f t="shared" si="66"/>
        <v>0</v>
      </c>
      <c r="BW27" s="137">
        <f>AD27/9*3</f>
        <v>0</v>
      </c>
      <c r="BX27" s="137">
        <f>AE27/9*3</f>
        <v>0</v>
      </c>
      <c r="BY27" s="135" t="s">
        <v>22</v>
      </c>
      <c r="BZ27" s="135" t="s">
        <v>22</v>
      </c>
      <c r="CA27" s="140">
        <f>AH27/8*4</f>
        <v>0</v>
      </c>
      <c r="CB27" s="135" t="s">
        <v>22</v>
      </c>
      <c r="CC27" s="135" t="s">
        <v>22</v>
      </c>
      <c r="CD27" s="137">
        <f>(BW27+BX27+CA27)/12</f>
        <v>0</v>
      </c>
      <c r="CE27" s="117"/>
      <c r="CF27" s="157">
        <f t="shared" si="67"/>
        <v>0</v>
      </c>
      <c r="CG27" s="137">
        <f>IFERROR(SUM(BC27,BP27,BW27)/12*4%*9,0)</f>
        <v>0</v>
      </c>
      <c r="CH27" s="137">
        <f>IFERROR(SUM(BD27,BQ27,BX27)/12*4%*9,0)</f>
        <v>0</v>
      </c>
      <c r="CI27" s="135" t="s">
        <v>22</v>
      </c>
      <c r="CJ27" s="135" t="s">
        <v>22</v>
      </c>
      <c r="CK27" s="140">
        <f>IFERROR(SUM(BE27,CA27)/12*(6650/6180-1)*8,0)</f>
        <v>0</v>
      </c>
      <c r="CL27" s="135" t="s">
        <v>22</v>
      </c>
      <c r="CM27" s="135" t="s">
        <v>22</v>
      </c>
      <c r="CN27" s="137">
        <f>(CG27+CH27+CK27)/12</f>
        <v>0</v>
      </c>
      <c r="CO27" s="117"/>
      <c r="CP27" s="203"/>
      <c r="CQ27" s="209"/>
      <c r="CR27" s="238">
        <f t="shared" si="68"/>
        <v>0</v>
      </c>
      <c r="CS27" s="142"/>
      <c r="CT27" s="142"/>
      <c r="CU27" s="142"/>
      <c r="CV27" s="142"/>
      <c r="CW27" s="205"/>
      <c r="CX27" s="238">
        <f t="shared" si="69"/>
        <v>0</v>
      </c>
      <c r="CY27" s="150">
        <f t="shared" si="70"/>
        <v>0</v>
      </c>
      <c r="CZ27" s="144">
        <f t="shared" si="71"/>
        <v>0</v>
      </c>
      <c r="DA27" s="144">
        <f>SUM(BE27,CA27,CK27)</f>
        <v>0</v>
      </c>
      <c r="DB27" s="144">
        <f t="shared" si="72"/>
        <v>0</v>
      </c>
      <c r="DC27" s="144">
        <f t="shared" si="73"/>
        <v>0</v>
      </c>
      <c r="DD27" s="144">
        <f t="shared" si="74"/>
        <v>0</v>
      </c>
      <c r="DE27" s="236">
        <f t="shared" si="75"/>
        <v>0</v>
      </c>
      <c r="DF27" s="238">
        <f t="shared" si="76"/>
        <v>0</v>
      </c>
      <c r="DG27" s="243">
        <f t="shared" si="77"/>
        <v>0</v>
      </c>
      <c r="DH27" s="229">
        <f t="shared" si="78"/>
        <v>0</v>
      </c>
      <c r="DI27" s="236">
        <f t="shared" si="92"/>
        <v>0</v>
      </c>
      <c r="DJ27" s="247">
        <f t="shared" si="79"/>
        <v>0</v>
      </c>
      <c r="DK27" s="238">
        <f t="shared" si="80"/>
        <v>0</v>
      </c>
      <c r="DL27" s="145"/>
      <c r="DM27" s="145"/>
      <c r="DN27" s="145"/>
      <c r="DO27" s="145"/>
      <c r="DP27" s="145"/>
      <c r="DQ27" s="298"/>
      <c r="DR27" s="157">
        <f t="shared" si="81"/>
        <v>0</v>
      </c>
      <c r="DS27" s="137">
        <f>CG27/9*3</f>
        <v>0</v>
      </c>
      <c r="DT27" s="137">
        <f>CH27/9*3</f>
        <v>0</v>
      </c>
      <c r="DU27" s="135" t="s">
        <v>22</v>
      </c>
      <c r="DV27" s="135" t="s">
        <v>22</v>
      </c>
      <c r="DW27" s="140">
        <f>CK27/8*4</f>
        <v>0</v>
      </c>
      <c r="DX27" s="135" t="s">
        <v>22</v>
      </c>
      <c r="DY27" s="135" t="s">
        <v>22</v>
      </c>
      <c r="DZ27" s="137">
        <f>(DS27+DT27+DW27)/12</f>
        <v>0</v>
      </c>
      <c r="EA27" s="117"/>
      <c r="EB27" s="157">
        <f t="shared" si="82"/>
        <v>0</v>
      </c>
      <c r="EC27" s="137">
        <f>IFERROR(SUM(CY27,DL27,DS27)/12*4%*9,0)</f>
        <v>0</v>
      </c>
      <c r="ED27" s="137">
        <f>IFERROR(SUM(CZ27,DM27,DT27)/12*4%*9,0)</f>
        <v>0</v>
      </c>
      <c r="EE27" s="135" t="s">
        <v>22</v>
      </c>
      <c r="EF27" s="135" t="s">
        <v>22</v>
      </c>
      <c r="EG27" s="140">
        <f>IFERROR(SUM(DA27,DW27)/12*(7250/6650-1)*8,0)</f>
        <v>0</v>
      </c>
      <c r="EH27" s="135" t="s">
        <v>22</v>
      </c>
      <c r="EI27" s="135" t="s">
        <v>22</v>
      </c>
      <c r="EJ27" s="137">
        <f>(EC27+ED27+EG27)/12</f>
        <v>0</v>
      </c>
      <c r="EK27" s="117"/>
      <c r="EL27" s="203"/>
      <c r="EM27" s="209"/>
      <c r="EN27" s="238">
        <f t="shared" si="52"/>
        <v>0</v>
      </c>
      <c r="EO27" s="142"/>
      <c r="EP27" s="142"/>
      <c r="EQ27" s="142"/>
      <c r="ER27" s="142"/>
      <c r="ES27" s="205"/>
      <c r="ET27" s="229">
        <f t="shared" si="83"/>
        <v>0</v>
      </c>
      <c r="EU27" s="150">
        <f t="shared" si="53"/>
        <v>0</v>
      </c>
      <c r="EV27" s="144">
        <f t="shared" si="54"/>
        <v>0</v>
      </c>
      <c r="EW27" s="144">
        <f>SUM(DA27,DW27,EG27)</f>
        <v>0</v>
      </c>
      <c r="EX27" s="144">
        <f t="shared" si="55"/>
        <v>0</v>
      </c>
      <c r="EY27" s="144">
        <f t="shared" si="84"/>
        <v>0</v>
      </c>
      <c r="EZ27" s="144">
        <f t="shared" si="85"/>
        <v>0</v>
      </c>
      <c r="FA27" s="236">
        <f t="shared" si="86"/>
        <v>0</v>
      </c>
      <c r="FB27" s="238">
        <f t="shared" si="87"/>
        <v>0</v>
      </c>
      <c r="FC27" s="243">
        <f t="shared" si="88"/>
        <v>0</v>
      </c>
      <c r="FD27" s="238">
        <f t="shared" si="89"/>
        <v>0</v>
      </c>
      <c r="FE27" s="243">
        <f t="shared" si="93"/>
        <v>0</v>
      </c>
      <c r="FF27" s="312">
        <f t="shared" si="94"/>
        <v>0</v>
      </c>
    </row>
    <row r="28" spans="1:162" s="10" customFormat="1" ht="25.5" x14ac:dyDescent="0.25">
      <c r="A28" s="57" t="s">
        <v>35</v>
      </c>
      <c r="B28" s="69"/>
      <c r="C28" s="40"/>
      <c r="D28" s="40"/>
      <c r="E28" s="40"/>
      <c r="F28" s="40"/>
      <c r="G28" s="48">
        <v>26</v>
      </c>
      <c r="H28" s="64" t="s">
        <v>10</v>
      </c>
      <c r="I28" s="216"/>
      <c r="J28" s="130">
        <f t="shared" si="108"/>
        <v>0</v>
      </c>
      <c r="K28" s="131"/>
      <c r="L28" s="131"/>
      <c r="M28" s="114"/>
      <c r="N28" s="131"/>
      <c r="O28" s="135" t="s">
        <v>22</v>
      </c>
      <c r="P28" s="135" t="s">
        <v>22</v>
      </c>
      <c r="Q28" s="133" t="s">
        <v>22</v>
      </c>
      <c r="R28" s="128">
        <f t="shared" si="30"/>
        <v>0</v>
      </c>
      <c r="S28" s="129">
        <f t="shared" si="31"/>
        <v>0</v>
      </c>
      <c r="T28" s="134" t="s">
        <v>22</v>
      </c>
      <c r="U28" s="135" t="s">
        <v>22</v>
      </c>
      <c r="V28" s="140">
        <f>K28*12*15%</f>
        <v>0</v>
      </c>
      <c r="W28" s="135" t="s">
        <v>22</v>
      </c>
      <c r="X28" s="135" t="s">
        <v>22</v>
      </c>
      <c r="Y28" s="135" t="s">
        <v>22</v>
      </c>
      <c r="Z28" s="137">
        <f>K28</f>
        <v>0</v>
      </c>
      <c r="AA28" s="132"/>
      <c r="AB28" s="133" t="s">
        <v>22</v>
      </c>
      <c r="AC28" s="188">
        <f t="shared" si="109"/>
        <v>0</v>
      </c>
      <c r="AD28" s="135" t="s">
        <v>22</v>
      </c>
      <c r="AE28" s="135" t="s">
        <v>22</v>
      </c>
      <c r="AF28" s="135" t="s">
        <v>22</v>
      </c>
      <c r="AG28" s="135" t="s">
        <v>22</v>
      </c>
      <c r="AH28" s="140">
        <f>(6180-5697)/5697*M28*8</f>
        <v>0</v>
      </c>
      <c r="AI28" s="135" t="s">
        <v>22</v>
      </c>
      <c r="AJ28" s="135" t="s">
        <v>22</v>
      </c>
      <c r="AK28" s="135" t="s">
        <v>22</v>
      </c>
      <c r="AL28" s="138" t="s">
        <v>22</v>
      </c>
      <c r="AM28" s="157">
        <f t="shared" si="57"/>
        <v>0</v>
      </c>
      <c r="AN28" s="141"/>
      <c r="AO28" s="114"/>
      <c r="AP28" s="196" t="s">
        <v>22</v>
      </c>
      <c r="AQ28" s="114"/>
      <c r="AR28" s="117"/>
      <c r="AS28" s="204"/>
      <c r="AT28" s="210"/>
      <c r="AU28" s="212">
        <f t="shared" ref="AU28:AU31" si="110">SUM(AV28,AW28,AX28,AZ28)</f>
        <v>0</v>
      </c>
      <c r="AV28" s="142"/>
      <c r="AW28" s="142"/>
      <c r="AX28" s="142"/>
      <c r="AY28" s="142"/>
      <c r="AZ28" s="142"/>
      <c r="BA28" s="205"/>
      <c r="BB28" s="180">
        <f t="shared" si="50"/>
        <v>0</v>
      </c>
      <c r="BC28" s="130">
        <f t="shared" si="51"/>
        <v>0</v>
      </c>
      <c r="BD28" s="130">
        <f t="shared" si="58"/>
        <v>0</v>
      </c>
      <c r="BE28" s="130">
        <f t="shared" si="59"/>
        <v>0</v>
      </c>
      <c r="BF28" s="143">
        <f t="shared" si="60"/>
        <v>0</v>
      </c>
      <c r="BG28" s="143">
        <f t="shared" si="95"/>
        <v>0</v>
      </c>
      <c r="BH28" s="140">
        <f t="shared" si="61"/>
        <v>0</v>
      </c>
      <c r="BI28" s="218">
        <f t="shared" si="62"/>
        <v>0</v>
      </c>
      <c r="BJ28" s="157">
        <f t="shared" si="96"/>
        <v>0</v>
      </c>
      <c r="BK28" s="158">
        <f t="shared" si="97"/>
        <v>0</v>
      </c>
      <c r="BL28" s="180">
        <f t="shared" si="63"/>
        <v>0</v>
      </c>
      <c r="BM28" s="254">
        <f t="shared" si="91"/>
        <v>0</v>
      </c>
      <c r="BN28" s="259">
        <f t="shared" si="64"/>
        <v>0</v>
      </c>
      <c r="BO28" s="157">
        <f t="shared" si="65"/>
        <v>0</v>
      </c>
      <c r="BP28" s="141"/>
      <c r="BQ28" s="141"/>
      <c r="BR28" s="141"/>
      <c r="BS28" s="141"/>
      <c r="BT28" s="141"/>
      <c r="BU28" s="194"/>
      <c r="BV28" s="157">
        <f t="shared" si="66"/>
        <v>0</v>
      </c>
      <c r="BW28" s="135" t="s">
        <v>22</v>
      </c>
      <c r="BX28" s="135" t="s">
        <v>22</v>
      </c>
      <c r="BY28" s="135" t="s">
        <v>22</v>
      </c>
      <c r="BZ28" s="135" t="s">
        <v>22</v>
      </c>
      <c r="CA28" s="140">
        <f>AH28/8*4</f>
        <v>0</v>
      </c>
      <c r="CB28" s="135" t="s">
        <v>22</v>
      </c>
      <c r="CC28" s="135" t="s">
        <v>22</v>
      </c>
      <c r="CD28" s="135" t="s">
        <v>22</v>
      </c>
      <c r="CE28" s="138" t="s">
        <v>22</v>
      </c>
      <c r="CF28" s="157">
        <f t="shared" si="67"/>
        <v>0</v>
      </c>
      <c r="CG28" s="135" t="s">
        <v>22</v>
      </c>
      <c r="CH28" s="135" t="s">
        <v>22</v>
      </c>
      <c r="CI28" s="135" t="s">
        <v>22</v>
      </c>
      <c r="CJ28" s="135" t="s">
        <v>22</v>
      </c>
      <c r="CK28" s="140">
        <f>IFERROR(SUM(BE28,CA28)/12*(6650/6180-1)*8,0)</f>
        <v>0</v>
      </c>
      <c r="CL28" s="135" t="s">
        <v>22</v>
      </c>
      <c r="CM28" s="135" t="s">
        <v>22</v>
      </c>
      <c r="CN28" s="135" t="s">
        <v>22</v>
      </c>
      <c r="CO28" s="138" t="s">
        <v>22</v>
      </c>
      <c r="CP28" s="203"/>
      <c r="CQ28" s="209"/>
      <c r="CR28" s="238">
        <f t="shared" si="68"/>
        <v>0</v>
      </c>
      <c r="CS28" s="142"/>
      <c r="CT28" s="142"/>
      <c r="CU28" s="142"/>
      <c r="CV28" s="142"/>
      <c r="CW28" s="205"/>
      <c r="CX28" s="238">
        <f t="shared" si="69"/>
        <v>0</v>
      </c>
      <c r="CY28" s="150">
        <f t="shared" si="70"/>
        <v>0</v>
      </c>
      <c r="CZ28" s="144">
        <f t="shared" si="71"/>
        <v>0</v>
      </c>
      <c r="DA28" s="144">
        <f>SUM(BE28,CA28,CK28)</f>
        <v>0</v>
      </c>
      <c r="DB28" s="144">
        <f t="shared" si="72"/>
        <v>0</v>
      </c>
      <c r="DC28" s="144">
        <f t="shared" si="73"/>
        <v>0</v>
      </c>
      <c r="DD28" s="144">
        <f t="shared" si="74"/>
        <v>0</v>
      </c>
      <c r="DE28" s="236">
        <f t="shared" si="75"/>
        <v>0</v>
      </c>
      <c r="DF28" s="238">
        <f t="shared" si="76"/>
        <v>0</v>
      </c>
      <c r="DG28" s="243">
        <f t="shared" si="77"/>
        <v>0</v>
      </c>
      <c r="DH28" s="229">
        <f t="shared" si="78"/>
        <v>0</v>
      </c>
      <c r="DI28" s="236">
        <f t="shared" si="92"/>
        <v>0</v>
      </c>
      <c r="DJ28" s="247">
        <f t="shared" si="79"/>
        <v>0</v>
      </c>
      <c r="DK28" s="238">
        <f t="shared" si="80"/>
        <v>0</v>
      </c>
      <c r="DL28" s="145"/>
      <c r="DM28" s="145"/>
      <c r="DN28" s="145"/>
      <c r="DO28" s="145"/>
      <c r="DP28" s="145"/>
      <c r="DQ28" s="298"/>
      <c r="DR28" s="157">
        <f t="shared" si="81"/>
        <v>0</v>
      </c>
      <c r="DS28" s="135" t="s">
        <v>22</v>
      </c>
      <c r="DT28" s="135" t="s">
        <v>22</v>
      </c>
      <c r="DU28" s="135" t="s">
        <v>22</v>
      </c>
      <c r="DV28" s="135" t="s">
        <v>22</v>
      </c>
      <c r="DW28" s="140">
        <f>CK28/8*4</f>
        <v>0</v>
      </c>
      <c r="DX28" s="135" t="s">
        <v>22</v>
      </c>
      <c r="DY28" s="135" t="s">
        <v>22</v>
      </c>
      <c r="DZ28" s="135" t="s">
        <v>22</v>
      </c>
      <c r="EA28" s="138" t="s">
        <v>22</v>
      </c>
      <c r="EB28" s="157">
        <f t="shared" si="82"/>
        <v>0</v>
      </c>
      <c r="EC28" s="135" t="s">
        <v>22</v>
      </c>
      <c r="ED28" s="135" t="s">
        <v>22</v>
      </c>
      <c r="EE28" s="135" t="s">
        <v>22</v>
      </c>
      <c r="EF28" s="135" t="s">
        <v>22</v>
      </c>
      <c r="EG28" s="140">
        <f>IFERROR(SUM(DA28,DW28)/12*(7250/6650-1)*8,0)</f>
        <v>0</v>
      </c>
      <c r="EH28" s="135" t="s">
        <v>22</v>
      </c>
      <c r="EI28" s="135" t="s">
        <v>22</v>
      </c>
      <c r="EJ28" s="135" t="s">
        <v>22</v>
      </c>
      <c r="EK28" s="138" t="s">
        <v>22</v>
      </c>
      <c r="EL28" s="203"/>
      <c r="EM28" s="209"/>
      <c r="EN28" s="238">
        <f t="shared" si="52"/>
        <v>0</v>
      </c>
      <c r="EO28" s="142"/>
      <c r="EP28" s="142"/>
      <c r="EQ28" s="142"/>
      <c r="ER28" s="142"/>
      <c r="ES28" s="205"/>
      <c r="ET28" s="229">
        <f t="shared" si="83"/>
        <v>0</v>
      </c>
      <c r="EU28" s="150">
        <f t="shared" si="53"/>
        <v>0</v>
      </c>
      <c r="EV28" s="144">
        <f t="shared" si="54"/>
        <v>0</v>
      </c>
      <c r="EW28" s="144">
        <f>SUM(DA28,DW28,EG28)</f>
        <v>0</v>
      </c>
      <c r="EX28" s="144">
        <f t="shared" si="55"/>
        <v>0</v>
      </c>
      <c r="EY28" s="144">
        <f t="shared" si="84"/>
        <v>0</v>
      </c>
      <c r="EZ28" s="144">
        <f t="shared" si="85"/>
        <v>0</v>
      </c>
      <c r="FA28" s="236">
        <f t="shared" si="86"/>
        <v>0</v>
      </c>
      <c r="FB28" s="238">
        <f t="shared" si="87"/>
        <v>0</v>
      </c>
      <c r="FC28" s="243">
        <f t="shared" si="88"/>
        <v>0</v>
      </c>
      <c r="FD28" s="238">
        <f t="shared" si="89"/>
        <v>0</v>
      </c>
      <c r="FE28" s="243">
        <f t="shared" si="93"/>
        <v>0</v>
      </c>
      <c r="FF28" s="312">
        <f t="shared" si="94"/>
        <v>0</v>
      </c>
    </row>
    <row r="29" spans="1:162" s="10" customFormat="1" ht="37.5" x14ac:dyDescent="0.25">
      <c r="A29" s="57" t="s">
        <v>52</v>
      </c>
      <c r="B29" s="69"/>
      <c r="C29" s="40"/>
      <c r="D29" s="40"/>
      <c r="E29" s="40"/>
      <c r="F29" s="40"/>
      <c r="G29" s="48">
        <v>27</v>
      </c>
      <c r="H29" s="64" t="s">
        <v>10</v>
      </c>
      <c r="I29" s="216"/>
      <c r="J29" s="130">
        <f t="shared" si="108"/>
        <v>0</v>
      </c>
      <c r="K29" s="131"/>
      <c r="L29" s="131"/>
      <c r="M29" s="135" t="s">
        <v>22</v>
      </c>
      <c r="N29" s="131"/>
      <c r="O29" s="135" t="s">
        <v>22</v>
      </c>
      <c r="P29" s="135" t="s">
        <v>22</v>
      </c>
      <c r="Q29" s="148"/>
      <c r="R29" s="128">
        <f t="shared" si="30"/>
        <v>0</v>
      </c>
      <c r="S29" s="129">
        <f t="shared" si="31"/>
        <v>0</v>
      </c>
      <c r="T29" s="134" t="s">
        <v>22</v>
      </c>
      <c r="U29" s="140">
        <f>K29</f>
        <v>0</v>
      </c>
      <c r="V29" s="140">
        <f>K29*12*15%</f>
        <v>0</v>
      </c>
      <c r="W29" s="135" t="s">
        <v>22</v>
      </c>
      <c r="X29" s="135" t="s">
        <v>22</v>
      </c>
      <c r="Y29" s="140">
        <f>SUM(T29,U29,V29,AB29)/12</f>
        <v>0</v>
      </c>
      <c r="Z29" s="137">
        <f>J29+(U29+ V29)/12</f>
        <v>0</v>
      </c>
      <c r="AA29" s="132"/>
      <c r="AB29" s="133" t="s">
        <v>22</v>
      </c>
      <c r="AC29" s="134" t="s">
        <v>22</v>
      </c>
      <c r="AD29" s="135" t="s">
        <v>22</v>
      </c>
      <c r="AE29" s="135" t="s">
        <v>22</v>
      </c>
      <c r="AF29" s="135" t="s">
        <v>22</v>
      </c>
      <c r="AG29" s="135" t="s">
        <v>22</v>
      </c>
      <c r="AH29" s="135" t="s">
        <v>22</v>
      </c>
      <c r="AI29" s="135" t="s">
        <v>22</v>
      </c>
      <c r="AJ29" s="135" t="s">
        <v>22</v>
      </c>
      <c r="AK29" s="135" t="s">
        <v>22</v>
      </c>
      <c r="AL29" s="138" t="s">
        <v>22</v>
      </c>
      <c r="AM29" s="157">
        <f t="shared" si="57"/>
        <v>0</v>
      </c>
      <c r="AN29" s="141"/>
      <c r="AO29" s="141"/>
      <c r="AP29" s="196" t="s">
        <v>22</v>
      </c>
      <c r="AQ29" s="114"/>
      <c r="AR29" s="194"/>
      <c r="AS29" s="204"/>
      <c r="AT29" s="210"/>
      <c r="AU29" s="212">
        <f t="shared" si="110"/>
        <v>0</v>
      </c>
      <c r="AV29" s="142"/>
      <c r="AW29" s="142"/>
      <c r="AX29" s="142"/>
      <c r="AY29" s="142"/>
      <c r="AZ29" s="142"/>
      <c r="BA29" s="205"/>
      <c r="BB29" s="180">
        <f t="shared" si="50"/>
        <v>0</v>
      </c>
      <c r="BC29" s="130">
        <f t="shared" si="51"/>
        <v>0</v>
      </c>
      <c r="BD29" s="130">
        <f t="shared" si="58"/>
        <v>0</v>
      </c>
      <c r="BE29" s="126">
        <f t="shared" si="59"/>
        <v>0</v>
      </c>
      <c r="BF29" s="143">
        <f t="shared" si="60"/>
        <v>0</v>
      </c>
      <c r="BG29" s="143">
        <f t="shared" si="95"/>
        <v>0</v>
      </c>
      <c r="BH29" s="140">
        <f t="shared" si="61"/>
        <v>0</v>
      </c>
      <c r="BI29" s="218">
        <f t="shared" si="62"/>
        <v>0</v>
      </c>
      <c r="BJ29" s="157">
        <f t="shared" si="96"/>
        <v>0</v>
      </c>
      <c r="BK29" s="158">
        <f t="shared" si="97"/>
        <v>0</v>
      </c>
      <c r="BL29" s="180">
        <f t="shared" si="63"/>
        <v>0</v>
      </c>
      <c r="BM29" s="254">
        <f t="shared" si="91"/>
        <v>0</v>
      </c>
      <c r="BN29" s="259">
        <f t="shared" si="64"/>
        <v>0</v>
      </c>
      <c r="BO29" s="157">
        <f t="shared" si="65"/>
        <v>0</v>
      </c>
      <c r="BP29" s="141"/>
      <c r="BQ29" s="141"/>
      <c r="BR29" s="141"/>
      <c r="BS29" s="141"/>
      <c r="BT29" s="141"/>
      <c r="BU29" s="194"/>
      <c r="BV29" s="157">
        <f t="shared" si="66"/>
        <v>0</v>
      </c>
      <c r="BW29" s="135" t="s">
        <v>22</v>
      </c>
      <c r="BX29" s="135" t="s">
        <v>22</v>
      </c>
      <c r="BY29" s="135" t="s">
        <v>22</v>
      </c>
      <c r="BZ29" s="135" t="s">
        <v>22</v>
      </c>
      <c r="CA29" s="135" t="s">
        <v>22</v>
      </c>
      <c r="CB29" s="135" t="s">
        <v>22</v>
      </c>
      <c r="CC29" s="135" t="s">
        <v>22</v>
      </c>
      <c r="CD29" s="135" t="s">
        <v>22</v>
      </c>
      <c r="CE29" s="138" t="s">
        <v>22</v>
      </c>
      <c r="CF29" s="157">
        <f t="shared" si="67"/>
        <v>0</v>
      </c>
      <c r="CG29" s="135" t="s">
        <v>22</v>
      </c>
      <c r="CH29" s="135" t="s">
        <v>22</v>
      </c>
      <c r="CI29" s="135" t="s">
        <v>22</v>
      </c>
      <c r="CJ29" s="135" t="s">
        <v>22</v>
      </c>
      <c r="CK29" s="135" t="s">
        <v>22</v>
      </c>
      <c r="CL29" s="135" t="s">
        <v>22</v>
      </c>
      <c r="CM29" s="135" t="s">
        <v>22</v>
      </c>
      <c r="CN29" s="135" t="s">
        <v>22</v>
      </c>
      <c r="CO29" s="138" t="s">
        <v>22</v>
      </c>
      <c r="CP29" s="203"/>
      <c r="CQ29" s="209"/>
      <c r="CR29" s="238">
        <f t="shared" si="68"/>
        <v>0</v>
      </c>
      <c r="CS29" s="142"/>
      <c r="CT29" s="142"/>
      <c r="CU29" s="142"/>
      <c r="CV29" s="142"/>
      <c r="CW29" s="205"/>
      <c r="CX29" s="238">
        <f t="shared" si="69"/>
        <v>0</v>
      </c>
      <c r="CY29" s="150">
        <f t="shared" si="70"/>
        <v>0</v>
      </c>
      <c r="CZ29" s="144">
        <f t="shared" si="71"/>
        <v>0</v>
      </c>
      <c r="DA29" s="135" t="s">
        <v>22</v>
      </c>
      <c r="DB29" s="144">
        <f t="shared" si="72"/>
        <v>0</v>
      </c>
      <c r="DC29" s="144">
        <f t="shared" si="73"/>
        <v>0</v>
      </c>
      <c r="DD29" s="144">
        <f t="shared" si="74"/>
        <v>0</v>
      </c>
      <c r="DE29" s="236">
        <f t="shared" si="75"/>
        <v>0</v>
      </c>
      <c r="DF29" s="238">
        <f t="shared" si="76"/>
        <v>0</v>
      </c>
      <c r="DG29" s="243">
        <f t="shared" si="77"/>
        <v>0</v>
      </c>
      <c r="DH29" s="229">
        <f t="shared" si="78"/>
        <v>0</v>
      </c>
      <c r="DI29" s="236">
        <f t="shared" si="92"/>
        <v>0</v>
      </c>
      <c r="DJ29" s="247">
        <f t="shared" si="79"/>
        <v>0</v>
      </c>
      <c r="DK29" s="238">
        <f t="shared" si="80"/>
        <v>0</v>
      </c>
      <c r="DL29" s="145"/>
      <c r="DM29" s="145"/>
      <c r="DN29" s="145"/>
      <c r="DO29" s="145"/>
      <c r="DP29" s="145"/>
      <c r="DQ29" s="298"/>
      <c r="DR29" s="157">
        <f t="shared" si="81"/>
        <v>0</v>
      </c>
      <c r="DS29" s="135" t="s">
        <v>22</v>
      </c>
      <c r="DT29" s="135" t="s">
        <v>22</v>
      </c>
      <c r="DU29" s="135" t="s">
        <v>22</v>
      </c>
      <c r="DV29" s="135" t="s">
        <v>22</v>
      </c>
      <c r="DW29" s="135" t="s">
        <v>22</v>
      </c>
      <c r="DX29" s="135" t="s">
        <v>22</v>
      </c>
      <c r="DY29" s="135" t="s">
        <v>22</v>
      </c>
      <c r="DZ29" s="135" t="s">
        <v>22</v>
      </c>
      <c r="EA29" s="138" t="s">
        <v>22</v>
      </c>
      <c r="EB29" s="157">
        <f t="shared" si="82"/>
        <v>0</v>
      </c>
      <c r="EC29" s="135" t="s">
        <v>22</v>
      </c>
      <c r="ED29" s="135" t="s">
        <v>22</v>
      </c>
      <c r="EE29" s="135" t="s">
        <v>22</v>
      </c>
      <c r="EF29" s="135" t="s">
        <v>22</v>
      </c>
      <c r="EG29" s="135" t="s">
        <v>22</v>
      </c>
      <c r="EH29" s="135" t="s">
        <v>22</v>
      </c>
      <c r="EI29" s="135" t="s">
        <v>22</v>
      </c>
      <c r="EJ29" s="135" t="s">
        <v>22</v>
      </c>
      <c r="EK29" s="138" t="s">
        <v>22</v>
      </c>
      <c r="EL29" s="203"/>
      <c r="EM29" s="209"/>
      <c r="EN29" s="238">
        <f t="shared" si="52"/>
        <v>0</v>
      </c>
      <c r="EO29" s="142"/>
      <c r="EP29" s="142"/>
      <c r="EQ29" s="142"/>
      <c r="ER29" s="142"/>
      <c r="ES29" s="205"/>
      <c r="ET29" s="229">
        <f t="shared" si="83"/>
        <v>0</v>
      </c>
      <c r="EU29" s="150">
        <f t="shared" si="53"/>
        <v>0</v>
      </c>
      <c r="EV29" s="144">
        <f t="shared" si="54"/>
        <v>0</v>
      </c>
      <c r="EW29" s="135" t="s">
        <v>22</v>
      </c>
      <c r="EX29" s="144">
        <f t="shared" si="55"/>
        <v>0</v>
      </c>
      <c r="EY29" s="144">
        <f t="shared" si="84"/>
        <v>0</v>
      </c>
      <c r="EZ29" s="144">
        <f t="shared" si="85"/>
        <v>0</v>
      </c>
      <c r="FA29" s="236">
        <f t="shared" si="86"/>
        <v>0</v>
      </c>
      <c r="FB29" s="238">
        <f t="shared" si="87"/>
        <v>0</v>
      </c>
      <c r="FC29" s="243">
        <f t="shared" si="88"/>
        <v>0</v>
      </c>
      <c r="FD29" s="238">
        <f t="shared" si="89"/>
        <v>0</v>
      </c>
      <c r="FE29" s="243">
        <f t="shared" si="93"/>
        <v>0</v>
      </c>
      <c r="FF29" s="312">
        <f t="shared" si="94"/>
        <v>0</v>
      </c>
    </row>
    <row r="30" spans="1:162" s="10" customFormat="1" x14ac:dyDescent="0.25">
      <c r="A30" s="58" t="s">
        <v>17</v>
      </c>
      <c r="B30" s="69"/>
      <c r="C30" s="40"/>
      <c r="D30" s="40"/>
      <c r="E30" s="40"/>
      <c r="F30" s="40"/>
      <c r="G30" s="48">
        <v>28</v>
      </c>
      <c r="H30" s="64" t="s">
        <v>10</v>
      </c>
      <c r="I30" s="216"/>
      <c r="J30" s="130">
        <f t="shared" si="108"/>
        <v>0</v>
      </c>
      <c r="K30" s="131"/>
      <c r="L30" s="131"/>
      <c r="M30" s="131"/>
      <c r="N30" s="131"/>
      <c r="O30" s="131"/>
      <c r="P30" s="131"/>
      <c r="Q30" s="148"/>
      <c r="R30" s="128">
        <f t="shared" si="30"/>
        <v>0</v>
      </c>
      <c r="S30" s="129">
        <f t="shared" si="31"/>
        <v>0</v>
      </c>
      <c r="T30" s="134" t="s">
        <v>22</v>
      </c>
      <c r="U30" s="135" t="s">
        <v>22</v>
      </c>
      <c r="V30" s="135" t="s">
        <v>22</v>
      </c>
      <c r="W30" s="135" t="s">
        <v>22</v>
      </c>
      <c r="X30" s="135" t="s">
        <v>22</v>
      </c>
      <c r="Y30" s="135" t="s">
        <v>22</v>
      </c>
      <c r="Z30" s="137">
        <f>K30+L30+M30+N30</f>
        <v>0</v>
      </c>
      <c r="AA30" s="132"/>
      <c r="AB30" s="133" t="s">
        <v>22</v>
      </c>
      <c r="AC30" s="188">
        <f t="shared" ref="AC30:AC36" si="111">SUM(AD30:AK30)</f>
        <v>0</v>
      </c>
      <c r="AD30" s="135" t="s">
        <v>22</v>
      </c>
      <c r="AE30" s="135" t="s">
        <v>22</v>
      </c>
      <c r="AF30" s="135" t="s">
        <v>22</v>
      </c>
      <c r="AG30" s="135" t="s">
        <v>22</v>
      </c>
      <c r="AH30" s="140">
        <f>(6180-5697)/5697*M30*8</f>
        <v>0</v>
      </c>
      <c r="AI30" s="135" t="s">
        <v>22</v>
      </c>
      <c r="AJ30" s="135" t="s">
        <v>22</v>
      </c>
      <c r="AK30" s="140">
        <f>AH30/12</f>
        <v>0</v>
      </c>
      <c r="AL30" s="117"/>
      <c r="AM30" s="157">
        <f t="shared" si="57"/>
        <v>0</v>
      </c>
      <c r="AN30" s="141"/>
      <c r="AO30" s="141"/>
      <c r="AP30" s="196" t="s">
        <v>22</v>
      </c>
      <c r="AQ30" s="141"/>
      <c r="AR30" s="194"/>
      <c r="AS30" s="204"/>
      <c r="AT30" s="210"/>
      <c r="AU30" s="212">
        <f t="shared" si="110"/>
        <v>0</v>
      </c>
      <c r="AV30" s="142"/>
      <c r="AW30" s="142"/>
      <c r="AX30" s="142"/>
      <c r="AY30" s="142"/>
      <c r="AZ30" s="142"/>
      <c r="BA30" s="205"/>
      <c r="BB30" s="180">
        <f t="shared" si="50"/>
        <v>0</v>
      </c>
      <c r="BC30" s="130">
        <f t="shared" si="51"/>
        <v>0</v>
      </c>
      <c r="BD30" s="130">
        <f t="shared" si="58"/>
        <v>0</v>
      </c>
      <c r="BE30" s="130">
        <f t="shared" si="59"/>
        <v>0</v>
      </c>
      <c r="BF30" s="143">
        <f t="shared" si="60"/>
        <v>0</v>
      </c>
      <c r="BG30" s="143">
        <f t="shared" si="95"/>
        <v>0</v>
      </c>
      <c r="BH30" s="140">
        <f t="shared" si="61"/>
        <v>0</v>
      </c>
      <c r="BI30" s="218">
        <f t="shared" si="62"/>
        <v>0</v>
      </c>
      <c r="BJ30" s="157">
        <f t="shared" si="96"/>
        <v>0</v>
      </c>
      <c r="BK30" s="158">
        <f t="shared" si="97"/>
        <v>0</v>
      </c>
      <c r="BL30" s="180">
        <f t="shared" si="63"/>
        <v>0</v>
      </c>
      <c r="BM30" s="253"/>
      <c r="BN30" s="259">
        <f t="shared" si="64"/>
        <v>0</v>
      </c>
      <c r="BO30" s="157">
        <f t="shared" si="65"/>
        <v>0</v>
      </c>
      <c r="BP30" s="141"/>
      <c r="BQ30" s="141"/>
      <c r="BR30" s="141"/>
      <c r="BS30" s="141"/>
      <c r="BT30" s="141"/>
      <c r="BU30" s="194"/>
      <c r="BV30" s="157">
        <f t="shared" si="66"/>
        <v>0</v>
      </c>
      <c r="BW30" s="135" t="s">
        <v>22</v>
      </c>
      <c r="BX30" s="135" t="s">
        <v>22</v>
      </c>
      <c r="BY30" s="135" t="s">
        <v>22</v>
      </c>
      <c r="BZ30" s="135" t="s">
        <v>22</v>
      </c>
      <c r="CA30" s="140">
        <f>AH30/8*4</f>
        <v>0</v>
      </c>
      <c r="CB30" s="135" t="s">
        <v>22</v>
      </c>
      <c r="CC30" s="135" t="s">
        <v>22</v>
      </c>
      <c r="CD30" s="140">
        <f>CA30/12</f>
        <v>0</v>
      </c>
      <c r="CE30" s="117"/>
      <c r="CF30" s="157">
        <f t="shared" si="67"/>
        <v>0</v>
      </c>
      <c r="CG30" s="135" t="s">
        <v>22</v>
      </c>
      <c r="CH30" s="135" t="s">
        <v>22</v>
      </c>
      <c r="CI30" s="135" t="s">
        <v>22</v>
      </c>
      <c r="CJ30" s="135" t="s">
        <v>22</v>
      </c>
      <c r="CK30" s="140">
        <f>IFERROR(SUM(BE30,CA30)/12*(6650/6180-1)*8,0)</f>
        <v>0</v>
      </c>
      <c r="CL30" s="135" t="s">
        <v>22</v>
      </c>
      <c r="CM30" s="135" t="s">
        <v>22</v>
      </c>
      <c r="CN30" s="140">
        <f>CK30/12</f>
        <v>0</v>
      </c>
      <c r="CO30" s="117"/>
      <c r="CP30" s="203"/>
      <c r="CQ30" s="209"/>
      <c r="CR30" s="238">
        <f t="shared" si="68"/>
        <v>0</v>
      </c>
      <c r="CS30" s="142"/>
      <c r="CT30" s="142"/>
      <c r="CU30" s="142"/>
      <c r="CV30" s="142"/>
      <c r="CW30" s="205"/>
      <c r="CX30" s="238">
        <f t="shared" si="69"/>
        <v>0</v>
      </c>
      <c r="CY30" s="150">
        <f t="shared" si="70"/>
        <v>0</v>
      </c>
      <c r="CZ30" s="144">
        <f t="shared" si="71"/>
        <v>0</v>
      </c>
      <c r="DA30" s="144">
        <f>SUM(BE30,CA30,CK30)</f>
        <v>0</v>
      </c>
      <c r="DB30" s="144">
        <f t="shared" si="72"/>
        <v>0</v>
      </c>
      <c r="DC30" s="144">
        <f t="shared" si="73"/>
        <v>0</v>
      </c>
      <c r="DD30" s="144">
        <f t="shared" si="74"/>
        <v>0</v>
      </c>
      <c r="DE30" s="236">
        <f t="shared" si="75"/>
        <v>0</v>
      </c>
      <c r="DF30" s="238">
        <f t="shared" si="76"/>
        <v>0</v>
      </c>
      <c r="DG30" s="243">
        <f t="shared" si="77"/>
        <v>0</v>
      </c>
      <c r="DH30" s="229">
        <f t="shared" si="78"/>
        <v>0</v>
      </c>
      <c r="DI30" s="252"/>
      <c r="DJ30" s="247">
        <f t="shared" si="79"/>
        <v>0</v>
      </c>
      <c r="DK30" s="238">
        <f t="shared" si="80"/>
        <v>0</v>
      </c>
      <c r="DL30" s="145"/>
      <c r="DM30" s="145"/>
      <c r="DN30" s="145"/>
      <c r="DO30" s="145"/>
      <c r="DP30" s="145"/>
      <c r="DQ30" s="298"/>
      <c r="DR30" s="157">
        <f t="shared" si="81"/>
        <v>0</v>
      </c>
      <c r="DS30" s="135" t="s">
        <v>22</v>
      </c>
      <c r="DT30" s="135" t="s">
        <v>22</v>
      </c>
      <c r="DU30" s="135" t="s">
        <v>22</v>
      </c>
      <c r="DV30" s="135" t="s">
        <v>22</v>
      </c>
      <c r="DW30" s="140">
        <f>CK30/8*4</f>
        <v>0</v>
      </c>
      <c r="DX30" s="135" t="s">
        <v>22</v>
      </c>
      <c r="DY30" s="135" t="s">
        <v>22</v>
      </c>
      <c r="DZ30" s="140">
        <f>DW30/12</f>
        <v>0</v>
      </c>
      <c r="EA30" s="117"/>
      <c r="EB30" s="157">
        <f t="shared" si="82"/>
        <v>0</v>
      </c>
      <c r="EC30" s="135" t="s">
        <v>22</v>
      </c>
      <c r="ED30" s="135" t="s">
        <v>22</v>
      </c>
      <c r="EE30" s="135" t="s">
        <v>22</v>
      </c>
      <c r="EF30" s="135" t="s">
        <v>22</v>
      </c>
      <c r="EG30" s="140">
        <f>IFERROR(SUM(DA30,DW30)/12*(7250/6650-1)*8,0)</f>
        <v>0</v>
      </c>
      <c r="EH30" s="135" t="s">
        <v>22</v>
      </c>
      <c r="EI30" s="135" t="s">
        <v>22</v>
      </c>
      <c r="EJ30" s="140">
        <f>EG30/12</f>
        <v>0</v>
      </c>
      <c r="EK30" s="117"/>
      <c r="EL30" s="203"/>
      <c r="EM30" s="209"/>
      <c r="EN30" s="238">
        <f t="shared" si="52"/>
        <v>0</v>
      </c>
      <c r="EO30" s="142"/>
      <c r="EP30" s="142"/>
      <c r="EQ30" s="142"/>
      <c r="ER30" s="142"/>
      <c r="ES30" s="205"/>
      <c r="ET30" s="229">
        <f t="shared" si="83"/>
        <v>0</v>
      </c>
      <c r="EU30" s="150">
        <f t="shared" si="53"/>
        <v>0</v>
      </c>
      <c r="EV30" s="144">
        <f t="shared" si="54"/>
        <v>0</v>
      </c>
      <c r="EW30" s="144">
        <f>SUM(DA30,DW30,EG30)</f>
        <v>0</v>
      </c>
      <c r="EX30" s="144">
        <f t="shared" si="55"/>
        <v>0</v>
      </c>
      <c r="EY30" s="144">
        <f t="shared" si="84"/>
        <v>0</v>
      </c>
      <c r="EZ30" s="144">
        <f t="shared" si="85"/>
        <v>0</v>
      </c>
      <c r="FA30" s="236">
        <f t="shared" si="86"/>
        <v>0</v>
      </c>
      <c r="FB30" s="238">
        <f t="shared" si="87"/>
        <v>0</v>
      </c>
      <c r="FC30" s="243">
        <f t="shared" si="88"/>
        <v>0</v>
      </c>
      <c r="FD30" s="238">
        <f t="shared" si="89"/>
        <v>0</v>
      </c>
      <c r="FE30" s="298"/>
      <c r="FF30" s="312">
        <f t="shared" si="94"/>
        <v>0</v>
      </c>
    </row>
    <row r="31" spans="1:162" s="10" customFormat="1" x14ac:dyDescent="0.25">
      <c r="A31" s="57" t="s">
        <v>110</v>
      </c>
      <c r="B31" s="69"/>
      <c r="C31" s="40"/>
      <c r="D31" s="40"/>
      <c r="E31" s="40"/>
      <c r="F31" s="40"/>
      <c r="G31" s="48">
        <v>29</v>
      </c>
      <c r="H31" s="64" t="s">
        <v>10</v>
      </c>
      <c r="I31" s="216"/>
      <c r="J31" s="130">
        <f t="shared" si="108"/>
        <v>0</v>
      </c>
      <c r="K31" s="131"/>
      <c r="L31" s="131"/>
      <c r="M31" s="135" t="s">
        <v>22</v>
      </c>
      <c r="N31" s="131"/>
      <c r="O31" s="135" t="s">
        <v>22</v>
      </c>
      <c r="P31" s="135" t="s">
        <v>22</v>
      </c>
      <c r="Q31" s="148"/>
      <c r="R31" s="128">
        <f t="shared" si="30"/>
        <v>0</v>
      </c>
      <c r="S31" s="129">
        <f t="shared" si="31"/>
        <v>0</v>
      </c>
      <c r="T31" s="134" t="s">
        <v>22</v>
      </c>
      <c r="U31" s="140">
        <f>K31</f>
        <v>0</v>
      </c>
      <c r="V31" s="135" t="s">
        <v>22</v>
      </c>
      <c r="W31" s="132"/>
      <c r="X31" s="132"/>
      <c r="Y31" s="137">
        <f>SUM(T31,U31,V31,AB31)/12*2</f>
        <v>0</v>
      </c>
      <c r="Z31" s="116"/>
      <c r="AA31" s="132"/>
      <c r="AB31" s="161"/>
      <c r="AC31" s="188">
        <f>SUM(AD31:AK31)</f>
        <v>0</v>
      </c>
      <c r="AD31" s="135" t="s">
        <v>22</v>
      </c>
      <c r="AE31" s="135" t="s">
        <v>22</v>
      </c>
      <c r="AF31" s="135" t="s">
        <v>22</v>
      </c>
      <c r="AG31" s="135" t="s">
        <v>22</v>
      </c>
      <c r="AH31" s="135" t="s">
        <v>22</v>
      </c>
      <c r="AI31" s="150">
        <f>K31*7.6%*3</f>
        <v>0</v>
      </c>
      <c r="AJ31" s="150">
        <f>(L31+Q31+AB31/12)*7.6%*3</f>
        <v>0</v>
      </c>
      <c r="AK31" s="135" t="s">
        <v>22</v>
      </c>
      <c r="AL31" s="149"/>
      <c r="AM31" s="157">
        <f t="shared" si="57"/>
        <v>0</v>
      </c>
      <c r="AN31" s="141"/>
      <c r="AO31" s="141"/>
      <c r="AP31" s="196" t="s">
        <v>22</v>
      </c>
      <c r="AQ31" s="141"/>
      <c r="AR31" s="194"/>
      <c r="AS31" s="204"/>
      <c r="AT31" s="210"/>
      <c r="AU31" s="212">
        <f t="shared" si="110"/>
        <v>0</v>
      </c>
      <c r="AV31" s="142"/>
      <c r="AW31" s="142"/>
      <c r="AX31" s="142"/>
      <c r="AY31" s="142"/>
      <c r="AZ31" s="142"/>
      <c r="BA31" s="205"/>
      <c r="BB31" s="180">
        <f t="shared" si="50"/>
        <v>0</v>
      </c>
      <c r="BC31" s="130">
        <f t="shared" si="51"/>
        <v>0</v>
      </c>
      <c r="BD31" s="130">
        <f t="shared" si="58"/>
        <v>0</v>
      </c>
      <c r="BE31" s="126">
        <f t="shared" si="59"/>
        <v>0</v>
      </c>
      <c r="BF31" s="143">
        <f t="shared" si="60"/>
        <v>0</v>
      </c>
      <c r="BG31" s="143">
        <f t="shared" si="95"/>
        <v>0</v>
      </c>
      <c r="BH31" s="140">
        <f t="shared" si="61"/>
        <v>0</v>
      </c>
      <c r="BI31" s="218">
        <f t="shared" si="62"/>
        <v>0</v>
      </c>
      <c r="BJ31" s="157">
        <f t="shared" si="96"/>
        <v>0</v>
      </c>
      <c r="BK31" s="158">
        <f t="shared" si="97"/>
        <v>0</v>
      </c>
      <c r="BL31" s="180">
        <f t="shared" si="63"/>
        <v>0</v>
      </c>
      <c r="BM31" s="254">
        <f>(BB31-BG31)*4.5%</f>
        <v>0</v>
      </c>
      <c r="BN31" s="259">
        <f t="shared" si="64"/>
        <v>0</v>
      </c>
      <c r="BO31" s="157">
        <f t="shared" si="65"/>
        <v>0</v>
      </c>
      <c r="BP31" s="141"/>
      <c r="BQ31" s="141"/>
      <c r="BR31" s="141"/>
      <c r="BS31" s="141"/>
      <c r="BT31" s="141"/>
      <c r="BU31" s="194"/>
      <c r="BV31" s="157">
        <f t="shared" si="66"/>
        <v>0</v>
      </c>
      <c r="BW31" s="135" t="s">
        <v>22</v>
      </c>
      <c r="BX31" s="135" t="s">
        <v>22</v>
      </c>
      <c r="BY31" s="135" t="s">
        <v>22</v>
      </c>
      <c r="BZ31" s="135" t="s">
        <v>22</v>
      </c>
      <c r="CA31" s="135" t="s">
        <v>22</v>
      </c>
      <c r="CB31" s="150">
        <f>AI31/3*9</f>
        <v>0</v>
      </c>
      <c r="CC31" s="150">
        <f>AJ31/3*9</f>
        <v>0</v>
      </c>
      <c r="CD31" s="233">
        <f>BH31*7.6%</f>
        <v>0</v>
      </c>
      <c r="CE31" s="149"/>
      <c r="CF31" s="157">
        <f t="shared" si="67"/>
        <v>0</v>
      </c>
      <c r="CG31" s="135" t="s">
        <v>22</v>
      </c>
      <c r="CH31" s="135" t="s">
        <v>22</v>
      </c>
      <c r="CI31" s="135" t="s">
        <v>22</v>
      </c>
      <c r="CJ31" s="135" t="s">
        <v>22</v>
      </c>
      <c r="CK31" s="135" t="s">
        <v>22</v>
      </c>
      <c r="CL31" s="150">
        <f>IFERROR(SUM(BC31,BP31,CB31)/12*9%*3,0)</f>
        <v>0</v>
      </c>
      <c r="CM31" s="150">
        <f>IFERROR(SUM(BD31,BQ31,CC31)/12*9%*3,0)</f>
        <v>0</v>
      </c>
      <c r="CN31" s="135" t="s">
        <v>22</v>
      </c>
      <c r="CO31" s="149"/>
      <c r="CP31" s="203"/>
      <c r="CQ31" s="209"/>
      <c r="CR31" s="238">
        <f t="shared" si="68"/>
        <v>0</v>
      </c>
      <c r="CS31" s="142"/>
      <c r="CT31" s="142"/>
      <c r="CU31" s="142"/>
      <c r="CV31" s="142"/>
      <c r="CW31" s="205"/>
      <c r="CX31" s="238">
        <f t="shared" si="69"/>
        <v>0</v>
      </c>
      <c r="CY31" s="150">
        <f t="shared" si="70"/>
        <v>0</v>
      </c>
      <c r="CZ31" s="144">
        <f t="shared" si="71"/>
        <v>0</v>
      </c>
      <c r="DA31" s="135" t="s">
        <v>22</v>
      </c>
      <c r="DB31" s="144">
        <f t="shared" si="72"/>
        <v>0</v>
      </c>
      <c r="DC31" s="144">
        <f t="shared" si="73"/>
        <v>0</v>
      </c>
      <c r="DD31" s="144">
        <f t="shared" si="74"/>
        <v>0</v>
      </c>
      <c r="DE31" s="236">
        <f t="shared" si="75"/>
        <v>0</v>
      </c>
      <c r="DF31" s="238">
        <f t="shared" si="76"/>
        <v>0</v>
      </c>
      <c r="DG31" s="243">
        <f t="shared" si="77"/>
        <v>0</v>
      </c>
      <c r="DH31" s="229">
        <f t="shared" si="78"/>
        <v>0</v>
      </c>
      <c r="DI31" s="236">
        <f>IFERROR((CX31-DC31)*4.5%,0)</f>
        <v>0</v>
      </c>
      <c r="DJ31" s="247">
        <f t="shared" si="79"/>
        <v>0</v>
      </c>
      <c r="DK31" s="238">
        <f t="shared" si="80"/>
        <v>0</v>
      </c>
      <c r="DL31" s="145"/>
      <c r="DM31" s="145"/>
      <c r="DN31" s="145"/>
      <c r="DO31" s="145"/>
      <c r="DP31" s="145"/>
      <c r="DQ31" s="298"/>
      <c r="DR31" s="157">
        <f t="shared" si="81"/>
        <v>0</v>
      </c>
      <c r="DS31" s="135" t="s">
        <v>22</v>
      </c>
      <c r="DT31" s="135" t="s">
        <v>22</v>
      </c>
      <c r="DU31" s="135" t="s">
        <v>22</v>
      </c>
      <c r="DV31" s="135" t="s">
        <v>22</v>
      </c>
      <c r="DW31" s="135" t="s">
        <v>22</v>
      </c>
      <c r="DX31" s="150">
        <f>CL31/3*9</f>
        <v>0</v>
      </c>
      <c r="DY31" s="150">
        <f>CM31/3*9</f>
        <v>0</v>
      </c>
      <c r="DZ31" s="233">
        <f>DD31*9%</f>
        <v>0</v>
      </c>
      <c r="EA31" s="149"/>
      <c r="EB31" s="157">
        <f t="shared" si="82"/>
        <v>0</v>
      </c>
      <c r="EC31" s="135" t="s">
        <v>22</v>
      </c>
      <c r="ED31" s="135" t="s">
        <v>22</v>
      </c>
      <c r="EE31" s="135" t="s">
        <v>22</v>
      </c>
      <c r="EF31" s="135" t="s">
        <v>22</v>
      </c>
      <c r="EG31" s="135" t="s">
        <v>22</v>
      </c>
      <c r="EH31" s="150">
        <f>IFERROR(SUM(CY31,DL31,DX31)/12*9.6%*3,0)</f>
        <v>0</v>
      </c>
      <c r="EI31" s="150">
        <f>IFERROR(SUM(CZ31,DM31,DY31)/12*9.6%*3,0)</f>
        <v>0</v>
      </c>
      <c r="EJ31" s="135" t="s">
        <v>22</v>
      </c>
      <c r="EK31" s="149"/>
      <c r="EL31" s="203"/>
      <c r="EM31" s="209"/>
      <c r="EN31" s="238">
        <f t="shared" si="52"/>
        <v>0</v>
      </c>
      <c r="EO31" s="142"/>
      <c r="EP31" s="142"/>
      <c r="EQ31" s="142"/>
      <c r="ER31" s="142"/>
      <c r="ES31" s="205"/>
      <c r="ET31" s="229">
        <f t="shared" si="83"/>
        <v>0</v>
      </c>
      <c r="EU31" s="150">
        <f t="shared" si="53"/>
        <v>0</v>
      </c>
      <c r="EV31" s="144">
        <f t="shared" si="54"/>
        <v>0</v>
      </c>
      <c r="EW31" s="135" t="s">
        <v>22</v>
      </c>
      <c r="EX31" s="144">
        <f t="shared" si="55"/>
        <v>0</v>
      </c>
      <c r="EY31" s="144">
        <f t="shared" si="84"/>
        <v>0</v>
      </c>
      <c r="EZ31" s="144">
        <f t="shared" si="85"/>
        <v>0</v>
      </c>
      <c r="FA31" s="236">
        <f t="shared" si="86"/>
        <v>0</v>
      </c>
      <c r="FB31" s="238">
        <f t="shared" si="87"/>
        <v>0</v>
      </c>
      <c r="FC31" s="243">
        <f t="shared" si="88"/>
        <v>0</v>
      </c>
      <c r="FD31" s="238">
        <f t="shared" si="89"/>
        <v>0</v>
      </c>
      <c r="FE31" s="243">
        <f>IFERROR((ET31-EY31)*4.5%,0)</f>
        <v>0</v>
      </c>
      <c r="FF31" s="312">
        <f t="shared" si="94"/>
        <v>0</v>
      </c>
    </row>
    <row r="32" spans="1:162" s="28" customFormat="1" ht="24.75" x14ac:dyDescent="0.25">
      <c r="A32" s="59" t="s">
        <v>128</v>
      </c>
      <c r="B32" s="70"/>
      <c r="C32" s="41"/>
      <c r="D32" s="41"/>
      <c r="E32" s="41"/>
      <c r="F32" s="41"/>
      <c r="G32" s="49">
        <v>30</v>
      </c>
      <c r="H32" s="71" t="s">
        <v>10</v>
      </c>
      <c r="I32" s="154">
        <f>SUM(I33:I36)</f>
        <v>0</v>
      </c>
      <c r="J32" s="152">
        <f t="shared" ref="J32:CV32" si="112">SUM(J33:J36)</f>
        <v>0</v>
      </c>
      <c r="K32" s="152">
        <f t="shared" si="112"/>
        <v>0</v>
      </c>
      <c r="L32" s="152">
        <f t="shared" si="112"/>
        <v>0</v>
      </c>
      <c r="M32" s="152">
        <f t="shared" si="112"/>
        <v>0</v>
      </c>
      <c r="N32" s="152">
        <f t="shared" si="112"/>
        <v>0</v>
      </c>
      <c r="O32" s="152">
        <f t="shared" si="112"/>
        <v>0</v>
      </c>
      <c r="P32" s="152">
        <f t="shared" si="112"/>
        <v>0</v>
      </c>
      <c r="Q32" s="153">
        <f t="shared" si="112"/>
        <v>0</v>
      </c>
      <c r="R32" s="154">
        <f t="shared" si="30"/>
        <v>0</v>
      </c>
      <c r="S32" s="155">
        <f t="shared" si="31"/>
        <v>0</v>
      </c>
      <c r="T32" s="154">
        <f t="shared" si="112"/>
        <v>0</v>
      </c>
      <c r="U32" s="152">
        <f t="shared" si="112"/>
        <v>0</v>
      </c>
      <c r="V32" s="152">
        <f t="shared" si="112"/>
        <v>0</v>
      </c>
      <c r="W32" s="152">
        <f t="shared" si="112"/>
        <v>0</v>
      </c>
      <c r="X32" s="152">
        <f t="shared" si="112"/>
        <v>0</v>
      </c>
      <c r="Y32" s="152">
        <f t="shared" si="112"/>
        <v>0</v>
      </c>
      <c r="Z32" s="152">
        <f t="shared" si="112"/>
        <v>0</v>
      </c>
      <c r="AA32" s="152">
        <f t="shared" si="112"/>
        <v>0</v>
      </c>
      <c r="AB32" s="153">
        <f t="shared" si="112"/>
        <v>0</v>
      </c>
      <c r="AC32" s="154">
        <f>SUM(AC33:AC36)</f>
        <v>0</v>
      </c>
      <c r="AD32" s="152">
        <f t="shared" si="112"/>
        <v>0</v>
      </c>
      <c r="AE32" s="152">
        <f t="shared" si="112"/>
        <v>0</v>
      </c>
      <c r="AF32" s="152">
        <f t="shared" si="112"/>
        <v>0</v>
      </c>
      <c r="AG32" s="152">
        <f t="shared" si="112"/>
        <v>0</v>
      </c>
      <c r="AH32" s="152">
        <f t="shared" si="112"/>
        <v>0</v>
      </c>
      <c r="AI32" s="152">
        <f t="shared" si="112"/>
        <v>0</v>
      </c>
      <c r="AJ32" s="152">
        <f t="shared" si="112"/>
        <v>0</v>
      </c>
      <c r="AK32" s="152">
        <f t="shared" si="112"/>
        <v>0</v>
      </c>
      <c r="AL32" s="155">
        <f t="shared" si="112"/>
        <v>0</v>
      </c>
      <c r="AM32" s="154">
        <f t="shared" si="112"/>
        <v>0</v>
      </c>
      <c r="AN32" s="152">
        <f t="shared" si="112"/>
        <v>0</v>
      </c>
      <c r="AO32" s="152">
        <f t="shared" si="112"/>
        <v>0</v>
      </c>
      <c r="AP32" s="152">
        <f t="shared" si="112"/>
        <v>0</v>
      </c>
      <c r="AQ32" s="152">
        <f t="shared" si="112"/>
        <v>0</v>
      </c>
      <c r="AR32" s="155">
        <f t="shared" si="112"/>
        <v>0</v>
      </c>
      <c r="AS32" s="154">
        <f t="shared" si="112"/>
        <v>0</v>
      </c>
      <c r="AT32" s="153">
        <f t="shared" si="112"/>
        <v>0</v>
      </c>
      <c r="AU32" s="154">
        <f t="shared" si="112"/>
        <v>0</v>
      </c>
      <c r="AV32" s="152">
        <f t="shared" si="112"/>
        <v>0</v>
      </c>
      <c r="AW32" s="152">
        <f t="shared" si="112"/>
        <v>0</v>
      </c>
      <c r="AX32" s="152">
        <f t="shared" si="112"/>
        <v>0</v>
      </c>
      <c r="AY32" s="152">
        <f t="shared" si="112"/>
        <v>0</v>
      </c>
      <c r="AZ32" s="152">
        <f t="shared" si="112"/>
        <v>0</v>
      </c>
      <c r="BA32" s="155">
        <f t="shared" si="112"/>
        <v>0</v>
      </c>
      <c r="BB32" s="151">
        <f t="shared" si="112"/>
        <v>0</v>
      </c>
      <c r="BC32" s="152">
        <f t="shared" si="112"/>
        <v>0</v>
      </c>
      <c r="BD32" s="152">
        <f t="shared" si="112"/>
        <v>0</v>
      </c>
      <c r="BE32" s="152">
        <f t="shared" si="112"/>
        <v>0</v>
      </c>
      <c r="BF32" s="152">
        <f t="shared" si="112"/>
        <v>0</v>
      </c>
      <c r="BG32" s="152">
        <f t="shared" si="112"/>
        <v>0</v>
      </c>
      <c r="BH32" s="152">
        <f t="shared" si="112"/>
        <v>0</v>
      </c>
      <c r="BI32" s="153">
        <f t="shared" si="112"/>
        <v>0</v>
      </c>
      <c r="BJ32" s="154">
        <f t="shared" si="112"/>
        <v>0</v>
      </c>
      <c r="BK32" s="155">
        <f t="shared" si="112"/>
        <v>0</v>
      </c>
      <c r="BL32" s="151">
        <f t="shared" si="112"/>
        <v>0</v>
      </c>
      <c r="BM32" s="153">
        <f t="shared" si="112"/>
        <v>0</v>
      </c>
      <c r="BN32" s="300">
        <f t="shared" si="112"/>
        <v>0</v>
      </c>
      <c r="BO32" s="154">
        <f t="shared" si="112"/>
        <v>0</v>
      </c>
      <c r="BP32" s="152">
        <f t="shared" si="112"/>
        <v>0</v>
      </c>
      <c r="BQ32" s="152">
        <f t="shared" si="112"/>
        <v>0</v>
      </c>
      <c r="BR32" s="152">
        <f t="shared" si="112"/>
        <v>0</v>
      </c>
      <c r="BS32" s="152">
        <f t="shared" si="112"/>
        <v>0</v>
      </c>
      <c r="BT32" s="152">
        <f t="shared" si="112"/>
        <v>0</v>
      </c>
      <c r="BU32" s="155">
        <f t="shared" si="112"/>
        <v>0</v>
      </c>
      <c r="BV32" s="154">
        <f t="shared" si="112"/>
        <v>0</v>
      </c>
      <c r="BW32" s="152">
        <f t="shared" ref="BW32:CF32" si="113">SUM(BW33:BW36)</f>
        <v>0</v>
      </c>
      <c r="BX32" s="152">
        <f t="shared" si="113"/>
        <v>0</v>
      </c>
      <c r="BY32" s="152">
        <f t="shared" si="113"/>
        <v>0</v>
      </c>
      <c r="BZ32" s="152">
        <f t="shared" si="113"/>
        <v>0</v>
      </c>
      <c r="CA32" s="152">
        <f t="shared" si="113"/>
        <v>0</v>
      </c>
      <c r="CB32" s="152">
        <f t="shared" si="113"/>
        <v>0</v>
      </c>
      <c r="CC32" s="152">
        <f t="shared" si="113"/>
        <v>0</v>
      </c>
      <c r="CD32" s="152">
        <f t="shared" si="113"/>
        <v>0</v>
      </c>
      <c r="CE32" s="155">
        <f t="shared" si="113"/>
        <v>0</v>
      </c>
      <c r="CF32" s="154">
        <f t="shared" si="113"/>
        <v>0</v>
      </c>
      <c r="CG32" s="152">
        <f t="shared" ref="CG32:CO32" si="114">SUM(CG33:CG36)</f>
        <v>0</v>
      </c>
      <c r="CH32" s="152">
        <f t="shared" si="114"/>
        <v>0</v>
      </c>
      <c r="CI32" s="152">
        <f t="shared" si="114"/>
        <v>0</v>
      </c>
      <c r="CJ32" s="152">
        <f t="shared" si="114"/>
        <v>0</v>
      </c>
      <c r="CK32" s="152">
        <f t="shared" si="114"/>
        <v>0</v>
      </c>
      <c r="CL32" s="152">
        <f t="shared" si="114"/>
        <v>0</v>
      </c>
      <c r="CM32" s="152">
        <f t="shared" si="114"/>
        <v>0</v>
      </c>
      <c r="CN32" s="152">
        <f t="shared" si="114"/>
        <v>0</v>
      </c>
      <c r="CO32" s="155">
        <f t="shared" si="114"/>
        <v>0</v>
      </c>
      <c r="CP32" s="154">
        <f t="shared" si="112"/>
        <v>0</v>
      </c>
      <c r="CQ32" s="153">
        <f t="shared" si="112"/>
        <v>0</v>
      </c>
      <c r="CR32" s="154">
        <f t="shared" si="112"/>
        <v>0</v>
      </c>
      <c r="CS32" s="152">
        <f t="shared" si="112"/>
        <v>0</v>
      </c>
      <c r="CT32" s="152">
        <f t="shared" si="112"/>
        <v>0</v>
      </c>
      <c r="CU32" s="152">
        <f t="shared" si="112"/>
        <v>0</v>
      </c>
      <c r="CV32" s="152">
        <f t="shared" si="112"/>
        <v>0</v>
      </c>
      <c r="CW32" s="155">
        <f t="shared" ref="CW32:DQ32" si="115">SUM(CW33:CW36)</f>
        <v>0</v>
      </c>
      <c r="CX32" s="154">
        <f t="shared" si="115"/>
        <v>0</v>
      </c>
      <c r="CY32" s="152">
        <f t="shared" si="115"/>
        <v>0</v>
      </c>
      <c r="CZ32" s="152">
        <f t="shared" si="115"/>
        <v>0</v>
      </c>
      <c r="DA32" s="152">
        <f t="shared" si="115"/>
        <v>0</v>
      </c>
      <c r="DB32" s="152">
        <f t="shared" si="115"/>
        <v>0</v>
      </c>
      <c r="DC32" s="152">
        <f t="shared" si="115"/>
        <v>0</v>
      </c>
      <c r="DD32" s="152">
        <f t="shared" si="115"/>
        <v>0</v>
      </c>
      <c r="DE32" s="153">
        <f t="shared" si="115"/>
        <v>0</v>
      </c>
      <c r="DF32" s="154">
        <f t="shared" si="115"/>
        <v>0</v>
      </c>
      <c r="DG32" s="155">
        <f t="shared" si="115"/>
        <v>0</v>
      </c>
      <c r="DH32" s="151">
        <f t="shared" si="115"/>
        <v>0</v>
      </c>
      <c r="DI32" s="153">
        <f t="shared" si="115"/>
        <v>0</v>
      </c>
      <c r="DJ32" s="300">
        <f t="shared" si="115"/>
        <v>0</v>
      </c>
      <c r="DK32" s="154">
        <f t="shared" si="115"/>
        <v>0</v>
      </c>
      <c r="DL32" s="152">
        <f t="shared" si="115"/>
        <v>0</v>
      </c>
      <c r="DM32" s="152">
        <f t="shared" si="115"/>
        <v>0</v>
      </c>
      <c r="DN32" s="152">
        <f t="shared" si="115"/>
        <v>0</v>
      </c>
      <c r="DO32" s="152">
        <f t="shared" si="115"/>
        <v>0</v>
      </c>
      <c r="DP32" s="152">
        <f t="shared" si="115"/>
        <v>0</v>
      </c>
      <c r="DQ32" s="155">
        <f t="shared" si="115"/>
        <v>0</v>
      </c>
      <c r="DR32" s="154">
        <f t="shared" ref="DR32:FF32" si="116">SUM(DR33:DR36)</f>
        <v>0</v>
      </c>
      <c r="DS32" s="152">
        <f t="shared" si="116"/>
        <v>0</v>
      </c>
      <c r="DT32" s="152">
        <f t="shared" si="116"/>
        <v>0</v>
      </c>
      <c r="DU32" s="152">
        <f t="shared" si="116"/>
        <v>0</v>
      </c>
      <c r="DV32" s="152">
        <f t="shared" si="116"/>
        <v>0</v>
      </c>
      <c r="DW32" s="152">
        <f t="shared" si="116"/>
        <v>0</v>
      </c>
      <c r="DX32" s="152">
        <f t="shared" si="116"/>
        <v>0</v>
      </c>
      <c r="DY32" s="152">
        <f t="shared" si="116"/>
        <v>0</v>
      </c>
      <c r="DZ32" s="152">
        <f t="shared" si="116"/>
        <v>0</v>
      </c>
      <c r="EA32" s="155">
        <f t="shared" si="116"/>
        <v>0</v>
      </c>
      <c r="EB32" s="154">
        <f t="shared" si="116"/>
        <v>0</v>
      </c>
      <c r="EC32" s="152">
        <f t="shared" si="116"/>
        <v>0</v>
      </c>
      <c r="ED32" s="152">
        <f t="shared" si="116"/>
        <v>0</v>
      </c>
      <c r="EE32" s="152">
        <f t="shared" si="116"/>
        <v>0</v>
      </c>
      <c r="EF32" s="152">
        <f t="shared" si="116"/>
        <v>0</v>
      </c>
      <c r="EG32" s="152">
        <f t="shared" si="116"/>
        <v>0</v>
      </c>
      <c r="EH32" s="152">
        <f t="shared" si="116"/>
        <v>0</v>
      </c>
      <c r="EI32" s="152">
        <f t="shared" si="116"/>
        <v>0</v>
      </c>
      <c r="EJ32" s="152">
        <f t="shared" si="116"/>
        <v>0</v>
      </c>
      <c r="EK32" s="155">
        <f t="shared" si="116"/>
        <v>0</v>
      </c>
      <c r="EL32" s="154">
        <f t="shared" si="116"/>
        <v>0</v>
      </c>
      <c r="EM32" s="153">
        <f t="shared" si="116"/>
        <v>0</v>
      </c>
      <c r="EN32" s="154">
        <f t="shared" si="116"/>
        <v>0</v>
      </c>
      <c r="EO32" s="152">
        <f t="shared" si="116"/>
        <v>0</v>
      </c>
      <c r="EP32" s="152">
        <f t="shared" si="116"/>
        <v>0</v>
      </c>
      <c r="EQ32" s="152">
        <f t="shared" si="116"/>
        <v>0</v>
      </c>
      <c r="ER32" s="152">
        <f t="shared" si="116"/>
        <v>0</v>
      </c>
      <c r="ES32" s="155">
        <f t="shared" si="116"/>
        <v>0</v>
      </c>
      <c r="ET32" s="151">
        <f t="shared" si="116"/>
        <v>0</v>
      </c>
      <c r="EU32" s="152">
        <f t="shared" si="116"/>
        <v>0</v>
      </c>
      <c r="EV32" s="152">
        <f t="shared" si="116"/>
        <v>0</v>
      </c>
      <c r="EW32" s="152">
        <f t="shared" si="116"/>
        <v>0</v>
      </c>
      <c r="EX32" s="152">
        <f t="shared" si="116"/>
        <v>0</v>
      </c>
      <c r="EY32" s="152">
        <f t="shared" si="116"/>
        <v>0</v>
      </c>
      <c r="EZ32" s="152">
        <f t="shared" si="116"/>
        <v>0</v>
      </c>
      <c r="FA32" s="153">
        <f t="shared" si="116"/>
        <v>0</v>
      </c>
      <c r="FB32" s="154">
        <f t="shared" si="116"/>
        <v>0</v>
      </c>
      <c r="FC32" s="155">
        <f t="shared" si="116"/>
        <v>0</v>
      </c>
      <c r="FD32" s="154">
        <f t="shared" si="116"/>
        <v>0</v>
      </c>
      <c r="FE32" s="155">
        <f t="shared" si="116"/>
        <v>0</v>
      </c>
      <c r="FF32" s="311">
        <f t="shared" si="116"/>
        <v>0</v>
      </c>
    </row>
    <row r="33" spans="1:162" s="10" customFormat="1" ht="54" customHeight="1" x14ac:dyDescent="0.25">
      <c r="A33" s="56" t="s">
        <v>107</v>
      </c>
      <c r="B33" s="72"/>
      <c r="C33" s="40"/>
      <c r="D33" s="40"/>
      <c r="E33" s="40"/>
      <c r="F33" s="40"/>
      <c r="G33" s="48">
        <v>30</v>
      </c>
      <c r="H33" s="64" t="s">
        <v>12</v>
      </c>
      <c r="I33" s="216"/>
      <c r="J33" s="130">
        <f>SUM(K33:Q33)</f>
        <v>0</v>
      </c>
      <c r="K33" s="131"/>
      <c r="L33" s="131"/>
      <c r="M33" s="135" t="s">
        <v>22</v>
      </c>
      <c r="N33" s="131"/>
      <c r="O33" s="135" t="s">
        <v>22</v>
      </c>
      <c r="P33" s="135" t="s">
        <v>22</v>
      </c>
      <c r="Q33" s="156"/>
      <c r="R33" s="157">
        <f t="shared" si="30"/>
        <v>0</v>
      </c>
      <c r="S33" s="158">
        <f t="shared" si="31"/>
        <v>0</v>
      </c>
      <c r="T33" s="159" t="s">
        <v>22</v>
      </c>
      <c r="U33" s="140">
        <f t="shared" ref="U33:U40" si="117">K33</f>
        <v>0</v>
      </c>
      <c r="V33" s="135" t="s">
        <v>22</v>
      </c>
      <c r="W33" s="132"/>
      <c r="X33" s="132"/>
      <c r="Y33" s="137">
        <f>SUM(T33,U33,V33,AB33)/12*2</f>
        <v>0</v>
      </c>
      <c r="Z33" s="116"/>
      <c r="AA33" s="132"/>
      <c r="AB33" s="161"/>
      <c r="AC33" s="189">
        <f t="shared" si="111"/>
        <v>0</v>
      </c>
      <c r="AD33" s="135" t="s">
        <v>22</v>
      </c>
      <c r="AE33" s="135" t="s">
        <v>22</v>
      </c>
      <c r="AF33" s="135" t="s">
        <v>22</v>
      </c>
      <c r="AG33" s="135" t="s">
        <v>22</v>
      </c>
      <c r="AH33" s="135" t="s">
        <v>22</v>
      </c>
      <c r="AI33" s="150">
        <f t="shared" ref="AI33:AI36" si="118">K33*7.6%*3</f>
        <v>0</v>
      </c>
      <c r="AJ33" s="150">
        <f t="shared" ref="AJ33:AJ36" si="119">(L33+Q33+AB33/12)*7.6%*3</f>
        <v>0</v>
      </c>
      <c r="AK33" s="135" t="s">
        <v>22</v>
      </c>
      <c r="AL33" s="149"/>
      <c r="AM33" s="157">
        <f t="shared" si="57"/>
        <v>0</v>
      </c>
      <c r="AN33" s="141"/>
      <c r="AO33" s="141"/>
      <c r="AP33" s="196" t="s">
        <v>22</v>
      </c>
      <c r="AQ33" s="141"/>
      <c r="AR33" s="194"/>
      <c r="AS33" s="204"/>
      <c r="AT33" s="210"/>
      <c r="AU33" s="212">
        <f>SUM(AV33,AW33,AX33,AZ33)</f>
        <v>0</v>
      </c>
      <c r="AV33" s="142"/>
      <c r="AW33" s="142"/>
      <c r="AX33" s="142"/>
      <c r="AY33" s="142"/>
      <c r="AZ33" s="142"/>
      <c r="BA33" s="205"/>
      <c r="BB33" s="180">
        <f>SUM(BC33:BH33)</f>
        <v>0</v>
      </c>
      <c r="BC33" s="130">
        <f>SUM(K33*12,AD33,AF33,AI33,AV33)</f>
        <v>0</v>
      </c>
      <c r="BD33" s="130">
        <f t="shared" ref="BD33:BD36" si="120">SUM(SUM(L33,O33,Q33)*12,T33,U33,V33,W33,X33,AE33,AG33,AJ33,Y33,AB33,AW33)</f>
        <v>0</v>
      </c>
      <c r="BE33" s="126">
        <f t="shared" ref="BE33:BE36" si="121">IFERROR(SUM(M33*12,AH33),0)</f>
        <v>0</v>
      </c>
      <c r="BF33" s="143">
        <f t="shared" ref="BF33:BF36" si="122">SUM(SUM(N33,P33)*12,AX33)</f>
        <v>0</v>
      </c>
      <c r="BG33" s="143">
        <f>SUM(AM33,AY33)</f>
        <v>0</v>
      </c>
      <c r="BH33" s="140">
        <f t="shared" ref="BH33:BH36" si="123">SUM(Z33,AK33,AZ33)</f>
        <v>0</v>
      </c>
      <c r="BI33" s="218">
        <f t="shared" ref="BI33:BI36" si="124">SUM(AA33,AL33,BA33)</f>
        <v>0</v>
      </c>
      <c r="BJ33" s="157">
        <f>SUM(I33,AS33)</f>
        <v>0</v>
      </c>
      <c r="BK33" s="158">
        <f>SUM(I33,AT33)</f>
        <v>0</v>
      </c>
      <c r="BL33" s="180">
        <f t="shared" ref="BL33:BL36" si="125">(BB33-BG33-BI33)*23%</f>
        <v>0</v>
      </c>
      <c r="BM33" s="254">
        <f t="shared" ref="BM33:BM36" si="126">(BB33-BG33)*4.5%</f>
        <v>0</v>
      </c>
      <c r="BN33" s="259">
        <f t="shared" ref="BN33:BN36" si="127">SUM(BB33,BL33,BM33)</f>
        <v>0</v>
      </c>
      <c r="BO33" s="157">
        <f>SUM(BP33:BT33)</f>
        <v>0</v>
      </c>
      <c r="BP33" s="141"/>
      <c r="BQ33" s="141"/>
      <c r="BR33" s="141"/>
      <c r="BS33" s="141"/>
      <c r="BT33" s="141"/>
      <c r="BU33" s="194"/>
      <c r="BV33" s="157">
        <f t="shared" ref="BV33:BV36" si="128">SUM(BW33:CD33)</f>
        <v>0</v>
      </c>
      <c r="BW33" s="135" t="s">
        <v>22</v>
      </c>
      <c r="BX33" s="135" t="s">
        <v>22</v>
      </c>
      <c r="BY33" s="135" t="s">
        <v>22</v>
      </c>
      <c r="BZ33" s="135" t="s">
        <v>22</v>
      </c>
      <c r="CA33" s="135" t="s">
        <v>22</v>
      </c>
      <c r="CB33" s="150">
        <f>AI33/3*9</f>
        <v>0</v>
      </c>
      <c r="CC33" s="150">
        <f t="shared" ref="CC33:CC36" si="129">AJ33/3*9</f>
        <v>0</v>
      </c>
      <c r="CD33" s="233">
        <f>BH33*7.6%</f>
        <v>0</v>
      </c>
      <c r="CE33" s="149"/>
      <c r="CF33" s="157">
        <f t="shared" ref="CF33:CF36" si="130">SUM(CG33:CN33)</f>
        <v>0</v>
      </c>
      <c r="CG33" s="135" t="s">
        <v>22</v>
      </c>
      <c r="CH33" s="135" t="s">
        <v>22</v>
      </c>
      <c r="CI33" s="135" t="s">
        <v>22</v>
      </c>
      <c r="CJ33" s="135" t="s">
        <v>22</v>
      </c>
      <c r="CK33" s="135" t="s">
        <v>22</v>
      </c>
      <c r="CL33" s="150">
        <f t="shared" ref="CL33:CL36" si="131">IFERROR(SUM(BC33,BP33,CB33)/12*9%*3,0)</f>
        <v>0</v>
      </c>
      <c r="CM33" s="150">
        <f t="shared" ref="CM33:CM36" si="132">IFERROR(SUM(BD33,BQ33,CC33)/12*9%*3,0)</f>
        <v>0</v>
      </c>
      <c r="CN33" s="135" t="s">
        <v>22</v>
      </c>
      <c r="CO33" s="149"/>
      <c r="CP33" s="203"/>
      <c r="CQ33" s="209"/>
      <c r="CR33" s="238">
        <f>SUM(CS33:CV33)</f>
        <v>0</v>
      </c>
      <c r="CS33" s="142"/>
      <c r="CT33" s="142"/>
      <c r="CU33" s="142"/>
      <c r="CV33" s="142"/>
      <c r="CW33" s="205"/>
      <c r="CX33" s="238">
        <f t="shared" si="69"/>
        <v>0</v>
      </c>
      <c r="CY33" s="150">
        <f t="shared" ref="CY33:CY36" si="133">SUM(BC33,BP33,BW33,BY33,CB33,CG33,CI33,CL33,CS33)</f>
        <v>0</v>
      </c>
      <c r="CZ33" s="144">
        <f t="shared" ref="CZ33:CZ36" si="134">SUM(BD33,BQ33,BX33,BZ33,CC33,CH33,CJ33,CM33,CT33)</f>
        <v>0</v>
      </c>
      <c r="DA33" s="135" t="s">
        <v>22</v>
      </c>
      <c r="DB33" s="144">
        <f t="shared" ref="DB33:DB36" si="135">SUM(BF33,BR33,CU33)</f>
        <v>0</v>
      </c>
      <c r="DC33" s="144">
        <f t="shared" ref="DC33:DC36" si="136">SUM(BG33,BS33)</f>
        <v>0</v>
      </c>
      <c r="DD33" s="144">
        <f t="shared" ref="DD33:DD36" si="137">SUM(BH33,BT33,CD33,CN33,CV33)</f>
        <v>0</v>
      </c>
      <c r="DE33" s="236">
        <f t="shared" ref="DE33:DE36" si="138">SUM(BI33,BU33,CE33,CO33,CW33)</f>
        <v>0</v>
      </c>
      <c r="DF33" s="238">
        <f t="shared" ref="DF33:DF36" si="139">SUM(BJ33,CP33)</f>
        <v>0</v>
      </c>
      <c r="DG33" s="243">
        <f t="shared" ref="DG33:DG36" si="140">SUM(BK33,CQ33)</f>
        <v>0</v>
      </c>
      <c r="DH33" s="229">
        <f t="shared" ref="DH33:DH36" si="141">IFERROR((CX33-DC33-DD33)*23%,0)</f>
        <v>0</v>
      </c>
      <c r="DI33" s="236">
        <f t="shared" ref="DI33:DI36" si="142">IFERROR((CX33-DC33)*4.5%,0)</f>
        <v>0</v>
      </c>
      <c r="DJ33" s="247">
        <f t="shared" ref="DJ33:DJ36" si="143">CX33+DH33+DI33</f>
        <v>0</v>
      </c>
      <c r="DK33" s="238">
        <f t="shared" si="80"/>
        <v>0</v>
      </c>
      <c r="DL33" s="145"/>
      <c r="DM33" s="145"/>
      <c r="DN33" s="145"/>
      <c r="DO33" s="145"/>
      <c r="DP33" s="145"/>
      <c r="DQ33" s="298"/>
      <c r="DR33" s="157">
        <f t="shared" ref="DR33:DR36" si="144">SUM(DS33:DZ33)</f>
        <v>0</v>
      </c>
      <c r="DS33" s="135" t="s">
        <v>22</v>
      </c>
      <c r="DT33" s="135" t="s">
        <v>22</v>
      </c>
      <c r="DU33" s="135" t="s">
        <v>22</v>
      </c>
      <c r="DV33" s="135" t="s">
        <v>22</v>
      </c>
      <c r="DW33" s="135" t="s">
        <v>22</v>
      </c>
      <c r="DX33" s="150">
        <f>CL33/3*9</f>
        <v>0</v>
      </c>
      <c r="DY33" s="150">
        <f t="shared" ref="DY33:DY36" si="145">CM33/3*9</f>
        <v>0</v>
      </c>
      <c r="DZ33" s="233">
        <f t="shared" ref="DZ33:DZ36" si="146">DD33*9%</f>
        <v>0</v>
      </c>
      <c r="EA33" s="149"/>
      <c r="EB33" s="157">
        <f t="shared" ref="EB33:EB36" si="147">SUM(EC33:EJ33)</f>
        <v>0</v>
      </c>
      <c r="EC33" s="135" t="s">
        <v>22</v>
      </c>
      <c r="ED33" s="135" t="s">
        <v>22</v>
      </c>
      <c r="EE33" s="135" t="s">
        <v>22</v>
      </c>
      <c r="EF33" s="135" t="s">
        <v>22</v>
      </c>
      <c r="EG33" s="135" t="s">
        <v>22</v>
      </c>
      <c r="EH33" s="150">
        <f t="shared" ref="EH33:EH36" si="148">IFERROR(SUM(CY33,DL33,DX33)/12*9.6%*3,0)</f>
        <v>0</v>
      </c>
      <c r="EI33" s="150">
        <f t="shared" ref="EI33:EI36" si="149">IFERROR(SUM(CZ33,DM33,DY33)/12*9.6%*3,0)</f>
        <v>0</v>
      </c>
      <c r="EJ33" s="135" t="s">
        <v>22</v>
      </c>
      <c r="EK33" s="149"/>
      <c r="EL33" s="203"/>
      <c r="EM33" s="209"/>
      <c r="EN33" s="238">
        <f>SUM(EO33:ER33)</f>
        <v>0</v>
      </c>
      <c r="EO33" s="142"/>
      <c r="EP33" s="142"/>
      <c r="EQ33" s="142"/>
      <c r="ER33" s="142"/>
      <c r="ES33" s="205"/>
      <c r="ET33" s="229">
        <f t="shared" ref="ET33:ET36" si="150">SUM(EU33:EZ33)</f>
        <v>0</v>
      </c>
      <c r="EU33" s="150">
        <f t="shared" ref="EU33:EV36" si="151">SUM(CY33,DL33,DS33,DU33,DX33,EC33,EE33,EH33,EO33)</f>
        <v>0</v>
      </c>
      <c r="EV33" s="144">
        <f t="shared" si="151"/>
        <v>0</v>
      </c>
      <c r="EW33" s="135" t="s">
        <v>22</v>
      </c>
      <c r="EX33" s="144">
        <f>SUM(DB33,DN33,EQ33)</f>
        <v>0</v>
      </c>
      <c r="EY33" s="144">
        <f t="shared" ref="EY33:EY36" si="152">SUM(DC33,DO33)</f>
        <v>0</v>
      </c>
      <c r="EZ33" s="144">
        <f t="shared" ref="EZ33:EZ36" si="153">SUM(DD33,DP33,DZ33,EJ33,ER33)</f>
        <v>0</v>
      </c>
      <c r="FA33" s="236">
        <f t="shared" ref="FA33:FA36" si="154">SUM(DE33,DQ33,EA33,EK33,ES33)</f>
        <v>0</v>
      </c>
      <c r="FB33" s="238">
        <f t="shared" ref="FB33:FB36" si="155">SUM(DF33,EL33)</f>
        <v>0</v>
      </c>
      <c r="FC33" s="243">
        <f t="shared" ref="FC33:FC36" si="156">SUM(DG33,EM33)</f>
        <v>0</v>
      </c>
      <c r="FD33" s="238">
        <f t="shared" ref="FD33:FD36" si="157">IFERROR((ET33-EY33-EZ33)*23%,0)</f>
        <v>0</v>
      </c>
      <c r="FE33" s="243">
        <f t="shared" ref="FE33:FE36" si="158">IFERROR((ET33-EY33)*4.5%,0)</f>
        <v>0</v>
      </c>
      <c r="FF33" s="312">
        <f>ET33+FD33+FE33</f>
        <v>0</v>
      </c>
    </row>
    <row r="34" spans="1:162" s="10" customFormat="1" ht="51" x14ac:dyDescent="0.25">
      <c r="A34" s="56" t="s">
        <v>108</v>
      </c>
      <c r="B34" s="72"/>
      <c r="C34" s="40"/>
      <c r="D34" s="40"/>
      <c r="E34" s="40"/>
      <c r="F34" s="40"/>
      <c r="G34" s="48">
        <v>30</v>
      </c>
      <c r="H34" s="64" t="s">
        <v>13</v>
      </c>
      <c r="I34" s="216"/>
      <c r="J34" s="130">
        <f>SUM(K34:Q34)</f>
        <v>0</v>
      </c>
      <c r="K34" s="131"/>
      <c r="L34" s="131"/>
      <c r="M34" s="135" t="s">
        <v>22</v>
      </c>
      <c r="N34" s="131"/>
      <c r="O34" s="135" t="s">
        <v>22</v>
      </c>
      <c r="P34" s="135" t="s">
        <v>22</v>
      </c>
      <c r="Q34" s="156"/>
      <c r="R34" s="157">
        <f t="shared" si="30"/>
        <v>0</v>
      </c>
      <c r="S34" s="158">
        <f t="shared" si="31"/>
        <v>0</v>
      </c>
      <c r="T34" s="159" t="s">
        <v>22</v>
      </c>
      <c r="U34" s="140">
        <f>K34</f>
        <v>0</v>
      </c>
      <c r="V34" s="135" t="s">
        <v>22</v>
      </c>
      <c r="W34" s="132"/>
      <c r="X34" s="132"/>
      <c r="Y34" s="137">
        <f>SUM(T34,U34,V34,AB34)/12*2</f>
        <v>0</v>
      </c>
      <c r="Z34" s="116"/>
      <c r="AA34" s="132"/>
      <c r="AB34" s="161"/>
      <c r="AC34" s="189">
        <f t="shared" si="111"/>
        <v>0</v>
      </c>
      <c r="AD34" s="135" t="s">
        <v>22</v>
      </c>
      <c r="AE34" s="135" t="s">
        <v>22</v>
      </c>
      <c r="AF34" s="135" t="s">
        <v>22</v>
      </c>
      <c r="AG34" s="135" t="s">
        <v>22</v>
      </c>
      <c r="AH34" s="135" t="s">
        <v>22</v>
      </c>
      <c r="AI34" s="150">
        <f t="shared" si="118"/>
        <v>0</v>
      </c>
      <c r="AJ34" s="150">
        <f t="shared" si="119"/>
        <v>0</v>
      </c>
      <c r="AK34" s="135" t="s">
        <v>22</v>
      </c>
      <c r="AL34" s="149"/>
      <c r="AM34" s="157">
        <f t="shared" si="57"/>
        <v>0</v>
      </c>
      <c r="AN34" s="141"/>
      <c r="AO34" s="141"/>
      <c r="AP34" s="196" t="s">
        <v>22</v>
      </c>
      <c r="AQ34" s="141"/>
      <c r="AR34" s="194"/>
      <c r="AS34" s="204"/>
      <c r="AT34" s="210"/>
      <c r="AU34" s="212">
        <f>SUM(AV34,AW34,AX34,AZ34)</f>
        <v>0</v>
      </c>
      <c r="AV34" s="142"/>
      <c r="AW34" s="142"/>
      <c r="AX34" s="142"/>
      <c r="AY34" s="142"/>
      <c r="AZ34" s="142"/>
      <c r="BA34" s="205"/>
      <c r="BB34" s="180">
        <f>SUM(BC34:BH34)</f>
        <v>0</v>
      </c>
      <c r="BC34" s="130">
        <f>SUM(K34*12,AD34,AF34,AI34,AV34)</f>
        <v>0</v>
      </c>
      <c r="BD34" s="130">
        <f t="shared" si="120"/>
        <v>0</v>
      </c>
      <c r="BE34" s="126">
        <f t="shared" si="121"/>
        <v>0</v>
      </c>
      <c r="BF34" s="143">
        <f t="shared" si="122"/>
        <v>0</v>
      </c>
      <c r="BG34" s="143">
        <f t="shared" ref="BG34:BG35" si="159">SUM(AM34,AY34)</f>
        <v>0</v>
      </c>
      <c r="BH34" s="140">
        <f t="shared" si="123"/>
        <v>0</v>
      </c>
      <c r="BI34" s="218">
        <f t="shared" si="124"/>
        <v>0</v>
      </c>
      <c r="BJ34" s="157">
        <f>SUM(I34,AS34)</f>
        <v>0</v>
      </c>
      <c r="BK34" s="158">
        <f>SUM(I34,AT34)</f>
        <v>0</v>
      </c>
      <c r="BL34" s="180">
        <f t="shared" si="125"/>
        <v>0</v>
      </c>
      <c r="BM34" s="254">
        <f t="shared" si="126"/>
        <v>0</v>
      </c>
      <c r="BN34" s="259">
        <f t="shared" si="127"/>
        <v>0</v>
      </c>
      <c r="BO34" s="157">
        <f t="shared" ref="BO34:BO36" si="160">SUM(BP34:BT34)</f>
        <v>0</v>
      </c>
      <c r="BP34" s="141"/>
      <c r="BQ34" s="141"/>
      <c r="BR34" s="141"/>
      <c r="BS34" s="141"/>
      <c r="BT34" s="141"/>
      <c r="BU34" s="194"/>
      <c r="BV34" s="157">
        <f t="shared" si="128"/>
        <v>0</v>
      </c>
      <c r="BW34" s="135" t="s">
        <v>22</v>
      </c>
      <c r="BX34" s="135" t="s">
        <v>22</v>
      </c>
      <c r="BY34" s="135" t="s">
        <v>22</v>
      </c>
      <c r="BZ34" s="135" t="s">
        <v>22</v>
      </c>
      <c r="CA34" s="135" t="s">
        <v>22</v>
      </c>
      <c r="CB34" s="150">
        <f t="shared" ref="CB34:CB36" si="161">AI34/3*9</f>
        <v>0</v>
      </c>
      <c r="CC34" s="150">
        <f t="shared" si="129"/>
        <v>0</v>
      </c>
      <c r="CD34" s="233">
        <f>BH34*7.6%</f>
        <v>0</v>
      </c>
      <c r="CE34" s="149"/>
      <c r="CF34" s="157">
        <f t="shared" si="130"/>
        <v>0</v>
      </c>
      <c r="CG34" s="135" t="s">
        <v>22</v>
      </c>
      <c r="CH34" s="135" t="s">
        <v>22</v>
      </c>
      <c r="CI34" s="135" t="s">
        <v>22</v>
      </c>
      <c r="CJ34" s="135" t="s">
        <v>22</v>
      </c>
      <c r="CK34" s="135" t="s">
        <v>22</v>
      </c>
      <c r="CL34" s="150">
        <f t="shared" si="131"/>
        <v>0</v>
      </c>
      <c r="CM34" s="150">
        <f t="shared" si="132"/>
        <v>0</v>
      </c>
      <c r="CN34" s="135" t="s">
        <v>22</v>
      </c>
      <c r="CO34" s="149"/>
      <c r="CP34" s="203"/>
      <c r="CQ34" s="209"/>
      <c r="CR34" s="238">
        <f>SUM(CS34:CV34)</f>
        <v>0</v>
      </c>
      <c r="CS34" s="142"/>
      <c r="CT34" s="142"/>
      <c r="CU34" s="142"/>
      <c r="CV34" s="142"/>
      <c r="CW34" s="205"/>
      <c r="CX34" s="238">
        <f t="shared" si="69"/>
        <v>0</v>
      </c>
      <c r="CY34" s="150">
        <f t="shared" si="133"/>
        <v>0</v>
      </c>
      <c r="CZ34" s="144">
        <f t="shared" si="134"/>
        <v>0</v>
      </c>
      <c r="DA34" s="135" t="s">
        <v>22</v>
      </c>
      <c r="DB34" s="144">
        <f t="shared" si="135"/>
        <v>0</v>
      </c>
      <c r="DC34" s="144">
        <f t="shared" si="136"/>
        <v>0</v>
      </c>
      <c r="DD34" s="144">
        <f t="shared" si="137"/>
        <v>0</v>
      </c>
      <c r="DE34" s="236">
        <f t="shared" si="138"/>
        <v>0</v>
      </c>
      <c r="DF34" s="238">
        <f t="shared" si="139"/>
        <v>0</v>
      </c>
      <c r="DG34" s="243">
        <f t="shared" si="140"/>
        <v>0</v>
      </c>
      <c r="DH34" s="229">
        <f t="shared" si="141"/>
        <v>0</v>
      </c>
      <c r="DI34" s="236">
        <f t="shared" si="142"/>
        <v>0</v>
      </c>
      <c r="DJ34" s="247">
        <f t="shared" si="143"/>
        <v>0</v>
      </c>
      <c r="DK34" s="238">
        <f t="shared" si="80"/>
        <v>0</v>
      </c>
      <c r="DL34" s="145"/>
      <c r="DM34" s="145"/>
      <c r="DN34" s="145"/>
      <c r="DO34" s="145"/>
      <c r="DP34" s="145"/>
      <c r="DQ34" s="298"/>
      <c r="DR34" s="157">
        <f t="shared" si="144"/>
        <v>0</v>
      </c>
      <c r="DS34" s="135" t="s">
        <v>22</v>
      </c>
      <c r="DT34" s="135" t="s">
        <v>22</v>
      </c>
      <c r="DU34" s="135" t="s">
        <v>22</v>
      </c>
      <c r="DV34" s="135" t="s">
        <v>22</v>
      </c>
      <c r="DW34" s="135" t="s">
        <v>22</v>
      </c>
      <c r="DX34" s="150">
        <f t="shared" ref="DX34:DX36" si="162">CL34/3*9</f>
        <v>0</v>
      </c>
      <c r="DY34" s="150">
        <f t="shared" si="145"/>
        <v>0</v>
      </c>
      <c r="DZ34" s="233">
        <f t="shared" si="146"/>
        <v>0</v>
      </c>
      <c r="EA34" s="149"/>
      <c r="EB34" s="157">
        <f t="shared" si="147"/>
        <v>0</v>
      </c>
      <c r="EC34" s="135" t="s">
        <v>22</v>
      </c>
      <c r="ED34" s="135" t="s">
        <v>22</v>
      </c>
      <c r="EE34" s="135" t="s">
        <v>22</v>
      </c>
      <c r="EF34" s="135" t="s">
        <v>22</v>
      </c>
      <c r="EG34" s="135" t="s">
        <v>22</v>
      </c>
      <c r="EH34" s="150">
        <f t="shared" si="148"/>
        <v>0</v>
      </c>
      <c r="EI34" s="150">
        <f t="shared" si="149"/>
        <v>0</v>
      </c>
      <c r="EJ34" s="135" t="s">
        <v>22</v>
      </c>
      <c r="EK34" s="149"/>
      <c r="EL34" s="203"/>
      <c r="EM34" s="209"/>
      <c r="EN34" s="238">
        <f>SUM(EO34:ER34)</f>
        <v>0</v>
      </c>
      <c r="EO34" s="142"/>
      <c r="EP34" s="142"/>
      <c r="EQ34" s="142"/>
      <c r="ER34" s="142"/>
      <c r="ES34" s="205"/>
      <c r="ET34" s="229">
        <f t="shared" si="150"/>
        <v>0</v>
      </c>
      <c r="EU34" s="150">
        <f t="shared" si="151"/>
        <v>0</v>
      </c>
      <c r="EV34" s="144">
        <f t="shared" si="151"/>
        <v>0</v>
      </c>
      <c r="EW34" s="135" t="s">
        <v>22</v>
      </c>
      <c r="EX34" s="144">
        <f>SUM(DB34,DN34,EQ34)</f>
        <v>0</v>
      </c>
      <c r="EY34" s="144">
        <f t="shared" si="152"/>
        <v>0</v>
      </c>
      <c r="EZ34" s="144">
        <f t="shared" si="153"/>
        <v>0</v>
      </c>
      <c r="FA34" s="236">
        <f t="shared" si="154"/>
        <v>0</v>
      </c>
      <c r="FB34" s="238">
        <f t="shared" si="155"/>
        <v>0</v>
      </c>
      <c r="FC34" s="243">
        <f t="shared" si="156"/>
        <v>0</v>
      </c>
      <c r="FD34" s="238">
        <f t="shared" si="157"/>
        <v>0</v>
      </c>
      <c r="FE34" s="243">
        <f t="shared" si="158"/>
        <v>0</v>
      </c>
      <c r="FF34" s="312">
        <f>ET34+FD34+FE34</f>
        <v>0</v>
      </c>
    </row>
    <row r="35" spans="1:162" s="10" customFormat="1" ht="38.25" x14ac:dyDescent="0.25">
      <c r="A35" s="56" t="s">
        <v>109</v>
      </c>
      <c r="B35" s="72"/>
      <c r="C35" s="40"/>
      <c r="D35" s="40"/>
      <c r="E35" s="40"/>
      <c r="F35" s="40"/>
      <c r="G35" s="48">
        <v>30</v>
      </c>
      <c r="H35" s="64" t="s">
        <v>14</v>
      </c>
      <c r="I35" s="216"/>
      <c r="J35" s="130">
        <f>SUM(K35:Q35)</f>
        <v>0</v>
      </c>
      <c r="K35" s="131"/>
      <c r="L35" s="131"/>
      <c r="M35" s="135" t="s">
        <v>22</v>
      </c>
      <c r="N35" s="131"/>
      <c r="O35" s="135" t="s">
        <v>22</v>
      </c>
      <c r="P35" s="135" t="s">
        <v>22</v>
      </c>
      <c r="Q35" s="156"/>
      <c r="R35" s="157">
        <f t="shared" si="30"/>
        <v>0</v>
      </c>
      <c r="S35" s="158">
        <f t="shared" si="31"/>
        <v>0</v>
      </c>
      <c r="T35" s="159" t="s">
        <v>22</v>
      </c>
      <c r="U35" s="140">
        <f t="shared" si="117"/>
        <v>0</v>
      </c>
      <c r="V35" s="135" t="s">
        <v>22</v>
      </c>
      <c r="W35" s="132"/>
      <c r="X35" s="132"/>
      <c r="Y35" s="137">
        <f>SUM(T35,U35,V35,AB35)/12*2</f>
        <v>0</v>
      </c>
      <c r="Z35" s="116"/>
      <c r="AA35" s="132"/>
      <c r="AB35" s="161"/>
      <c r="AC35" s="189">
        <f t="shared" si="111"/>
        <v>0</v>
      </c>
      <c r="AD35" s="135" t="s">
        <v>22</v>
      </c>
      <c r="AE35" s="135" t="s">
        <v>22</v>
      </c>
      <c r="AF35" s="135" t="s">
        <v>22</v>
      </c>
      <c r="AG35" s="135" t="s">
        <v>22</v>
      </c>
      <c r="AH35" s="135" t="s">
        <v>22</v>
      </c>
      <c r="AI35" s="150">
        <f t="shared" si="118"/>
        <v>0</v>
      </c>
      <c r="AJ35" s="150">
        <f t="shared" si="119"/>
        <v>0</v>
      </c>
      <c r="AK35" s="135" t="s">
        <v>22</v>
      </c>
      <c r="AL35" s="149"/>
      <c r="AM35" s="157">
        <f t="shared" si="57"/>
        <v>0</v>
      </c>
      <c r="AN35" s="141"/>
      <c r="AO35" s="141"/>
      <c r="AP35" s="196" t="s">
        <v>22</v>
      </c>
      <c r="AQ35" s="141"/>
      <c r="AR35" s="194"/>
      <c r="AS35" s="204"/>
      <c r="AT35" s="210"/>
      <c r="AU35" s="212">
        <f>SUM(AV35,AW35,AX35,AZ35)</f>
        <v>0</v>
      </c>
      <c r="AV35" s="142"/>
      <c r="AW35" s="142"/>
      <c r="AX35" s="142"/>
      <c r="AY35" s="142"/>
      <c r="AZ35" s="142"/>
      <c r="BA35" s="205"/>
      <c r="BB35" s="180">
        <f>SUM(BC35:BH35)</f>
        <v>0</v>
      </c>
      <c r="BC35" s="130">
        <f>SUM(K35*12,AD35,AF35,AI35,AV35)</f>
        <v>0</v>
      </c>
      <c r="BD35" s="130">
        <f t="shared" si="120"/>
        <v>0</v>
      </c>
      <c r="BE35" s="126">
        <f t="shared" si="121"/>
        <v>0</v>
      </c>
      <c r="BF35" s="143">
        <f t="shared" si="122"/>
        <v>0</v>
      </c>
      <c r="BG35" s="143">
        <f t="shared" si="159"/>
        <v>0</v>
      </c>
      <c r="BH35" s="140">
        <f t="shared" si="123"/>
        <v>0</v>
      </c>
      <c r="BI35" s="218">
        <f t="shared" si="124"/>
        <v>0</v>
      </c>
      <c r="BJ35" s="157">
        <f>SUM(I35,AS35)</f>
        <v>0</v>
      </c>
      <c r="BK35" s="158">
        <f>SUM(I35,AT35)</f>
        <v>0</v>
      </c>
      <c r="BL35" s="180">
        <f t="shared" si="125"/>
        <v>0</v>
      </c>
      <c r="BM35" s="254">
        <f t="shared" si="126"/>
        <v>0</v>
      </c>
      <c r="BN35" s="259">
        <f t="shared" si="127"/>
        <v>0</v>
      </c>
      <c r="BO35" s="157">
        <f t="shared" si="160"/>
        <v>0</v>
      </c>
      <c r="BP35" s="141"/>
      <c r="BQ35" s="141"/>
      <c r="BR35" s="141"/>
      <c r="BS35" s="141"/>
      <c r="BT35" s="141"/>
      <c r="BU35" s="194"/>
      <c r="BV35" s="157">
        <f t="shared" si="128"/>
        <v>0</v>
      </c>
      <c r="BW35" s="135" t="s">
        <v>22</v>
      </c>
      <c r="BX35" s="135" t="s">
        <v>22</v>
      </c>
      <c r="BY35" s="135" t="s">
        <v>22</v>
      </c>
      <c r="BZ35" s="135" t="s">
        <v>22</v>
      </c>
      <c r="CA35" s="135" t="s">
        <v>22</v>
      </c>
      <c r="CB35" s="150">
        <f t="shared" si="161"/>
        <v>0</v>
      </c>
      <c r="CC35" s="150">
        <f t="shared" si="129"/>
        <v>0</v>
      </c>
      <c r="CD35" s="233">
        <f t="shared" ref="CD35:CD36" si="163">BH35*7.6%</f>
        <v>0</v>
      </c>
      <c r="CE35" s="149"/>
      <c r="CF35" s="157">
        <f t="shared" si="130"/>
        <v>0</v>
      </c>
      <c r="CG35" s="135" t="s">
        <v>22</v>
      </c>
      <c r="CH35" s="135" t="s">
        <v>22</v>
      </c>
      <c r="CI35" s="135" t="s">
        <v>22</v>
      </c>
      <c r="CJ35" s="135" t="s">
        <v>22</v>
      </c>
      <c r="CK35" s="135" t="s">
        <v>22</v>
      </c>
      <c r="CL35" s="150">
        <f t="shared" si="131"/>
        <v>0</v>
      </c>
      <c r="CM35" s="150">
        <f t="shared" si="132"/>
        <v>0</v>
      </c>
      <c r="CN35" s="135" t="s">
        <v>22</v>
      </c>
      <c r="CO35" s="149"/>
      <c r="CP35" s="203"/>
      <c r="CQ35" s="209"/>
      <c r="CR35" s="238">
        <f>SUM(CS35:CV35)</f>
        <v>0</v>
      </c>
      <c r="CS35" s="142"/>
      <c r="CT35" s="142"/>
      <c r="CU35" s="142"/>
      <c r="CV35" s="142"/>
      <c r="CW35" s="205"/>
      <c r="CX35" s="238">
        <f t="shared" si="69"/>
        <v>0</v>
      </c>
      <c r="CY35" s="150">
        <f t="shared" si="133"/>
        <v>0</v>
      </c>
      <c r="CZ35" s="144">
        <f t="shared" si="134"/>
        <v>0</v>
      </c>
      <c r="DA35" s="135" t="s">
        <v>22</v>
      </c>
      <c r="DB35" s="144">
        <f t="shared" si="135"/>
        <v>0</v>
      </c>
      <c r="DC35" s="144">
        <f t="shared" si="136"/>
        <v>0</v>
      </c>
      <c r="DD35" s="144">
        <f t="shared" si="137"/>
        <v>0</v>
      </c>
      <c r="DE35" s="236">
        <f t="shared" si="138"/>
        <v>0</v>
      </c>
      <c r="DF35" s="238">
        <f t="shared" si="139"/>
        <v>0</v>
      </c>
      <c r="DG35" s="243">
        <f t="shared" si="140"/>
        <v>0</v>
      </c>
      <c r="DH35" s="229">
        <f t="shared" si="141"/>
        <v>0</v>
      </c>
      <c r="DI35" s="236">
        <f t="shared" si="142"/>
        <v>0</v>
      </c>
      <c r="DJ35" s="247">
        <f t="shared" si="143"/>
        <v>0</v>
      </c>
      <c r="DK35" s="238">
        <f t="shared" si="80"/>
        <v>0</v>
      </c>
      <c r="DL35" s="145"/>
      <c r="DM35" s="145"/>
      <c r="DN35" s="145"/>
      <c r="DO35" s="145"/>
      <c r="DP35" s="145"/>
      <c r="DQ35" s="298"/>
      <c r="DR35" s="157">
        <f t="shared" si="144"/>
        <v>0</v>
      </c>
      <c r="DS35" s="135" t="s">
        <v>22</v>
      </c>
      <c r="DT35" s="135" t="s">
        <v>22</v>
      </c>
      <c r="DU35" s="135" t="s">
        <v>22</v>
      </c>
      <c r="DV35" s="135" t="s">
        <v>22</v>
      </c>
      <c r="DW35" s="135" t="s">
        <v>22</v>
      </c>
      <c r="DX35" s="150">
        <f t="shared" si="162"/>
        <v>0</v>
      </c>
      <c r="DY35" s="150">
        <f t="shared" si="145"/>
        <v>0</v>
      </c>
      <c r="DZ35" s="233">
        <f t="shared" si="146"/>
        <v>0</v>
      </c>
      <c r="EA35" s="149"/>
      <c r="EB35" s="157">
        <f t="shared" si="147"/>
        <v>0</v>
      </c>
      <c r="EC35" s="135" t="s">
        <v>22</v>
      </c>
      <c r="ED35" s="135" t="s">
        <v>22</v>
      </c>
      <c r="EE35" s="135" t="s">
        <v>22</v>
      </c>
      <c r="EF35" s="135" t="s">
        <v>22</v>
      </c>
      <c r="EG35" s="135" t="s">
        <v>22</v>
      </c>
      <c r="EH35" s="150">
        <f t="shared" si="148"/>
        <v>0</v>
      </c>
      <c r="EI35" s="150">
        <f t="shared" si="149"/>
        <v>0</v>
      </c>
      <c r="EJ35" s="135" t="s">
        <v>22</v>
      </c>
      <c r="EK35" s="149"/>
      <c r="EL35" s="203"/>
      <c r="EM35" s="209"/>
      <c r="EN35" s="238">
        <f>SUM(EO35:ER35)</f>
        <v>0</v>
      </c>
      <c r="EO35" s="142"/>
      <c r="EP35" s="142"/>
      <c r="EQ35" s="142"/>
      <c r="ER35" s="142"/>
      <c r="ES35" s="205"/>
      <c r="ET35" s="229">
        <f t="shared" si="150"/>
        <v>0</v>
      </c>
      <c r="EU35" s="150">
        <f t="shared" si="151"/>
        <v>0</v>
      </c>
      <c r="EV35" s="144">
        <f t="shared" si="151"/>
        <v>0</v>
      </c>
      <c r="EW35" s="135" t="s">
        <v>22</v>
      </c>
      <c r="EX35" s="144">
        <f>SUM(DB35,DN35,EQ35)</f>
        <v>0</v>
      </c>
      <c r="EY35" s="144">
        <f t="shared" si="152"/>
        <v>0</v>
      </c>
      <c r="EZ35" s="144">
        <f t="shared" si="153"/>
        <v>0</v>
      </c>
      <c r="FA35" s="236">
        <f t="shared" si="154"/>
        <v>0</v>
      </c>
      <c r="FB35" s="238">
        <f t="shared" si="155"/>
        <v>0</v>
      </c>
      <c r="FC35" s="243">
        <f t="shared" si="156"/>
        <v>0</v>
      </c>
      <c r="FD35" s="238">
        <f t="shared" si="157"/>
        <v>0</v>
      </c>
      <c r="FE35" s="243">
        <f t="shared" si="158"/>
        <v>0</v>
      </c>
      <c r="FF35" s="312">
        <f>ET35+FD35+FE35</f>
        <v>0</v>
      </c>
    </row>
    <row r="36" spans="1:162" s="10" customFormat="1" ht="76.5" x14ac:dyDescent="0.25">
      <c r="A36" s="56" t="s">
        <v>125</v>
      </c>
      <c r="B36" s="72"/>
      <c r="C36" s="40"/>
      <c r="D36" s="40"/>
      <c r="E36" s="40"/>
      <c r="F36" s="40"/>
      <c r="G36" s="48">
        <v>30</v>
      </c>
      <c r="H36" s="64" t="s">
        <v>15</v>
      </c>
      <c r="I36" s="216"/>
      <c r="J36" s="130">
        <f>SUM(K36:Q36)</f>
        <v>0</v>
      </c>
      <c r="K36" s="131"/>
      <c r="L36" s="131"/>
      <c r="M36" s="135" t="s">
        <v>22</v>
      </c>
      <c r="N36" s="131"/>
      <c r="O36" s="160" t="s">
        <v>22</v>
      </c>
      <c r="P36" s="160" t="s">
        <v>22</v>
      </c>
      <c r="Q36" s="161"/>
      <c r="R36" s="157">
        <f t="shared" si="30"/>
        <v>0</v>
      </c>
      <c r="S36" s="158">
        <f t="shared" si="31"/>
        <v>0</v>
      </c>
      <c r="T36" s="159" t="s">
        <v>22</v>
      </c>
      <c r="U36" s="140">
        <f t="shared" si="117"/>
        <v>0</v>
      </c>
      <c r="V36" s="135" t="s">
        <v>22</v>
      </c>
      <c r="W36" s="132"/>
      <c r="X36" s="132"/>
      <c r="Y36" s="137">
        <f>SUM(T36,U36,V36,AB36)/12*2</f>
        <v>0</v>
      </c>
      <c r="Z36" s="116"/>
      <c r="AA36" s="132"/>
      <c r="AB36" s="161"/>
      <c r="AC36" s="189">
        <f t="shared" si="111"/>
        <v>0</v>
      </c>
      <c r="AD36" s="135" t="s">
        <v>22</v>
      </c>
      <c r="AE36" s="135" t="s">
        <v>22</v>
      </c>
      <c r="AF36" s="135" t="s">
        <v>22</v>
      </c>
      <c r="AG36" s="135" t="s">
        <v>22</v>
      </c>
      <c r="AH36" s="135" t="s">
        <v>22</v>
      </c>
      <c r="AI36" s="150">
        <f t="shared" si="118"/>
        <v>0</v>
      </c>
      <c r="AJ36" s="150">
        <f t="shared" si="119"/>
        <v>0</v>
      </c>
      <c r="AK36" s="135" t="s">
        <v>22</v>
      </c>
      <c r="AL36" s="149"/>
      <c r="AM36" s="157">
        <f t="shared" si="57"/>
        <v>0</v>
      </c>
      <c r="AN36" s="141"/>
      <c r="AO36" s="141"/>
      <c r="AP36" s="196" t="s">
        <v>22</v>
      </c>
      <c r="AQ36" s="141"/>
      <c r="AR36" s="194"/>
      <c r="AS36" s="204"/>
      <c r="AT36" s="210"/>
      <c r="AU36" s="212">
        <f>SUM(AV36,AW36,AX36,AZ36)</f>
        <v>0</v>
      </c>
      <c r="AV36" s="142"/>
      <c r="AW36" s="142"/>
      <c r="AX36" s="142"/>
      <c r="AY36" s="142"/>
      <c r="AZ36" s="142"/>
      <c r="BA36" s="205"/>
      <c r="BB36" s="180">
        <f>SUM(BC36:BH36)</f>
        <v>0</v>
      </c>
      <c r="BC36" s="130">
        <f>SUM(K36*12,AD36,AF36,AI36,AV36)</f>
        <v>0</v>
      </c>
      <c r="BD36" s="130">
        <f t="shared" si="120"/>
        <v>0</v>
      </c>
      <c r="BE36" s="126">
        <f t="shared" si="121"/>
        <v>0</v>
      </c>
      <c r="BF36" s="143">
        <f t="shared" si="122"/>
        <v>0</v>
      </c>
      <c r="BG36" s="143">
        <f>SUM(AM36,AY36)</f>
        <v>0</v>
      </c>
      <c r="BH36" s="140">
        <f t="shared" si="123"/>
        <v>0</v>
      </c>
      <c r="BI36" s="218">
        <f t="shared" si="124"/>
        <v>0</v>
      </c>
      <c r="BJ36" s="157">
        <f>SUM(I36,AS36)</f>
        <v>0</v>
      </c>
      <c r="BK36" s="158">
        <f>SUM(I36,AT36)</f>
        <v>0</v>
      </c>
      <c r="BL36" s="180">
        <f t="shared" si="125"/>
        <v>0</v>
      </c>
      <c r="BM36" s="254">
        <f t="shared" si="126"/>
        <v>0</v>
      </c>
      <c r="BN36" s="259">
        <f t="shared" si="127"/>
        <v>0</v>
      </c>
      <c r="BO36" s="157">
        <f t="shared" si="160"/>
        <v>0</v>
      </c>
      <c r="BP36" s="141"/>
      <c r="BQ36" s="141"/>
      <c r="BR36" s="141"/>
      <c r="BS36" s="141"/>
      <c r="BT36" s="141"/>
      <c r="BU36" s="194"/>
      <c r="BV36" s="157">
        <f t="shared" si="128"/>
        <v>0</v>
      </c>
      <c r="BW36" s="135" t="s">
        <v>22</v>
      </c>
      <c r="BX36" s="135" t="s">
        <v>22</v>
      </c>
      <c r="BY36" s="135" t="s">
        <v>22</v>
      </c>
      <c r="BZ36" s="135" t="s">
        <v>22</v>
      </c>
      <c r="CA36" s="135" t="s">
        <v>22</v>
      </c>
      <c r="CB36" s="150">
        <f t="shared" si="161"/>
        <v>0</v>
      </c>
      <c r="CC36" s="150">
        <f t="shared" si="129"/>
        <v>0</v>
      </c>
      <c r="CD36" s="233">
        <f t="shared" si="163"/>
        <v>0</v>
      </c>
      <c r="CE36" s="149"/>
      <c r="CF36" s="157">
        <f t="shared" si="130"/>
        <v>0</v>
      </c>
      <c r="CG36" s="135" t="s">
        <v>22</v>
      </c>
      <c r="CH36" s="135" t="s">
        <v>22</v>
      </c>
      <c r="CI36" s="135" t="s">
        <v>22</v>
      </c>
      <c r="CJ36" s="135" t="s">
        <v>22</v>
      </c>
      <c r="CK36" s="135" t="s">
        <v>22</v>
      </c>
      <c r="CL36" s="150">
        <f t="shared" si="131"/>
        <v>0</v>
      </c>
      <c r="CM36" s="150">
        <f t="shared" si="132"/>
        <v>0</v>
      </c>
      <c r="CN36" s="135" t="s">
        <v>22</v>
      </c>
      <c r="CO36" s="149"/>
      <c r="CP36" s="203"/>
      <c r="CQ36" s="209"/>
      <c r="CR36" s="238">
        <f>SUM(CS36:CV36)</f>
        <v>0</v>
      </c>
      <c r="CS36" s="142"/>
      <c r="CT36" s="142"/>
      <c r="CU36" s="142"/>
      <c r="CV36" s="142"/>
      <c r="CW36" s="205"/>
      <c r="CX36" s="238">
        <f t="shared" si="69"/>
        <v>0</v>
      </c>
      <c r="CY36" s="150">
        <f t="shared" si="133"/>
        <v>0</v>
      </c>
      <c r="CZ36" s="144">
        <f t="shared" si="134"/>
        <v>0</v>
      </c>
      <c r="DA36" s="135" t="s">
        <v>22</v>
      </c>
      <c r="DB36" s="144">
        <f t="shared" si="135"/>
        <v>0</v>
      </c>
      <c r="DC36" s="144">
        <f t="shared" si="136"/>
        <v>0</v>
      </c>
      <c r="DD36" s="144">
        <f t="shared" si="137"/>
        <v>0</v>
      </c>
      <c r="DE36" s="236">
        <f t="shared" si="138"/>
        <v>0</v>
      </c>
      <c r="DF36" s="238">
        <f t="shared" si="139"/>
        <v>0</v>
      </c>
      <c r="DG36" s="243">
        <f t="shared" si="140"/>
        <v>0</v>
      </c>
      <c r="DH36" s="229">
        <f t="shared" si="141"/>
        <v>0</v>
      </c>
      <c r="DI36" s="236">
        <f t="shared" si="142"/>
        <v>0</v>
      </c>
      <c r="DJ36" s="247">
        <f t="shared" si="143"/>
        <v>0</v>
      </c>
      <c r="DK36" s="238">
        <f t="shared" si="80"/>
        <v>0</v>
      </c>
      <c r="DL36" s="145"/>
      <c r="DM36" s="145"/>
      <c r="DN36" s="145"/>
      <c r="DO36" s="145"/>
      <c r="DP36" s="145"/>
      <c r="DQ36" s="298"/>
      <c r="DR36" s="157">
        <f t="shared" si="144"/>
        <v>0</v>
      </c>
      <c r="DS36" s="135" t="s">
        <v>22</v>
      </c>
      <c r="DT36" s="135" t="s">
        <v>22</v>
      </c>
      <c r="DU36" s="135" t="s">
        <v>22</v>
      </c>
      <c r="DV36" s="135" t="s">
        <v>22</v>
      </c>
      <c r="DW36" s="135" t="s">
        <v>22</v>
      </c>
      <c r="DX36" s="150">
        <f t="shared" si="162"/>
        <v>0</v>
      </c>
      <c r="DY36" s="150">
        <f t="shared" si="145"/>
        <v>0</v>
      </c>
      <c r="DZ36" s="233">
        <f t="shared" si="146"/>
        <v>0</v>
      </c>
      <c r="EA36" s="149"/>
      <c r="EB36" s="157">
        <f t="shared" si="147"/>
        <v>0</v>
      </c>
      <c r="EC36" s="135" t="s">
        <v>22</v>
      </c>
      <c r="ED36" s="135" t="s">
        <v>22</v>
      </c>
      <c r="EE36" s="135" t="s">
        <v>22</v>
      </c>
      <c r="EF36" s="135" t="s">
        <v>22</v>
      </c>
      <c r="EG36" s="135" t="s">
        <v>22</v>
      </c>
      <c r="EH36" s="150">
        <f t="shared" si="148"/>
        <v>0</v>
      </c>
      <c r="EI36" s="150">
        <f t="shared" si="149"/>
        <v>0</v>
      </c>
      <c r="EJ36" s="135" t="s">
        <v>22</v>
      </c>
      <c r="EK36" s="149"/>
      <c r="EL36" s="203"/>
      <c r="EM36" s="209"/>
      <c r="EN36" s="238">
        <f>SUM(EO36:ER36)</f>
        <v>0</v>
      </c>
      <c r="EO36" s="142"/>
      <c r="EP36" s="142"/>
      <c r="EQ36" s="142"/>
      <c r="ER36" s="142"/>
      <c r="ES36" s="205"/>
      <c r="ET36" s="229">
        <f t="shared" si="150"/>
        <v>0</v>
      </c>
      <c r="EU36" s="150">
        <f t="shared" si="151"/>
        <v>0</v>
      </c>
      <c r="EV36" s="144">
        <f t="shared" si="151"/>
        <v>0</v>
      </c>
      <c r="EW36" s="135" t="s">
        <v>22</v>
      </c>
      <c r="EX36" s="144">
        <f>SUM(DB36,DN36,EQ36)</f>
        <v>0</v>
      </c>
      <c r="EY36" s="144">
        <f t="shared" si="152"/>
        <v>0</v>
      </c>
      <c r="EZ36" s="144">
        <f t="shared" si="153"/>
        <v>0</v>
      </c>
      <c r="FA36" s="236">
        <f t="shared" si="154"/>
        <v>0</v>
      </c>
      <c r="FB36" s="238">
        <f t="shared" si="155"/>
        <v>0</v>
      </c>
      <c r="FC36" s="243">
        <f t="shared" si="156"/>
        <v>0</v>
      </c>
      <c r="FD36" s="238">
        <f t="shared" si="157"/>
        <v>0</v>
      </c>
      <c r="FE36" s="243">
        <f t="shared" si="158"/>
        <v>0</v>
      </c>
      <c r="FF36" s="312">
        <f>ET36+FD36+FE36</f>
        <v>0</v>
      </c>
    </row>
    <row r="37" spans="1:162" s="29" customFormat="1" ht="29.25" customHeight="1" x14ac:dyDescent="0.25">
      <c r="A37" s="53" t="s">
        <v>176</v>
      </c>
      <c r="B37" s="65"/>
      <c r="C37" s="38"/>
      <c r="D37" s="38"/>
      <c r="E37" s="38"/>
      <c r="F37" s="38"/>
      <c r="G37" s="46">
        <v>40</v>
      </c>
      <c r="H37" s="66" t="s">
        <v>10</v>
      </c>
      <c r="I37" s="123">
        <f>SUM(I38:I40)</f>
        <v>0</v>
      </c>
      <c r="J37" s="121">
        <f t="shared" ref="J37:CV37" si="164">SUM(J38:J40)</f>
        <v>0</v>
      </c>
      <c r="K37" s="121">
        <f t="shared" si="164"/>
        <v>0</v>
      </c>
      <c r="L37" s="121">
        <f>SUM(L38:L40)</f>
        <v>0</v>
      </c>
      <c r="M37" s="121">
        <f t="shared" si="164"/>
        <v>0</v>
      </c>
      <c r="N37" s="121">
        <f t="shared" si="164"/>
        <v>0</v>
      </c>
      <c r="O37" s="121">
        <f t="shared" si="164"/>
        <v>0</v>
      </c>
      <c r="P37" s="121">
        <f t="shared" si="164"/>
        <v>0</v>
      </c>
      <c r="Q37" s="122">
        <f t="shared" si="164"/>
        <v>0</v>
      </c>
      <c r="R37" s="123">
        <f t="shared" si="30"/>
        <v>0</v>
      </c>
      <c r="S37" s="124">
        <f t="shared" si="31"/>
        <v>0</v>
      </c>
      <c r="T37" s="123">
        <f t="shared" si="164"/>
        <v>0</v>
      </c>
      <c r="U37" s="121">
        <f t="shared" si="164"/>
        <v>0</v>
      </c>
      <c r="V37" s="121">
        <f t="shared" si="164"/>
        <v>0</v>
      </c>
      <c r="W37" s="121">
        <f t="shared" si="164"/>
        <v>0</v>
      </c>
      <c r="X37" s="121">
        <f t="shared" si="164"/>
        <v>0</v>
      </c>
      <c r="Y37" s="121">
        <f t="shared" si="164"/>
        <v>0</v>
      </c>
      <c r="Z37" s="121">
        <f t="shared" si="164"/>
        <v>0</v>
      </c>
      <c r="AA37" s="121">
        <f t="shared" si="164"/>
        <v>0</v>
      </c>
      <c r="AB37" s="122">
        <f t="shared" si="164"/>
        <v>0</v>
      </c>
      <c r="AC37" s="123">
        <f>SUM(AC38:AC40)</f>
        <v>0</v>
      </c>
      <c r="AD37" s="121">
        <f t="shared" si="164"/>
        <v>0</v>
      </c>
      <c r="AE37" s="121">
        <f t="shared" si="164"/>
        <v>0</v>
      </c>
      <c r="AF37" s="121">
        <f t="shared" si="164"/>
        <v>0</v>
      </c>
      <c r="AG37" s="121">
        <f t="shared" si="164"/>
        <v>0</v>
      </c>
      <c r="AH37" s="121">
        <f t="shared" si="164"/>
        <v>0</v>
      </c>
      <c r="AI37" s="121">
        <f t="shared" si="164"/>
        <v>0</v>
      </c>
      <c r="AJ37" s="121">
        <f t="shared" si="164"/>
        <v>0</v>
      </c>
      <c r="AK37" s="121">
        <f t="shared" si="164"/>
        <v>0</v>
      </c>
      <c r="AL37" s="124">
        <f t="shared" si="164"/>
        <v>0</v>
      </c>
      <c r="AM37" s="123">
        <f t="shared" si="164"/>
        <v>0</v>
      </c>
      <c r="AN37" s="121">
        <f t="shared" si="164"/>
        <v>0</v>
      </c>
      <c r="AO37" s="121">
        <f t="shared" si="164"/>
        <v>0</v>
      </c>
      <c r="AP37" s="121">
        <f t="shared" si="164"/>
        <v>0</v>
      </c>
      <c r="AQ37" s="121">
        <f t="shared" si="164"/>
        <v>0</v>
      </c>
      <c r="AR37" s="124">
        <f t="shared" si="164"/>
        <v>0</v>
      </c>
      <c r="AS37" s="123">
        <f t="shared" si="164"/>
        <v>0</v>
      </c>
      <c r="AT37" s="122">
        <f t="shared" si="164"/>
        <v>0</v>
      </c>
      <c r="AU37" s="123">
        <f t="shared" si="164"/>
        <v>0</v>
      </c>
      <c r="AV37" s="121">
        <f t="shared" si="164"/>
        <v>0</v>
      </c>
      <c r="AW37" s="121">
        <f t="shared" si="164"/>
        <v>0</v>
      </c>
      <c r="AX37" s="121">
        <f t="shared" si="164"/>
        <v>0</v>
      </c>
      <c r="AY37" s="121">
        <f t="shared" si="164"/>
        <v>0</v>
      </c>
      <c r="AZ37" s="121">
        <f t="shared" si="164"/>
        <v>0</v>
      </c>
      <c r="BA37" s="124">
        <f t="shared" si="164"/>
        <v>0</v>
      </c>
      <c r="BB37" s="120">
        <f t="shared" si="164"/>
        <v>0</v>
      </c>
      <c r="BC37" s="121">
        <f t="shared" si="164"/>
        <v>0</v>
      </c>
      <c r="BD37" s="121">
        <f t="shared" si="164"/>
        <v>0</v>
      </c>
      <c r="BE37" s="121">
        <f t="shared" si="164"/>
        <v>0</v>
      </c>
      <c r="BF37" s="121">
        <f t="shared" si="164"/>
        <v>0</v>
      </c>
      <c r="BG37" s="121">
        <f t="shared" si="164"/>
        <v>0</v>
      </c>
      <c r="BH37" s="121">
        <f t="shared" si="164"/>
        <v>0</v>
      </c>
      <c r="BI37" s="122">
        <f t="shared" si="164"/>
        <v>0</v>
      </c>
      <c r="BJ37" s="123">
        <f t="shared" si="164"/>
        <v>0</v>
      </c>
      <c r="BK37" s="124">
        <f t="shared" si="164"/>
        <v>0</v>
      </c>
      <c r="BL37" s="120">
        <f t="shared" si="164"/>
        <v>0</v>
      </c>
      <c r="BM37" s="122">
        <f t="shared" si="164"/>
        <v>0</v>
      </c>
      <c r="BN37" s="301">
        <f t="shared" si="164"/>
        <v>0</v>
      </c>
      <c r="BO37" s="123">
        <f t="shared" si="164"/>
        <v>0</v>
      </c>
      <c r="BP37" s="121">
        <f t="shared" si="164"/>
        <v>0</v>
      </c>
      <c r="BQ37" s="121">
        <f t="shared" si="164"/>
        <v>0</v>
      </c>
      <c r="BR37" s="121">
        <f t="shared" si="164"/>
        <v>0</v>
      </c>
      <c r="BS37" s="121">
        <f t="shared" si="164"/>
        <v>0</v>
      </c>
      <c r="BT37" s="121">
        <f t="shared" si="164"/>
        <v>0</v>
      </c>
      <c r="BU37" s="124">
        <f t="shared" si="164"/>
        <v>0</v>
      </c>
      <c r="BV37" s="123">
        <f t="shared" si="164"/>
        <v>0</v>
      </c>
      <c r="BW37" s="121">
        <f t="shared" ref="BW37:CE37" si="165">SUM(BW38:BW40)</f>
        <v>0</v>
      </c>
      <c r="BX37" s="121">
        <f t="shared" si="165"/>
        <v>0</v>
      </c>
      <c r="BY37" s="121">
        <f t="shared" si="165"/>
        <v>0</v>
      </c>
      <c r="BZ37" s="121">
        <f t="shared" si="165"/>
        <v>0</v>
      </c>
      <c r="CA37" s="121">
        <f t="shared" si="165"/>
        <v>0</v>
      </c>
      <c r="CB37" s="121">
        <f t="shared" si="165"/>
        <v>0</v>
      </c>
      <c r="CC37" s="121">
        <f t="shared" si="165"/>
        <v>0</v>
      </c>
      <c r="CD37" s="121">
        <f t="shared" si="165"/>
        <v>0</v>
      </c>
      <c r="CE37" s="124">
        <f t="shared" si="165"/>
        <v>0</v>
      </c>
      <c r="CF37" s="123">
        <f>SUM(CF38:CF40)</f>
        <v>0</v>
      </c>
      <c r="CG37" s="121">
        <f>SUM(CG38:CG40)</f>
        <v>0</v>
      </c>
      <c r="CH37" s="121">
        <f t="shared" ref="CH37:CO37" si="166">SUM(CH38:CH40)</f>
        <v>0</v>
      </c>
      <c r="CI37" s="121">
        <f t="shared" si="166"/>
        <v>0</v>
      </c>
      <c r="CJ37" s="121">
        <f t="shared" si="166"/>
        <v>0</v>
      </c>
      <c r="CK37" s="121">
        <f t="shared" si="166"/>
        <v>0</v>
      </c>
      <c r="CL37" s="121">
        <f t="shared" si="166"/>
        <v>0</v>
      </c>
      <c r="CM37" s="121">
        <f t="shared" si="166"/>
        <v>0</v>
      </c>
      <c r="CN37" s="121">
        <f t="shared" si="166"/>
        <v>0</v>
      </c>
      <c r="CO37" s="124">
        <f t="shared" si="166"/>
        <v>0</v>
      </c>
      <c r="CP37" s="123">
        <f t="shared" si="164"/>
        <v>0</v>
      </c>
      <c r="CQ37" s="122">
        <f t="shared" si="164"/>
        <v>0</v>
      </c>
      <c r="CR37" s="123">
        <f t="shared" si="164"/>
        <v>0</v>
      </c>
      <c r="CS37" s="121">
        <f t="shared" si="164"/>
        <v>0</v>
      </c>
      <c r="CT37" s="121">
        <f t="shared" si="164"/>
        <v>0</v>
      </c>
      <c r="CU37" s="121">
        <f t="shared" si="164"/>
        <v>0</v>
      </c>
      <c r="CV37" s="121">
        <f t="shared" si="164"/>
        <v>0</v>
      </c>
      <c r="CW37" s="124">
        <f t="shared" ref="CW37:DQ37" si="167">SUM(CW38:CW40)</f>
        <v>0</v>
      </c>
      <c r="CX37" s="123">
        <f t="shared" si="167"/>
        <v>0</v>
      </c>
      <c r="CY37" s="121">
        <f t="shared" si="167"/>
        <v>0</v>
      </c>
      <c r="CZ37" s="121">
        <f t="shared" si="167"/>
        <v>0</v>
      </c>
      <c r="DA37" s="121">
        <f t="shared" si="167"/>
        <v>0</v>
      </c>
      <c r="DB37" s="121">
        <f t="shared" si="167"/>
        <v>0</v>
      </c>
      <c r="DC37" s="121">
        <f t="shared" si="167"/>
        <v>0</v>
      </c>
      <c r="DD37" s="121">
        <f t="shared" si="167"/>
        <v>0</v>
      </c>
      <c r="DE37" s="122">
        <f t="shared" si="167"/>
        <v>0</v>
      </c>
      <c r="DF37" s="123"/>
      <c r="DG37" s="124"/>
      <c r="DH37" s="120">
        <f t="shared" si="167"/>
        <v>0</v>
      </c>
      <c r="DI37" s="122">
        <f t="shared" si="167"/>
        <v>0</v>
      </c>
      <c r="DJ37" s="301">
        <f t="shared" si="167"/>
        <v>0</v>
      </c>
      <c r="DK37" s="123">
        <f>SUM(DK38:DK40)</f>
        <v>0</v>
      </c>
      <c r="DL37" s="121">
        <f t="shared" si="167"/>
        <v>0</v>
      </c>
      <c r="DM37" s="121">
        <f t="shared" si="167"/>
        <v>0</v>
      </c>
      <c r="DN37" s="121">
        <f t="shared" si="167"/>
        <v>0</v>
      </c>
      <c r="DO37" s="121">
        <f t="shared" si="167"/>
        <v>0</v>
      </c>
      <c r="DP37" s="121">
        <f t="shared" si="167"/>
        <v>0</v>
      </c>
      <c r="DQ37" s="124">
        <f t="shared" si="167"/>
        <v>0</v>
      </c>
      <c r="DR37" s="123">
        <f t="shared" ref="DR37:EA37" si="168">SUM(DR38:DR40)</f>
        <v>0</v>
      </c>
      <c r="DS37" s="121">
        <f t="shared" si="168"/>
        <v>0</v>
      </c>
      <c r="DT37" s="121">
        <f t="shared" si="168"/>
        <v>0</v>
      </c>
      <c r="DU37" s="121">
        <f t="shared" si="168"/>
        <v>0</v>
      </c>
      <c r="DV37" s="121">
        <f t="shared" si="168"/>
        <v>0</v>
      </c>
      <c r="DW37" s="121">
        <f t="shared" si="168"/>
        <v>0</v>
      </c>
      <c r="DX37" s="121">
        <f t="shared" si="168"/>
        <v>0</v>
      </c>
      <c r="DY37" s="121">
        <f t="shared" si="168"/>
        <v>0</v>
      </c>
      <c r="DZ37" s="121">
        <f t="shared" si="168"/>
        <v>0</v>
      </c>
      <c r="EA37" s="124">
        <f t="shared" si="168"/>
        <v>0</v>
      </c>
      <c r="EB37" s="123">
        <f>SUM(EB38:EB40)</f>
        <v>0</v>
      </c>
      <c r="EC37" s="121">
        <f>SUM(EC38:EC40)</f>
        <v>0</v>
      </c>
      <c r="ED37" s="121">
        <f t="shared" ref="ED37:FA37" si="169">SUM(ED38:ED40)</f>
        <v>0</v>
      </c>
      <c r="EE37" s="121">
        <f t="shared" si="169"/>
        <v>0</v>
      </c>
      <c r="EF37" s="121">
        <f t="shared" si="169"/>
        <v>0</v>
      </c>
      <c r="EG37" s="121">
        <f t="shared" si="169"/>
        <v>0</v>
      </c>
      <c r="EH37" s="121">
        <f t="shared" si="169"/>
        <v>0</v>
      </c>
      <c r="EI37" s="121">
        <f t="shared" si="169"/>
        <v>0</v>
      </c>
      <c r="EJ37" s="121">
        <f t="shared" si="169"/>
        <v>0</v>
      </c>
      <c r="EK37" s="124">
        <f t="shared" si="169"/>
        <v>0</v>
      </c>
      <c r="EL37" s="123">
        <f t="shared" si="169"/>
        <v>0</v>
      </c>
      <c r="EM37" s="122">
        <f t="shared" si="169"/>
        <v>0</v>
      </c>
      <c r="EN37" s="123">
        <f t="shared" si="169"/>
        <v>0</v>
      </c>
      <c r="EO37" s="121">
        <f t="shared" si="169"/>
        <v>0</v>
      </c>
      <c r="EP37" s="121">
        <f t="shared" si="169"/>
        <v>0</v>
      </c>
      <c r="EQ37" s="121">
        <f t="shared" si="169"/>
        <v>0</v>
      </c>
      <c r="ER37" s="121">
        <f t="shared" si="169"/>
        <v>0</v>
      </c>
      <c r="ES37" s="124">
        <f t="shared" si="169"/>
        <v>0</v>
      </c>
      <c r="ET37" s="120">
        <f t="shared" si="169"/>
        <v>0</v>
      </c>
      <c r="EU37" s="121">
        <f t="shared" si="169"/>
        <v>0</v>
      </c>
      <c r="EV37" s="121">
        <f t="shared" si="169"/>
        <v>0</v>
      </c>
      <c r="EW37" s="121">
        <f t="shared" si="169"/>
        <v>0</v>
      </c>
      <c r="EX37" s="121">
        <f t="shared" si="169"/>
        <v>0</v>
      </c>
      <c r="EY37" s="121">
        <f t="shared" si="169"/>
        <v>0</v>
      </c>
      <c r="EZ37" s="121">
        <f t="shared" si="169"/>
        <v>0</v>
      </c>
      <c r="FA37" s="122">
        <f t="shared" si="169"/>
        <v>0</v>
      </c>
      <c r="FB37" s="123"/>
      <c r="FC37" s="124"/>
      <c r="FD37" s="123">
        <f t="shared" ref="FD37:FF37" si="170">SUM(FD38:FD40)</f>
        <v>0</v>
      </c>
      <c r="FE37" s="124">
        <f t="shared" si="170"/>
        <v>0</v>
      </c>
      <c r="FF37" s="310">
        <f t="shared" si="170"/>
        <v>0</v>
      </c>
    </row>
    <row r="38" spans="1:162" s="10" customFormat="1" ht="25.5" x14ac:dyDescent="0.25">
      <c r="A38" s="57" t="s">
        <v>56</v>
      </c>
      <c r="B38" s="69"/>
      <c r="C38" s="40"/>
      <c r="D38" s="40"/>
      <c r="E38" s="40"/>
      <c r="F38" s="40"/>
      <c r="G38" s="48">
        <v>41</v>
      </c>
      <c r="H38" s="73" t="s">
        <v>10</v>
      </c>
      <c r="I38" s="216"/>
      <c r="J38" s="130">
        <f>SUM(K38:Q38)</f>
        <v>0</v>
      </c>
      <c r="K38" s="131"/>
      <c r="L38" s="131"/>
      <c r="M38" s="135" t="s">
        <v>22</v>
      </c>
      <c r="N38" s="131"/>
      <c r="O38" s="135" t="s">
        <v>22</v>
      </c>
      <c r="P38" s="135" t="s">
        <v>22</v>
      </c>
      <c r="Q38" s="148"/>
      <c r="R38" s="157">
        <f t="shared" si="30"/>
        <v>0</v>
      </c>
      <c r="S38" s="158">
        <f t="shared" si="31"/>
        <v>0</v>
      </c>
      <c r="T38" s="162"/>
      <c r="U38" s="140">
        <f t="shared" si="117"/>
        <v>0</v>
      </c>
      <c r="V38" s="135" t="s">
        <v>22</v>
      </c>
      <c r="W38" s="132"/>
      <c r="X38" s="132"/>
      <c r="Y38" s="137">
        <f>SUM(T38,U38,V38,AB38)/12</f>
        <v>0</v>
      </c>
      <c r="Z38" s="116"/>
      <c r="AA38" s="132"/>
      <c r="AB38" s="161"/>
      <c r="AC38" s="134" t="s">
        <v>22</v>
      </c>
      <c r="AD38" s="135" t="s">
        <v>22</v>
      </c>
      <c r="AE38" s="135" t="s">
        <v>22</v>
      </c>
      <c r="AF38" s="135" t="s">
        <v>22</v>
      </c>
      <c r="AG38" s="135" t="s">
        <v>22</v>
      </c>
      <c r="AH38" s="135" t="s">
        <v>22</v>
      </c>
      <c r="AI38" s="135" t="s">
        <v>22</v>
      </c>
      <c r="AJ38" s="135" t="s">
        <v>22</v>
      </c>
      <c r="AK38" s="135" t="s">
        <v>22</v>
      </c>
      <c r="AL38" s="138" t="s">
        <v>22</v>
      </c>
      <c r="AM38" s="157">
        <f>SUM(AN38:AR38)</f>
        <v>0</v>
      </c>
      <c r="AN38" s="141"/>
      <c r="AO38" s="141"/>
      <c r="AP38" s="196" t="s">
        <v>22</v>
      </c>
      <c r="AQ38" s="141"/>
      <c r="AR38" s="194"/>
      <c r="AS38" s="204"/>
      <c r="AT38" s="210"/>
      <c r="AU38" s="212">
        <f>SUM(AV38:AZ38)</f>
        <v>0</v>
      </c>
      <c r="AV38" s="142"/>
      <c r="AW38" s="142"/>
      <c r="AX38" s="142"/>
      <c r="AY38" s="142"/>
      <c r="AZ38" s="142"/>
      <c r="BA38" s="205"/>
      <c r="BB38" s="180">
        <f>SUM(BC38:BH38)</f>
        <v>0</v>
      </c>
      <c r="BC38" s="130">
        <f>SUM(K38*12,AD38,AF38,AI38,AV38)</f>
        <v>0</v>
      </c>
      <c r="BD38" s="130">
        <f t="shared" ref="BD38:BD41" si="171">SUM(SUM(L38,O38,Q38)*12,T38,U38,V38,W38,X38,AE38,AG38,AJ38,Y38,AB38,AW38)</f>
        <v>0</v>
      </c>
      <c r="BE38" s="126">
        <f t="shared" ref="BE38:BE41" si="172">IFERROR(SUM(M38*12,AH38),0)</f>
        <v>0</v>
      </c>
      <c r="BF38" s="143">
        <f t="shared" ref="BF38:BF41" si="173">SUM(SUM(N38,P38)*12,AX38)</f>
        <v>0</v>
      </c>
      <c r="BG38" s="143">
        <f>SUM(AM38,AY38)</f>
        <v>0</v>
      </c>
      <c r="BH38" s="140">
        <f t="shared" ref="BH38:BH41" si="174">SUM(Z38,AK38,AZ38)</f>
        <v>0</v>
      </c>
      <c r="BI38" s="218">
        <f t="shared" ref="BI38:BI41" si="175">SUM(AA38,AL38,BA38)</f>
        <v>0</v>
      </c>
      <c r="BJ38" s="157">
        <f>SUM(I38,AS38)</f>
        <v>0</v>
      </c>
      <c r="BK38" s="158">
        <f>SUM(I38,AT38)</f>
        <v>0</v>
      </c>
      <c r="BL38" s="180">
        <f t="shared" ref="BL38:BL40" si="176">(BB38-BG38-BI38)*23%</f>
        <v>0</v>
      </c>
      <c r="BM38" s="254">
        <f>(BB38-BG38)*4.5%</f>
        <v>0</v>
      </c>
      <c r="BN38" s="259">
        <f t="shared" ref="BN38:BN41" si="177">SUM(BB38,BL38,BM38)</f>
        <v>0</v>
      </c>
      <c r="BO38" s="157">
        <f>SUM(BP38:BT38)</f>
        <v>0</v>
      </c>
      <c r="BP38" s="141"/>
      <c r="BQ38" s="141"/>
      <c r="BR38" s="141"/>
      <c r="BS38" s="141"/>
      <c r="BT38" s="141"/>
      <c r="BU38" s="194"/>
      <c r="BV38" s="157">
        <f t="shared" ref="BV38:BV40" si="178">SUM(BW38:CD38)</f>
        <v>0</v>
      </c>
      <c r="BW38" s="135" t="s">
        <v>22</v>
      </c>
      <c r="BX38" s="135" t="s">
        <v>22</v>
      </c>
      <c r="BY38" s="135" t="s">
        <v>22</v>
      </c>
      <c r="BZ38" s="135" t="s">
        <v>22</v>
      </c>
      <c r="CA38" s="135" t="s">
        <v>22</v>
      </c>
      <c r="CB38" s="135" t="s">
        <v>22</v>
      </c>
      <c r="CC38" s="135" t="s">
        <v>22</v>
      </c>
      <c r="CD38" s="135" t="s">
        <v>22</v>
      </c>
      <c r="CE38" s="138" t="s">
        <v>22</v>
      </c>
      <c r="CF38" s="157">
        <f>SUM(CG38:CN38)</f>
        <v>0</v>
      </c>
      <c r="CG38" s="135" t="s">
        <v>22</v>
      </c>
      <c r="CH38" s="135" t="s">
        <v>22</v>
      </c>
      <c r="CI38" s="135" t="s">
        <v>22</v>
      </c>
      <c r="CJ38" s="135" t="s">
        <v>22</v>
      </c>
      <c r="CK38" s="135" t="s">
        <v>22</v>
      </c>
      <c r="CL38" s="135" t="s">
        <v>22</v>
      </c>
      <c r="CM38" s="135" t="s">
        <v>22</v>
      </c>
      <c r="CN38" s="135" t="s">
        <v>22</v>
      </c>
      <c r="CO38" s="138" t="s">
        <v>22</v>
      </c>
      <c r="CP38" s="203"/>
      <c r="CQ38" s="209"/>
      <c r="CR38" s="238">
        <f>SUM(CS38:CV38)</f>
        <v>0</v>
      </c>
      <c r="CS38" s="142"/>
      <c r="CT38" s="142"/>
      <c r="CU38" s="142"/>
      <c r="CV38" s="142"/>
      <c r="CW38" s="205"/>
      <c r="CX38" s="238">
        <f t="shared" si="69"/>
        <v>0</v>
      </c>
      <c r="CY38" s="150">
        <f t="shared" ref="CY38:CY41" si="179">SUM(BC38,BP38,BW38,BY38,CB38,CG38,CI38,CL38,CS38)</f>
        <v>0</v>
      </c>
      <c r="CZ38" s="144">
        <f t="shared" ref="CZ38:CZ41" si="180">SUM(BD38,BQ38,BX38,BZ38,CC38,CH38,CJ38,CM38,CT38)</f>
        <v>0</v>
      </c>
      <c r="DA38" s="135" t="s">
        <v>22</v>
      </c>
      <c r="DB38" s="144">
        <f t="shared" ref="DB38:DB41" si="181">SUM(BF38,BR38,CU38)</f>
        <v>0</v>
      </c>
      <c r="DC38" s="144">
        <f t="shared" ref="DC38:DC41" si="182">SUM(BG38,BS38)</f>
        <v>0</v>
      </c>
      <c r="DD38" s="144">
        <f t="shared" ref="DD38:DD40" si="183">SUM(BH38,BT38,CD38,CN38,CV38)</f>
        <v>0</v>
      </c>
      <c r="DE38" s="236">
        <f t="shared" ref="DE38:DE40" si="184">SUM(BI38,BU38,CE38,CO38,CW38)</f>
        <v>0</v>
      </c>
      <c r="DF38" s="238">
        <f t="shared" ref="DF38:DF40" si="185">SUM(BJ38,CP38)</f>
        <v>0</v>
      </c>
      <c r="DG38" s="243">
        <f t="shared" ref="DG38:DG40" si="186">SUM(BK38,CQ38)</f>
        <v>0</v>
      </c>
      <c r="DH38" s="229">
        <f>IFERROR((CX38-DC38-DD38)*23%,0)</f>
        <v>0</v>
      </c>
      <c r="DI38" s="236">
        <f>IFERROR((CX38-DC38)*4.5%,0)</f>
        <v>0</v>
      </c>
      <c r="DJ38" s="247">
        <f t="shared" ref="DJ38:DJ41" si="187">CX38+DH38+DI38</f>
        <v>0</v>
      </c>
      <c r="DK38" s="238">
        <f t="shared" si="80"/>
        <v>0</v>
      </c>
      <c r="DL38" s="145"/>
      <c r="DM38" s="145"/>
      <c r="DN38" s="145"/>
      <c r="DO38" s="145"/>
      <c r="DP38" s="145"/>
      <c r="DQ38" s="298"/>
      <c r="DR38" s="157">
        <f t="shared" ref="DR38:DR40" si="188">SUM(DS38:DZ38)</f>
        <v>0</v>
      </c>
      <c r="DS38" s="135" t="s">
        <v>22</v>
      </c>
      <c r="DT38" s="135" t="s">
        <v>22</v>
      </c>
      <c r="DU38" s="135" t="s">
        <v>22</v>
      </c>
      <c r="DV38" s="135" t="s">
        <v>22</v>
      </c>
      <c r="DW38" s="135" t="s">
        <v>22</v>
      </c>
      <c r="DX38" s="135" t="s">
        <v>22</v>
      </c>
      <c r="DY38" s="135" t="s">
        <v>22</v>
      </c>
      <c r="DZ38" s="135" t="s">
        <v>22</v>
      </c>
      <c r="EA38" s="138" t="s">
        <v>22</v>
      </c>
      <c r="EB38" s="157">
        <f>SUM(EC38:EJ38)</f>
        <v>0</v>
      </c>
      <c r="EC38" s="135" t="s">
        <v>22</v>
      </c>
      <c r="ED38" s="135" t="s">
        <v>22</v>
      </c>
      <c r="EE38" s="135" t="s">
        <v>22</v>
      </c>
      <c r="EF38" s="135" t="s">
        <v>22</v>
      </c>
      <c r="EG38" s="135" t="s">
        <v>22</v>
      </c>
      <c r="EH38" s="135" t="s">
        <v>22</v>
      </c>
      <c r="EI38" s="135" t="s">
        <v>22</v>
      </c>
      <c r="EJ38" s="135" t="s">
        <v>22</v>
      </c>
      <c r="EK38" s="138" t="s">
        <v>22</v>
      </c>
      <c r="EL38" s="203"/>
      <c r="EM38" s="209"/>
      <c r="EN38" s="238">
        <f>SUM(EO38:ER38)</f>
        <v>0</v>
      </c>
      <c r="EO38" s="142"/>
      <c r="EP38" s="142"/>
      <c r="EQ38" s="142"/>
      <c r="ER38" s="142"/>
      <c r="ES38" s="205"/>
      <c r="ET38" s="229">
        <f t="shared" ref="ET38:ET41" si="189">SUM(EU38:EZ38)</f>
        <v>0</v>
      </c>
      <c r="EU38" s="150">
        <f t="shared" ref="EU38:EV41" si="190">SUM(CY38,DL38,DS38,DU38,DX38,EC38,EE38,EH38,EO38)</f>
        <v>0</v>
      </c>
      <c r="EV38" s="144">
        <f t="shared" si="190"/>
        <v>0</v>
      </c>
      <c r="EW38" s="135" t="s">
        <v>22</v>
      </c>
      <c r="EX38" s="144">
        <f>SUM(DB38,DN38,EQ38)</f>
        <v>0</v>
      </c>
      <c r="EY38" s="144">
        <f t="shared" ref="EY38:EY41" si="191">SUM(DC38,DO38)</f>
        <v>0</v>
      </c>
      <c r="EZ38" s="144">
        <f t="shared" ref="EZ38:EZ40" si="192">SUM(DD38,DP38,DZ38,EJ38,ER38)</f>
        <v>0</v>
      </c>
      <c r="FA38" s="236">
        <f t="shared" ref="FA38:FA40" si="193">SUM(DE38,DQ38,EA38,EK38,ES38)</f>
        <v>0</v>
      </c>
      <c r="FB38" s="238">
        <f t="shared" ref="FB38:FB40" si="194">SUM(DF38,EL38)</f>
        <v>0</v>
      </c>
      <c r="FC38" s="243">
        <f t="shared" ref="FC38:FC40" si="195">SUM(DG38,EM38)</f>
        <v>0</v>
      </c>
      <c r="FD38" s="238">
        <f t="shared" ref="FD38:FD40" si="196">IFERROR((ET38-EY38-EZ38)*23%,0)</f>
        <v>0</v>
      </c>
      <c r="FE38" s="243">
        <f>IFERROR((ET38-EY38)*4.5%,0)</f>
        <v>0</v>
      </c>
      <c r="FF38" s="312">
        <f>ET38+FD38+FE38</f>
        <v>0</v>
      </c>
    </row>
    <row r="39" spans="1:162" s="10" customFormat="1" x14ac:dyDescent="0.25">
      <c r="A39" s="58" t="s">
        <v>16</v>
      </c>
      <c r="B39" s="69"/>
      <c r="C39" s="40"/>
      <c r="D39" s="40"/>
      <c r="E39" s="40"/>
      <c r="F39" s="40"/>
      <c r="G39" s="48">
        <v>42</v>
      </c>
      <c r="H39" s="73" t="s">
        <v>10</v>
      </c>
      <c r="I39" s="216"/>
      <c r="J39" s="130">
        <f>SUM(K39:P39)</f>
        <v>0</v>
      </c>
      <c r="K39" s="131"/>
      <c r="L39" s="131"/>
      <c r="M39" s="131"/>
      <c r="N39" s="131"/>
      <c r="O39" s="131"/>
      <c r="P39" s="131"/>
      <c r="Q39" s="163" t="s">
        <v>22</v>
      </c>
      <c r="R39" s="157">
        <f t="shared" si="30"/>
        <v>0</v>
      </c>
      <c r="S39" s="158">
        <f t="shared" si="31"/>
        <v>0</v>
      </c>
      <c r="T39" s="134" t="s">
        <v>22</v>
      </c>
      <c r="U39" s="135" t="s">
        <v>22</v>
      </c>
      <c r="V39" s="135" t="s">
        <v>22</v>
      </c>
      <c r="W39" s="135" t="s">
        <v>22</v>
      </c>
      <c r="X39" s="135" t="s">
        <v>22</v>
      </c>
      <c r="Y39" s="135" t="s">
        <v>22</v>
      </c>
      <c r="Z39" s="137">
        <f>K39+L39+M39+N39</f>
        <v>0</v>
      </c>
      <c r="AA39" s="132"/>
      <c r="AB39" s="133" t="s">
        <v>22</v>
      </c>
      <c r="AC39" s="188">
        <f>SUM(AD39:AK39)</f>
        <v>0</v>
      </c>
      <c r="AD39" s="135" t="s">
        <v>22</v>
      </c>
      <c r="AE39" s="135" t="s">
        <v>22</v>
      </c>
      <c r="AF39" s="135" t="s">
        <v>22</v>
      </c>
      <c r="AG39" s="135" t="s">
        <v>22</v>
      </c>
      <c r="AH39" s="140">
        <f>(6180-5697)/5697*M39*8</f>
        <v>0</v>
      </c>
      <c r="AI39" s="135" t="s">
        <v>22</v>
      </c>
      <c r="AJ39" s="135" t="s">
        <v>22</v>
      </c>
      <c r="AK39" s="140">
        <f>AH39/12</f>
        <v>0</v>
      </c>
      <c r="AL39" s="117"/>
      <c r="AM39" s="157">
        <f t="shared" si="57"/>
        <v>0</v>
      </c>
      <c r="AN39" s="141"/>
      <c r="AO39" s="141"/>
      <c r="AP39" s="196" t="s">
        <v>22</v>
      </c>
      <c r="AQ39" s="141"/>
      <c r="AR39" s="194"/>
      <c r="AS39" s="204"/>
      <c r="AT39" s="210"/>
      <c r="AU39" s="212">
        <f t="shared" ref="AU39" si="197">SUM(AV39:AZ39)</f>
        <v>0</v>
      </c>
      <c r="AV39" s="142"/>
      <c r="AW39" s="142"/>
      <c r="AX39" s="142"/>
      <c r="AY39" s="142"/>
      <c r="AZ39" s="142"/>
      <c r="BA39" s="205"/>
      <c r="BB39" s="180">
        <f>SUM(BC39:BH39)</f>
        <v>0</v>
      </c>
      <c r="BC39" s="130">
        <f>SUM(K39*12,AD39,AF39,AI39,AV39)</f>
        <v>0</v>
      </c>
      <c r="BD39" s="130">
        <f t="shared" si="171"/>
        <v>0</v>
      </c>
      <c r="BE39" s="130">
        <f t="shared" si="172"/>
        <v>0</v>
      </c>
      <c r="BF39" s="143">
        <f t="shared" si="173"/>
        <v>0</v>
      </c>
      <c r="BG39" s="143">
        <f>SUM(AM39,AY39)</f>
        <v>0</v>
      </c>
      <c r="BH39" s="140">
        <f t="shared" si="174"/>
        <v>0</v>
      </c>
      <c r="BI39" s="218">
        <f t="shared" si="175"/>
        <v>0</v>
      </c>
      <c r="BJ39" s="157">
        <f>SUM(I39,AS39)</f>
        <v>0</v>
      </c>
      <c r="BK39" s="158">
        <f>SUM(I39,AT39)</f>
        <v>0</v>
      </c>
      <c r="BL39" s="139">
        <f t="shared" si="176"/>
        <v>0</v>
      </c>
      <c r="BM39" s="161"/>
      <c r="BN39" s="259">
        <f t="shared" si="177"/>
        <v>0</v>
      </c>
      <c r="BO39" s="157">
        <f t="shared" ref="BO39:BO41" si="198">SUM(BP39:BT39)</f>
        <v>0</v>
      </c>
      <c r="BP39" s="141"/>
      <c r="BQ39" s="141"/>
      <c r="BR39" s="141"/>
      <c r="BS39" s="141"/>
      <c r="BT39" s="141"/>
      <c r="BU39" s="194"/>
      <c r="BV39" s="157">
        <f t="shared" si="178"/>
        <v>0</v>
      </c>
      <c r="BW39" s="135" t="s">
        <v>22</v>
      </c>
      <c r="BX39" s="135" t="s">
        <v>22</v>
      </c>
      <c r="BY39" s="135" t="s">
        <v>22</v>
      </c>
      <c r="BZ39" s="135" t="s">
        <v>22</v>
      </c>
      <c r="CA39" s="140">
        <f>AH39/8*4</f>
        <v>0</v>
      </c>
      <c r="CB39" s="135" t="s">
        <v>22</v>
      </c>
      <c r="CC39" s="135" t="s">
        <v>22</v>
      </c>
      <c r="CD39" s="140">
        <f>CA39/12</f>
        <v>0</v>
      </c>
      <c r="CE39" s="117"/>
      <c r="CF39" s="157">
        <f t="shared" ref="CF39:CF40" si="199">SUM(CG39:CN39)</f>
        <v>0</v>
      </c>
      <c r="CG39" s="135" t="s">
        <v>22</v>
      </c>
      <c r="CH39" s="135" t="s">
        <v>22</v>
      </c>
      <c r="CI39" s="135" t="s">
        <v>22</v>
      </c>
      <c r="CJ39" s="135" t="s">
        <v>22</v>
      </c>
      <c r="CK39" s="140">
        <f>IFERROR(SUM(BE39,CA39)/12*(6650/6180-1)*8,0)</f>
        <v>0</v>
      </c>
      <c r="CL39" s="135" t="s">
        <v>22</v>
      </c>
      <c r="CM39" s="135" t="s">
        <v>22</v>
      </c>
      <c r="CN39" s="140">
        <f>CK39/12</f>
        <v>0</v>
      </c>
      <c r="CO39" s="117"/>
      <c r="CP39" s="203"/>
      <c r="CQ39" s="209"/>
      <c r="CR39" s="238">
        <f>SUM(CS39:CV39)</f>
        <v>0</v>
      </c>
      <c r="CS39" s="142"/>
      <c r="CT39" s="142"/>
      <c r="CU39" s="142"/>
      <c r="CV39" s="142"/>
      <c r="CW39" s="205"/>
      <c r="CX39" s="238">
        <f t="shared" si="69"/>
        <v>0</v>
      </c>
      <c r="CY39" s="150">
        <f t="shared" si="179"/>
        <v>0</v>
      </c>
      <c r="CZ39" s="144">
        <f t="shared" si="180"/>
        <v>0</v>
      </c>
      <c r="DA39" s="144">
        <f>SUM(BE39,CA39,CK39)</f>
        <v>0</v>
      </c>
      <c r="DB39" s="144">
        <f t="shared" si="181"/>
        <v>0</v>
      </c>
      <c r="DC39" s="144">
        <f t="shared" si="182"/>
        <v>0</v>
      </c>
      <c r="DD39" s="144">
        <f t="shared" si="183"/>
        <v>0</v>
      </c>
      <c r="DE39" s="236">
        <f t="shared" si="184"/>
        <v>0</v>
      </c>
      <c r="DF39" s="238">
        <f t="shared" si="185"/>
        <v>0</v>
      </c>
      <c r="DG39" s="243">
        <f t="shared" si="186"/>
        <v>0</v>
      </c>
      <c r="DH39" s="229">
        <f t="shared" ref="DH39:DH40" si="200">IFERROR((CX39-DC39-DD39)*23%,0)</f>
        <v>0</v>
      </c>
      <c r="DI39" s="252"/>
      <c r="DJ39" s="247">
        <f t="shared" si="187"/>
        <v>0</v>
      </c>
      <c r="DK39" s="238">
        <f t="shared" si="80"/>
        <v>0</v>
      </c>
      <c r="DL39" s="145"/>
      <c r="DM39" s="145"/>
      <c r="DN39" s="145"/>
      <c r="DO39" s="145"/>
      <c r="DP39" s="145"/>
      <c r="DQ39" s="298"/>
      <c r="DR39" s="157">
        <f t="shared" si="188"/>
        <v>0</v>
      </c>
      <c r="DS39" s="135" t="s">
        <v>22</v>
      </c>
      <c r="DT39" s="135" t="s">
        <v>22</v>
      </c>
      <c r="DU39" s="135" t="s">
        <v>22</v>
      </c>
      <c r="DV39" s="135" t="s">
        <v>22</v>
      </c>
      <c r="DW39" s="140">
        <f>CK39/8*4</f>
        <v>0</v>
      </c>
      <c r="DX39" s="135" t="s">
        <v>22</v>
      </c>
      <c r="DY39" s="135" t="s">
        <v>22</v>
      </c>
      <c r="DZ39" s="140">
        <f>DW39/12</f>
        <v>0</v>
      </c>
      <c r="EA39" s="117"/>
      <c r="EB39" s="157">
        <f t="shared" ref="EB39:EB40" si="201">SUM(EC39:EJ39)</f>
        <v>0</v>
      </c>
      <c r="EC39" s="135" t="s">
        <v>22</v>
      </c>
      <c r="ED39" s="135" t="s">
        <v>22</v>
      </c>
      <c r="EE39" s="135" t="s">
        <v>22</v>
      </c>
      <c r="EF39" s="135" t="s">
        <v>22</v>
      </c>
      <c r="EG39" s="140">
        <f>IFERROR(SUM(DA39,DW39)/12*(7250/6650-1)*8,0)</f>
        <v>0</v>
      </c>
      <c r="EH39" s="135" t="s">
        <v>22</v>
      </c>
      <c r="EI39" s="135" t="s">
        <v>22</v>
      </c>
      <c r="EJ39" s="140">
        <f>EG39/12</f>
        <v>0</v>
      </c>
      <c r="EK39" s="117"/>
      <c r="EL39" s="203"/>
      <c r="EM39" s="209"/>
      <c r="EN39" s="238">
        <f>SUM(EO39:ER39)</f>
        <v>0</v>
      </c>
      <c r="EO39" s="142"/>
      <c r="EP39" s="142"/>
      <c r="EQ39" s="142"/>
      <c r="ER39" s="142"/>
      <c r="ES39" s="205"/>
      <c r="ET39" s="229">
        <f t="shared" si="189"/>
        <v>0</v>
      </c>
      <c r="EU39" s="150">
        <f t="shared" si="190"/>
        <v>0</v>
      </c>
      <c r="EV39" s="144">
        <f t="shared" si="190"/>
        <v>0</v>
      </c>
      <c r="EW39" s="144">
        <f>SUM(DA39,DW39,EG39)</f>
        <v>0</v>
      </c>
      <c r="EX39" s="144">
        <f>SUM(DB39,DN39,EQ39)</f>
        <v>0</v>
      </c>
      <c r="EY39" s="144">
        <f t="shared" si="191"/>
        <v>0</v>
      </c>
      <c r="EZ39" s="144">
        <f t="shared" si="192"/>
        <v>0</v>
      </c>
      <c r="FA39" s="236">
        <f t="shared" si="193"/>
        <v>0</v>
      </c>
      <c r="FB39" s="238">
        <f t="shared" si="194"/>
        <v>0</v>
      </c>
      <c r="FC39" s="243">
        <f t="shared" si="195"/>
        <v>0</v>
      </c>
      <c r="FD39" s="238">
        <f t="shared" si="196"/>
        <v>0</v>
      </c>
      <c r="FE39" s="298"/>
      <c r="FF39" s="312">
        <f>ET39+FD39+FE39</f>
        <v>0</v>
      </c>
    </row>
    <row r="40" spans="1:162" s="10" customFormat="1" x14ac:dyDescent="0.25">
      <c r="A40" s="57" t="s">
        <v>55</v>
      </c>
      <c r="B40" s="74"/>
      <c r="C40" s="40"/>
      <c r="D40" s="40"/>
      <c r="E40" s="40"/>
      <c r="F40" s="40"/>
      <c r="G40" s="48">
        <v>43</v>
      </c>
      <c r="H40" s="64" t="s">
        <v>10</v>
      </c>
      <c r="I40" s="216"/>
      <c r="J40" s="130">
        <f>SUM(K40:Q40)</f>
        <v>0</v>
      </c>
      <c r="K40" s="131"/>
      <c r="L40" s="131"/>
      <c r="M40" s="135" t="s">
        <v>22</v>
      </c>
      <c r="N40" s="131"/>
      <c r="O40" s="160" t="s">
        <v>22</v>
      </c>
      <c r="P40" s="160" t="s">
        <v>22</v>
      </c>
      <c r="Q40" s="148"/>
      <c r="R40" s="157">
        <f t="shared" si="30"/>
        <v>0</v>
      </c>
      <c r="S40" s="158">
        <f t="shared" si="31"/>
        <v>0</v>
      </c>
      <c r="T40" s="162"/>
      <c r="U40" s="140">
        <f t="shared" si="117"/>
        <v>0</v>
      </c>
      <c r="V40" s="135" t="s">
        <v>22</v>
      </c>
      <c r="W40" s="132"/>
      <c r="X40" s="132"/>
      <c r="Y40" s="137">
        <f>SUM(T40,U40,V40,AB40)/12</f>
        <v>0</v>
      </c>
      <c r="Z40" s="116"/>
      <c r="AA40" s="132"/>
      <c r="AB40" s="161"/>
      <c r="AC40" s="134" t="s">
        <v>22</v>
      </c>
      <c r="AD40" s="135" t="s">
        <v>22</v>
      </c>
      <c r="AE40" s="135" t="s">
        <v>22</v>
      </c>
      <c r="AF40" s="135" t="s">
        <v>22</v>
      </c>
      <c r="AG40" s="135" t="s">
        <v>22</v>
      </c>
      <c r="AH40" s="135" t="s">
        <v>22</v>
      </c>
      <c r="AI40" s="135" t="s">
        <v>22</v>
      </c>
      <c r="AJ40" s="135" t="s">
        <v>22</v>
      </c>
      <c r="AK40" s="135" t="s">
        <v>22</v>
      </c>
      <c r="AL40" s="138" t="s">
        <v>22</v>
      </c>
      <c r="AM40" s="157">
        <f t="shared" si="57"/>
        <v>0</v>
      </c>
      <c r="AN40" s="141"/>
      <c r="AO40" s="141"/>
      <c r="AP40" s="196" t="s">
        <v>22</v>
      </c>
      <c r="AQ40" s="141"/>
      <c r="AR40" s="194"/>
      <c r="AS40" s="204"/>
      <c r="AT40" s="210"/>
      <c r="AU40" s="212">
        <f>SUM(AV40:AZ40)</f>
        <v>0</v>
      </c>
      <c r="AV40" s="142"/>
      <c r="AW40" s="142"/>
      <c r="AX40" s="142"/>
      <c r="AY40" s="142"/>
      <c r="AZ40" s="142"/>
      <c r="BA40" s="205"/>
      <c r="BB40" s="180">
        <f>SUM(BC40:BH40)</f>
        <v>0</v>
      </c>
      <c r="BC40" s="130">
        <f>SUM(K40*12,AD40,AF40,AI40,AV40)</f>
        <v>0</v>
      </c>
      <c r="BD40" s="130">
        <f t="shared" si="171"/>
        <v>0</v>
      </c>
      <c r="BE40" s="126">
        <f t="shared" si="172"/>
        <v>0</v>
      </c>
      <c r="BF40" s="143">
        <f t="shared" si="173"/>
        <v>0</v>
      </c>
      <c r="BG40" s="143">
        <f>SUM(AM40,AY40)</f>
        <v>0</v>
      </c>
      <c r="BH40" s="140">
        <f t="shared" si="174"/>
        <v>0</v>
      </c>
      <c r="BI40" s="218">
        <f t="shared" si="175"/>
        <v>0</v>
      </c>
      <c r="BJ40" s="157">
        <f>SUM(I40,AS40)</f>
        <v>0</v>
      </c>
      <c r="BK40" s="158">
        <f>SUM(I40,AT40)</f>
        <v>0</v>
      </c>
      <c r="BL40" s="180">
        <f t="shared" si="176"/>
        <v>0</v>
      </c>
      <c r="BM40" s="254">
        <f>(BB40-BG40)*4.5%</f>
        <v>0</v>
      </c>
      <c r="BN40" s="259">
        <f t="shared" si="177"/>
        <v>0</v>
      </c>
      <c r="BO40" s="157">
        <f t="shared" si="198"/>
        <v>0</v>
      </c>
      <c r="BP40" s="141"/>
      <c r="BQ40" s="141"/>
      <c r="BR40" s="141"/>
      <c r="BS40" s="141"/>
      <c r="BT40" s="141"/>
      <c r="BU40" s="194"/>
      <c r="BV40" s="157">
        <f t="shared" si="178"/>
        <v>0</v>
      </c>
      <c r="BW40" s="135" t="s">
        <v>22</v>
      </c>
      <c r="BX40" s="135" t="s">
        <v>22</v>
      </c>
      <c r="BY40" s="135" t="s">
        <v>22</v>
      </c>
      <c r="BZ40" s="135" t="s">
        <v>22</v>
      </c>
      <c r="CA40" s="135" t="s">
        <v>22</v>
      </c>
      <c r="CB40" s="135" t="s">
        <v>22</v>
      </c>
      <c r="CC40" s="135" t="s">
        <v>22</v>
      </c>
      <c r="CD40" s="135" t="s">
        <v>22</v>
      </c>
      <c r="CE40" s="138" t="s">
        <v>22</v>
      </c>
      <c r="CF40" s="157">
        <f t="shared" si="199"/>
        <v>0</v>
      </c>
      <c r="CG40" s="135" t="s">
        <v>22</v>
      </c>
      <c r="CH40" s="135" t="s">
        <v>22</v>
      </c>
      <c r="CI40" s="135" t="s">
        <v>22</v>
      </c>
      <c r="CJ40" s="135" t="s">
        <v>22</v>
      </c>
      <c r="CK40" s="135" t="s">
        <v>22</v>
      </c>
      <c r="CL40" s="135" t="s">
        <v>22</v>
      </c>
      <c r="CM40" s="135" t="s">
        <v>22</v>
      </c>
      <c r="CN40" s="135" t="s">
        <v>22</v>
      </c>
      <c r="CO40" s="138" t="s">
        <v>22</v>
      </c>
      <c r="CP40" s="203"/>
      <c r="CQ40" s="209"/>
      <c r="CR40" s="238">
        <f>SUM(CS40:CV40)</f>
        <v>0</v>
      </c>
      <c r="CS40" s="142"/>
      <c r="CT40" s="142"/>
      <c r="CU40" s="142"/>
      <c r="CV40" s="142"/>
      <c r="CW40" s="205"/>
      <c r="CX40" s="238">
        <f t="shared" si="69"/>
        <v>0</v>
      </c>
      <c r="CY40" s="150">
        <f t="shared" si="179"/>
        <v>0</v>
      </c>
      <c r="CZ40" s="144">
        <f t="shared" si="180"/>
        <v>0</v>
      </c>
      <c r="DA40" s="135" t="s">
        <v>22</v>
      </c>
      <c r="DB40" s="144">
        <f t="shared" si="181"/>
        <v>0</v>
      </c>
      <c r="DC40" s="144">
        <f t="shared" si="182"/>
        <v>0</v>
      </c>
      <c r="DD40" s="144">
        <f t="shared" si="183"/>
        <v>0</v>
      </c>
      <c r="DE40" s="236">
        <f t="shared" si="184"/>
        <v>0</v>
      </c>
      <c r="DF40" s="238">
        <f t="shared" si="185"/>
        <v>0</v>
      </c>
      <c r="DG40" s="243">
        <f t="shared" si="186"/>
        <v>0</v>
      </c>
      <c r="DH40" s="229">
        <f t="shared" si="200"/>
        <v>0</v>
      </c>
      <c r="DI40" s="236">
        <f>IFERROR((CX40-DC40)*4.5%,0)</f>
        <v>0</v>
      </c>
      <c r="DJ40" s="247">
        <f t="shared" si="187"/>
        <v>0</v>
      </c>
      <c r="DK40" s="238">
        <f t="shared" si="80"/>
        <v>0</v>
      </c>
      <c r="DL40" s="145"/>
      <c r="DM40" s="145"/>
      <c r="DN40" s="145"/>
      <c r="DO40" s="145"/>
      <c r="DP40" s="145"/>
      <c r="DQ40" s="298"/>
      <c r="DR40" s="157">
        <f t="shared" si="188"/>
        <v>0</v>
      </c>
      <c r="DS40" s="135" t="s">
        <v>22</v>
      </c>
      <c r="DT40" s="135" t="s">
        <v>22</v>
      </c>
      <c r="DU40" s="135" t="s">
        <v>22</v>
      </c>
      <c r="DV40" s="135" t="s">
        <v>22</v>
      </c>
      <c r="DW40" s="135" t="s">
        <v>22</v>
      </c>
      <c r="DX40" s="135" t="s">
        <v>22</v>
      </c>
      <c r="DY40" s="135" t="s">
        <v>22</v>
      </c>
      <c r="DZ40" s="135" t="s">
        <v>22</v>
      </c>
      <c r="EA40" s="138" t="s">
        <v>22</v>
      </c>
      <c r="EB40" s="157">
        <f t="shared" si="201"/>
        <v>0</v>
      </c>
      <c r="EC40" s="135" t="s">
        <v>22</v>
      </c>
      <c r="ED40" s="135" t="s">
        <v>22</v>
      </c>
      <c r="EE40" s="135" t="s">
        <v>22</v>
      </c>
      <c r="EF40" s="135" t="s">
        <v>22</v>
      </c>
      <c r="EG40" s="135" t="s">
        <v>22</v>
      </c>
      <c r="EH40" s="135" t="s">
        <v>22</v>
      </c>
      <c r="EI40" s="135" t="s">
        <v>22</v>
      </c>
      <c r="EJ40" s="135" t="s">
        <v>22</v>
      </c>
      <c r="EK40" s="138" t="s">
        <v>22</v>
      </c>
      <c r="EL40" s="203"/>
      <c r="EM40" s="209"/>
      <c r="EN40" s="238">
        <f>SUM(EO40:ER40)</f>
        <v>0</v>
      </c>
      <c r="EO40" s="142"/>
      <c r="EP40" s="142"/>
      <c r="EQ40" s="142"/>
      <c r="ER40" s="142"/>
      <c r="ES40" s="205"/>
      <c r="ET40" s="229">
        <f t="shared" si="189"/>
        <v>0</v>
      </c>
      <c r="EU40" s="150">
        <f t="shared" si="190"/>
        <v>0</v>
      </c>
      <c r="EV40" s="144">
        <f t="shared" si="190"/>
        <v>0</v>
      </c>
      <c r="EW40" s="135" t="s">
        <v>22</v>
      </c>
      <c r="EX40" s="144">
        <f>SUM(DB40,DN40,EQ40)</f>
        <v>0</v>
      </c>
      <c r="EY40" s="144">
        <f t="shared" si="191"/>
        <v>0</v>
      </c>
      <c r="EZ40" s="144">
        <f t="shared" si="192"/>
        <v>0</v>
      </c>
      <c r="FA40" s="236">
        <f t="shared" si="193"/>
        <v>0</v>
      </c>
      <c r="FB40" s="238">
        <f t="shared" si="194"/>
        <v>0</v>
      </c>
      <c r="FC40" s="243">
        <f t="shared" si="195"/>
        <v>0</v>
      </c>
      <c r="FD40" s="238">
        <f t="shared" si="196"/>
        <v>0</v>
      </c>
      <c r="FE40" s="243">
        <f>IFERROR((ET40-EY40)*4.5%,0)</f>
        <v>0</v>
      </c>
      <c r="FF40" s="312">
        <f>ET40+FD40+FE40</f>
        <v>0</v>
      </c>
    </row>
    <row r="41" spans="1:162" s="11" customFormat="1" x14ac:dyDescent="0.25">
      <c r="A41" s="60" t="s">
        <v>20</v>
      </c>
      <c r="B41" s="75"/>
      <c r="C41" s="42"/>
      <c r="D41" s="42"/>
      <c r="E41" s="42"/>
      <c r="F41" s="42"/>
      <c r="G41" s="50">
        <v>50</v>
      </c>
      <c r="H41" s="76" t="s">
        <v>10</v>
      </c>
      <c r="I41" s="217" t="s">
        <v>22</v>
      </c>
      <c r="J41" s="164">
        <f>SUM(K41:Q41)</f>
        <v>0</v>
      </c>
      <c r="K41" s="165"/>
      <c r="L41" s="165"/>
      <c r="M41" s="166" t="s">
        <v>22</v>
      </c>
      <c r="N41" s="165"/>
      <c r="O41" s="166" t="s">
        <v>22</v>
      </c>
      <c r="P41" s="166" t="s">
        <v>22</v>
      </c>
      <c r="Q41" s="167"/>
      <c r="R41" s="168" t="s">
        <v>22</v>
      </c>
      <c r="S41" s="169" t="s">
        <v>22</v>
      </c>
      <c r="T41" s="170"/>
      <c r="U41" s="166" t="s">
        <v>22</v>
      </c>
      <c r="V41" s="166" t="s">
        <v>22</v>
      </c>
      <c r="W41" s="171"/>
      <c r="X41" s="166" t="s">
        <v>22</v>
      </c>
      <c r="Y41" s="166" t="s">
        <v>22</v>
      </c>
      <c r="Z41" s="166" t="s">
        <v>22</v>
      </c>
      <c r="AA41" s="166" t="s">
        <v>22</v>
      </c>
      <c r="AB41" s="186"/>
      <c r="AC41" s="190" t="s">
        <v>22</v>
      </c>
      <c r="AD41" s="166" t="s">
        <v>22</v>
      </c>
      <c r="AE41" s="166" t="s">
        <v>22</v>
      </c>
      <c r="AF41" s="166" t="s">
        <v>22</v>
      </c>
      <c r="AG41" s="166" t="s">
        <v>22</v>
      </c>
      <c r="AH41" s="166" t="s">
        <v>22</v>
      </c>
      <c r="AI41" s="166" t="s">
        <v>22</v>
      </c>
      <c r="AJ41" s="166" t="s">
        <v>22</v>
      </c>
      <c r="AK41" s="166" t="s">
        <v>22</v>
      </c>
      <c r="AL41" s="183" t="s">
        <v>22</v>
      </c>
      <c r="AM41" s="191">
        <f>SUM(AN41:AR41)</f>
        <v>0</v>
      </c>
      <c r="AN41" s="172"/>
      <c r="AO41" s="172"/>
      <c r="AP41" s="197" t="s">
        <v>22</v>
      </c>
      <c r="AQ41" s="173"/>
      <c r="AR41" s="195"/>
      <c r="AS41" s="206" t="s">
        <v>22</v>
      </c>
      <c r="AT41" s="211" t="s">
        <v>22</v>
      </c>
      <c r="AU41" s="213">
        <f>SUM(AV41:AZ41)</f>
        <v>0</v>
      </c>
      <c r="AV41" s="171"/>
      <c r="AW41" s="171"/>
      <c r="AX41" s="171"/>
      <c r="AY41" s="171"/>
      <c r="AZ41" s="171"/>
      <c r="BA41" s="207"/>
      <c r="BB41" s="181">
        <f>SUM(BC41:BH41)</f>
        <v>0</v>
      </c>
      <c r="BC41" s="174">
        <f>SUM(K41*12,AD41,AF41,AI41,AV41)</f>
        <v>0</v>
      </c>
      <c r="BD41" s="174">
        <f t="shared" si="171"/>
        <v>0</v>
      </c>
      <c r="BE41" s="223">
        <f t="shared" si="172"/>
        <v>0</v>
      </c>
      <c r="BF41" s="175">
        <f t="shared" si="173"/>
        <v>0</v>
      </c>
      <c r="BG41" s="175">
        <f>SUM(AM41,AY41)</f>
        <v>0</v>
      </c>
      <c r="BH41" s="224">
        <f t="shared" si="174"/>
        <v>0</v>
      </c>
      <c r="BI41" s="225">
        <f t="shared" si="175"/>
        <v>0</v>
      </c>
      <c r="BJ41" s="219" t="s">
        <v>22</v>
      </c>
      <c r="BK41" s="221" t="s">
        <v>22</v>
      </c>
      <c r="BL41" s="220"/>
      <c r="BM41" s="255"/>
      <c r="BN41" s="260">
        <f t="shared" si="177"/>
        <v>0</v>
      </c>
      <c r="BO41" s="226">
        <f t="shared" si="198"/>
        <v>0</v>
      </c>
      <c r="BP41" s="172"/>
      <c r="BQ41" s="172"/>
      <c r="BR41" s="172"/>
      <c r="BS41" s="172"/>
      <c r="BT41" s="172"/>
      <c r="BU41" s="195"/>
      <c r="BV41" s="227" t="s">
        <v>22</v>
      </c>
      <c r="BW41" s="166" t="s">
        <v>22</v>
      </c>
      <c r="BX41" s="166" t="s">
        <v>22</v>
      </c>
      <c r="BY41" s="166" t="s">
        <v>22</v>
      </c>
      <c r="BZ41" s="166" t="s">
        <v>22</v>
      </c>
      <c r="CA41" s="166" t="s">
        <v>22</v>
      </c>
      <c r="CB41" s="166" t="s">
        <v>22</v>
      </c>
      <c r="CC41" s="166" t="s">
        <v>22</v>
      </c>
      <c r="CD41" s="166" t="s">
        <v>22</v>
      </c>
      <c r="CE41" s="183" t="s">
        <v>22</v>
      </c>
      <c r="CF41" s="168" t="s">
        <v>22</v>
      </c>
      <c r="CG41" s="166" t="s">
        <v>22</v>
      </c>
      <c r="CH41" s="166" t="s">
        <v>22</v>
      </c>
      <c r="CI41" s="166" t="s">
        <v>22</v>
      </c>
      <c r="CJ41" s="166" t="s">
        <v>22</v>
      </c>
      <c r="CK41" s="166" t="s">
        <v>22</v>
      </c>
      <c r="CL41" s="166" t="s">
        <v>22</v>
      </c>
      <c r="CM41" s="166" t="s">
        <v>22</v>
      </c>
      <c r="CN41" s="166" t="s">
        <v>22</v>
      </c>
      <c r="CO41" s="183" t="s">
        <v>22</v>
      </c>
      <c r="CP41" s="206" t="s">
        <v>22</v>
      </c>
      <c r="CQ41" s="211" t="s">
        <v>22</v>
      </c>
      <c r="CR41" s="239">
        <f>SUM(CS41:CV41)</f>
        <v>0</v>
      </c>
      <c r="CS41" s="171"/>
      <c r="CT41" s="171"/>
      <c r="CU41" s="171"/>
      <c r="CV41" s="171"/>
      <c r="CW41" s="207"/>
      <c r="CX41" s="239">
        <f t="shared" si="69"/>
        <v>0</v>
      </c>
      <c r="CY41" s="249">
        <f t="shared" si="179"/>
        <v>0</v>
      </c>
      <c r="CZ41" s="176">
        <f t="shared" si="180"/>
        <v>0</v>
      </c>
      <c r="DA41" s="166" t="s">
        <v>22</v>
      </c>
      <c r="DB41" s="176">
        <f t="shared" si="181"/>
        <v>0</v>
      </c>
      <c r="DC41" s="176">
        <f t="shared" si="182"/>
        <v>0</v>
      </c>
      <c r="DD41" s="177" t="s">
        <v>22</v>
      </c>
      <c r="DE41" s="240" t="s">
        <v>22</v>
      </c>
      <c r="DF41" s="250" t="s">
        <v>22</v>
      </c>
      <c r="DG41" s="251" t="s">
        <v>22</v>
      </c>
      <c r="DH41" s="242"/>
      <c r="DI41" s="237"/>
      <c r="DJ41" s="248">
        <f t="shared" si="187"/>
        <v>0</v>
      </c>
      <c r="DK41" s="239">
        <f>SUM(DL41:DP41)</f>
        <v>0</v>
      </c>
      <c r="DL41" s="178"/>
      <c r="DM41" s="178"/>
      <c r="DN41" s="178"/>
      <c r="DO41" s="178"/>
      <c r="DP41" s="178"/>
      <c r="DQ41" s="299"/>
      <c r="DR41" s="227" t="s">
        <v>22</v>
      </c>
      <c r="DS41" s="166" t="s">
        <v>22</v>
      </c>
      <c r="DT41" s="166" t="s">
        <v>22</v>
      </c>
      <c r="DU41" s="166" t="s">
        <v>22</v>
      </c>
      <c r="DV41" s="166" t="s">
        <v>22</v>
      </c>
      <c r="DW41" s="166" t="s">
        <v>22</v>
      </c>
      <c r="DX41" s="166" t="s">
        <v>22</v>
      </c>
      <c r="DY41" s="166" t="s">
        <v>22</v>
      </c>
      <c r="DZ41" s="166" t="s">
        <v>22</v>
      </c>
      <c r="EA41" s="183" t="s">
        <v>22</v>
      </c>
      <c r="EB41" s="168" t="s">
        <v>22</v>
      </c>
      <c r="EC41" s="166" t="s">
        <v>22</v>
      </c>
      <c r="ED41" s="166" t="s">
        <v>22</v>
      </c>
      <c r="EE41" s="166" t="s">
        <v>22</v>
      </c>
      <c r="EF41" s="166" t="s">
        <v>22</v>
      </c>
      <c r="EG41" s="166" t="s">
        <v>22</v>
      </c>
      <c r="EH41" s="166" t="s">
        <v>22</v>
      </c>
      <c r="EI41" s="166" t="s">
        <v>22</v>
      </c>
      <c r="EJ41" s="166" t="s">
        <v>22</v>
      </c>
      <c r="EK41" s="183" t="s">
        <v>22</v>
      </c>
      <c r="EL41" s="206" t="s">
        <v>22</v>
      </c>
      <c r="EM41" s="211" t="s">
        <v>22</v>
      </c>
      <c r="EN41" s="239">
        <f>SUM(EO41:ER41)</f>
        <v>0</v>
      </c>
      <c r="EO41" s="171"/>
      <c r="EP41" s="171"/>
      <c r="EQ41" s="171"/>
      <c r="ER41" s="171"/>
      <c r="ES41" s="207"/>
      <c r="ET41" s="230">
        <f t="shared" si="189"/>
        <v>0</v>
      </c>
      <c r="EU41" s="249">
        <f t="shared" si="190"/>
        <v>0</v>
      </c>
      <c r="EV41" s="176">
        <f t="shared" si="190"/>
        <v>0</v>
      </c>
      <c r="EW41" s="166" t="s">
        <v>22</v>
      </c>
      <c r="EX41" s="176">
        <f>SUM(DB41,DN41,EQ41)</f>
        <v>0</v>
      </c>
      <c r="EY41" s="176">
        <f t="shared" si="191"/>
        <v>0</v>
      </c>
      <c r="EZ41" s="177" t="s">
        <v>22</v>
      </c>
      <c r="FA41" s="240" t="s">
        <v>22</v>
      </c>
      <c r="FB41" s="250" t="s">
        <v>22</v>
      </c>
      <c r="FC41" s="251" t="s">
        <v>22</v>
      </c>
      <c r="FD41" s="235"/>
      <c r="FE41" s="314"/>
      <c r="FF41" s="313">
        <f>ET41+FD41+FE41</f>
        <v>0</v>
      </c>
    </row>
    <row r="42" spans="1:162" ht="15.75" customHeight="1" x14ac:dyDescent="0.25">
      <c r="A42" s="13"/>
      <c r="B42" s="13"/>
      <c r="C42" s="14"/>
      <c r="D42" s="14"/>
      <c r="E42" s="14"/>
      <c r="F42" s="14"/>
      <c r="G42" s="14"/>
      <c r="H42" s="12"/>
      <c r="I42" s="361"/>
      <c r="J42" s="361"/>
      <c r="K42" s="361"/>
      <c r="L42" s="361"/>
      <c r="M42" s="361"/>
      <c r="N42" s="361"/>
      <c r="O42" s="361"/>
      <c r="P42" s="361"/>
      <c r="Q42" s="361"/>
      <c r="R42" s="26"/>
      <c r="S42" s="26"/>
      <c r="T42" s="17"/>
      <c r="Y42" s="99"/>
      <c r="AM42" s="5"/>
      <c r="AN42" s="5"/>
      <c r="AO42" s="5"/>
      <c r="AP42" s="5"/>
      <c r="AQ42" s="5"/>
      <c r="AR42" s="5"/>
      <c r="BB42" s="5"/>
      <c r="BC42" s="5"/>
      <c r="BD42" s="214">
        <f>SUM(SUM(L42,O42,Q42)*12,T42,U42,V42,W42,X42,Y42,AB42,AW42)</f>
        <v>0</v>
      </c>
      <c r="BE42" s="5"/>
      <c r="BF42" s="5"/>
      <c r="BG42" s="5"/>
      <c r="BH42" s="5"/>
      <c r="CW42" s="34"/>
      <c r="CX42" s="34"/>
      <c r="FA42" s="33"/>
      <c r="FB42" s="33"/>
    </row>
    <row r="43" spans="1:162" s="20" customFormat="1" ht="18.75" customHeight="1" x14ac:dyDescent="0.25">
      <c r="A43" s="6"/>
      <c r="B43" s="6"/>
      <c r="C43" s="6"/>
      <c r="D43" s="19"/>
      <c r="E43" s="19"/>
      <c r="F43" s="19"/>
      <c r="G43" s="19"/>
      <c r="H43" s="19"/>
      <c r="I43" s="358" t="s">
        <v>65</v>
      </c>
      <c r="J43" s="358"/>
      <c r="K43" s="358"/>
      <c r="L43" s="358"/>
      <c r="M43" s="32"/>
      <c r="N43" s="359"/>
      <c r="O43" s="359"/>
      <c r="P43" s="359"/>
      <c r="Q43" s="355" t="s">
        <v>71</v>
      </c>
      <c r="R43" s="355"/>
      <c r="S43" s="355"/>
      <c r="Y43" s="100"/>
      <c r="AM43" s="1"/>
      <c r="AN43" s="1"/>
      <c r="AO43" s="1"/>
      <c r="AP43" s="1"/>
      <c r="AQ43" s="1"/>
      <c r="AR43" s="1"/>
      <c r="BB43" s="1"/>
      <c r="BC43" s="1"/>
      <c r="BD43" s="215">
        <f>SUM(SUM(L43,O43,Q43)*12,T43,U43,V43,W43,X43,Y43,AB43,AW43)</f>
        <v>0</v>
      </c>
      <c r="BE43" s="1"/>
      <c r="BF43" s="1"/>
      <c r="BG43" s="1"/>
      <c r="BH43" s="1"/>
      <c r="BI43" s="1"/>
      <c r="CW43" s="228"/>
      <c r="CX43" s="228"/>
      <c r="DJ43" s="232"/>
    </row>
    <row r="44" spans="1:162" s="20" customFormat="1" ht="12.75" x14ac:dyDescent="0.2">
      <c r="A44" s="16"/>
      <c r="B44" s="16"/>
      <c r="C44" s="16"/>
      <c r="D44" s="3"/>
      <c r="E44" s="3"/>
      <c r="F44" s="3"/>
      <c r="G44" s="3"/>
      <c r="H44" s="3"/>
      <c r="I44" s="18"/>
      <c r="N44" s="357" t="s">
        <v>66</v>
      </c>
      <c r="O44" s="357"/>
      <c r="P44" s="357"/>
      <c r="Q44" s="357" t="s">
        <v>67</v>
      </c>
      <c r="R44" s="357"/>
      <c r="S44" s="357"/>
      <c r="CW44" s="228"/>
      <c r="CX44" s="228"/>
      <c r="DJ44" s="232"/>
    </row>
    <row r="45" spans="1:162" s="20" customFormat="1" ht="24" customHeight="1" x14ac:dyDescent="0.2">
      <c r="A45" s="15"/>
      <c r="B45" s="15"/>
      <c r="C45" s="16"/>
      <c r="D45" s="3"/>
      <c r="E45" s="3"/>
      <c r="F45" s="3"/>
      <c r="G45" s="3"/>
      <c r="H45" s="3"/>
      <c r="I45" s="358" t="s">
        <v>68</v>
      </c>
      <c r="J45" s="358"/>
      <c r="K45" s="358"/>
      <c r="L45" s="358"/>
      <c r="M45" s="32"/>
      <c r="N45" s="359"/>
      <c r="O45" s="359"/>
      <c r="P45" s="359"/>
      <c r="Q45" s="355" t="s">
        <v>70</v>
      </c>
      <c r="R45" s="355"/>
      <c r="S45" s="355"/>
      <c r="AM45" s="15"/>
      <c r="AN45" s="15"/>
      <c r="AO45" s="15"/>
      <c r="AP45" s="15"/>
      <c r="AQ45" s="15"/>
      <c r="AR45" s="15"/>
      <c r="BB45" s="15"/>
      <c r="BC45" s="15"/>
      <c r="BD45" s="15"/>
      <c r="BE45" s="15"/>
      <c r="BF45" s="15"/>
      <c r="BG45" s="15"/>
      <c r="BH45" s="15"/>
      <c r="BI45" s="15"/>
      <c r="CW45" s="228"/>
      <c r="CX45" s="228"/>
      <c r="DJ45" s="232"/>
    </row>
    <row r="46" spans="1:162" s="20" customFormat="1" ht="20.25" customHeight="1" x14ac:dyDescent="0.2">
      <c r="A46" s="16"/>
      <c r="B46" s="16"/>
      <c r="C46" s="3"/>
      <c r="D46" s="3"/>
      <c r="E46" s="3"/>
      <c r="F46" s="3"/>
      <c r="G46" s="3"/>
      <c r="H46" s="3"/>
      <c r="I46" s="18"/>
      <c r="N46" s="356" t="s">
        <v>66</v>
      </c>
      <c r="O46" s="356"/>
      <c r="P46" s="356"/>
      <c r="Q46" s="357" t="s">
        <v>67</v>
      </c>
      <c r="R46" s="357"/>
      <c r="S46" s="357"/>
      <c r="AM46" s="6"/>
      <c r="AN46" s="6"/>
      <c r="AO46" s="6"/>
      <c r="AP46" s="6"/>
      <c r="AQ46" s="6"/>
      <c r="AR46" s="6"/>
      <c r="BB46" s="6"/>
      <c r="BC46" s="6"/>
      <c r="BD46" s="6"/>
      <c r="BE46" s="6"/>
      <c r="BF46" s="6"/>
      <c r="BG46" s="6"/>
      <c r="BH46" s="6"/>
      <c r="BI46" s="6"/>
      <c r="CW46" s="228"/>
      <c r="CX46" s="228"/>
      <c r="DJ46" s="232"/>
    </row>
    <row r="47" spans="1:162" s="20" customFormat="1" ht="25.5" customHeight="1" x14ac:dyDescent="0.2">
      <c r="I47" s="360" t="s">
        <v>69</v>
      </c>
      <c r="J47" s="360"/>
      <c r="K47" s="360"/>
      <c r="L47" s="360"/>
      <c r="M47" s="31"/>
      <c r="N47" s="359"/>
      <c r="O47" s="359"/>
      <c r="P47" s="359"/>
      <c r="Q47" s="355" t="s">
        <v>70</v>
      </c>
      <c r="R47" s="355"/>
      <c r="S47" s="355"/>
      <c r="U47" s="355" t="s">
        <v>70</v>
      </c>
      <c r="V47" s="355"/>
      <c r="W47" s="355"/>
      <c r="CW47" s="228"/>
      <c r="CX47" s="228"/>
      <c r="DJ47" s="232"/>
    </row>
    <row r="48" spans="1:162" s="20" customFormat="1" ht="12.75" x14ac:dyDescent="0.2">
      <c r="N48" s="356" t="s">
        <v>66</v>
      </c>
      <c r="O48" s="356"/>
      <c r="P48" s="356"/>
      <c r="Q48" s="357" t="s">
        <v>67</v>
      </c>
      <c r="R48" s="357"/>
      <c r="S48" s="357"/>
      <c r="U48" s="357" t="s">
        <v>72</v>
      </c>
      <c r="V48" s="357"/>
      <c r="W48" s="357"/>
      <c r="CW48" s="228"/>
      <c r="CX48" s="228"/>
      <c r="DJ48" s="232"/>
    </row>
    <row r="49" spans="102:102" x14ac:dyDescent="0.25">
      <c r="CX49" s="34"/>
    </row>
    <row r="50" spans="102:102" x14ac:dyDescent="0.25">
      <c r="CX50" s="34"/>
    </row>
    <row r="51" spans="102:102" x14ac:dyDescent="0.25">
      <c r="CX51" s="34"/>
    </row>
    <row r="52" spans="102:102" x14ac:dyDescent="0.25">
      <c r="CX52" s="34"/>
    </row>
  </sheetData>
  <sheetProtection formatCells="0" formatColumns="0" formatRows="0" insertColumns="0" insertRows="0" deleteColumns="0" deleteRows="0"/>
  <mergeCells count="276">
    <mergeCell ref="CM11:CM12"/>
    <mergeCell ref="CN11:CN12"/>
    <mergeCell ref="CO11:CO12"/>
    <mergeCell ref="A2:H2"/>
    <mergeCell ref="I3:S3"/>
    <mergeCell ref="A4:H4"/>
    <mergeCell ref="I4:S4"/>
    <mergeCell ref="A5:H5"/>
    <mergeCell ref="AF5:AH5"/>
    <mergeCell ref="AI5:AJ5"/>
    <mergeCell ref="CL5:CM5"/>
    <mergeCell ref="EH5:EI5"/>
    <mergeCell ref="A6:A12"/>
    <mergeCell ref="B6:H6"/>
    <mergeCell ref="I6:BN6"/>
    <mergeCell ref="T7:AB8"/>
    <mergeCell ref="AC7:AL7"/>
    <mergeCell ref="AM7:AR8"/>
    <mergeCell ref="AS7:BA7"/>
    <mergeCell ref="BO7:BU8"/>
    <mergeCell ref="CP7:CW7"/>
    <mergeCell ref="BP9:BU9"/>
    <mergeCell ref="CP9:CP12"/>
    <mergeCell ref="CQ9:CQ12"/>
    <mergeCell ref="CR9:CR12"/>
    <mergeCell ref="W9:W12"/>
    <mergeCell ref="X9:X12"/>
    <mergeCell ref="Y9:Y12"/>
    <mergeCell ref="Z9:AA9"/>
    <mergeCell ref="AB9:AB12"/>
    <mergeCell ref="AD9:AE10"/>
    <mergeCell ref="G9:G12"/>
    <mergeCell ref="H9:H12"/>
    <mergeCell ref="J9:J12"/>
    <mergeCell ref="K9:Q9"/>
    <mergeCell ref="CF7:CO7"/>
    <mergeCell ref="FB7:FC9"/>
    <mergeCell ref="AC8:AC12"/>
    <mergeCell ref="AD8:AL8"/>
    <mergeCell ref="AS8:AT8"/>
    <mergeCell ref="AU8:BA8"/>
    <mergeCell ref="CP8:CQ8"/>
    <mergeCell ref="CR8:CW8"/>
    <mergeCell ref="EL8:EM8"/>
    <mergeCell ref="EN8:ES8"/>
    <mergeCell ref="CX7:DE8"/>
    <mergeCell ref="DH7:DI9"/>
    <mergeCell ref="DJ7:DJ12"/>
    <mergeCell ref="DK7:DQ8"/>
    <mergeCell ref="CG8:CO8"/>
    <mergeCell ref="CG9:CH10"/>
    <mergeCell ref="CI9:CK10"/>
    <mergeCell ref="CL9:CM10"/>
    <mergeCell ref="CN9:CO10"/>
    <mergeCell ref="CG11:CG12"/>
    <mergeCell ref="CH11:CH12"/>
    <mergeCell ref="CI11:CI12"/>
    <mergeCell ref="CJ11:CJ12"/>
    <mergeCell ref="CK11:CK12"/>
    <mergeCell ref="CL11:CL12"/>
    <mergeCell ref="B7:B12"/>
    <mergeCell ref="C7:C12"/>
    <mergeCell ref="D7:D12"/>
    <mergeCell ref="E7:E12"/>
    <mergeCell ref="F7:F12"/>
    <mergeCell ref="G7:H8"/>
    <mergeCell ref="I7:I12"/>
    <mergeCell ref="J7:Q8"/>
    <mergeCell ref="R7:S11"/>
    <mergeCell ref="BK10:BK12"/>
    <mergeCell ref="BI11:BI12"/>
    <mergeCell ref="BL10:BL12"/>
    <mergeCell ref="BM10:BM12"/>
    <mergeCell ref="EL7:ES7"/>
    <mergeCell ref="ET7:FA8"/>
    <mergeCell ref="EM9:EM12"/>
    <mergeCell ref="EN9:EN12"/>
    <mergeCell ref="EO9:ES9"/>
    <mergeCell ref="ET9:ET12"/>
    <mergeCell ref="BB7:BI8"/>
    <mergeCell ref="BJ7:BK9"/>
    <mergeCell ref="BL7:BM9"/>
    <mergeCell ref="BN7:BN12"/>
    <mergeCell ref="EU9:FA9"/>
    <mergeCell ref="CS9:CW9"/>
    <mergeCell ref="CX9:CX12"/>
    <mergeCell ref="CY9:DE9"/>
    <mergeCell ref="DK9:DK12"/>
    <mergeCell ref="DL9:DQ9"/>
    <mergeCell ref="EL9:EL12"/>
    <mergeCell ref="CS10:CS12"/>
    <mergeCell ref="DD10:DE10"/>
    <mergeCell ref="DH10:DH12"/>
    <mergeCell ref="N11:N12"/>
    <mergeCell ref="O11:O12"/>
    <mergeCell ref="AP10:AP12"/>
    <mergeCell ref="AQ10:AQ12"/>
    <mergeCell ref="AR10:AR12"/>
    <mergeCell ref="AH11:AH12"/>
    <mergeCell ref="T9:U9"/>
    <mergeCell ref="V9:V12"/>
    <mergeCell ref="AV9:BA9"/>
    <mergeCell ref="AV10:AV12"/>
    <mergeCell ref="AW10:AX10"/>
    <mergeCell ref="AY10:AY12"/>
    <mergeCell ref="AZ10:BA10"/>
    <mergeCell ref="FB10:FB12"/>
    <mergeCell ref="FC10:FC12"/>
    <mergeCell ref="EX11:EX12"/>
    <mergeCell ref="EZ11:EZ12"/>
    <mergeCell ref="FA11:FA12"/>
    <mergeCell ref="EV11:EV12"/>
    <mergeCell ref="EW11:EW12"/>
    <mergeCell ref="BP10:BP12"/>
    <mergeCell ref="BQ10:BR10"/>
    <mergeCell ref="BS10:BS12"/>
    <mergeCell ref="BT10:BU10"/>
    <mergeCell ref="BQ11:BQ12"/>
    <mergeCell ref="BR11:BR12"/>
    <mergeCell ref="BT11:BT12"/>
    <mergeCell ref="BU11:BU12"/>
    <mergeCell ref="EU10:EU12"/>
    <mergeCell ref="DM10:DN10"/>
    <mergeCell ref="DO10:DO12"/>
    <mergeCell ref="DP10:DQ10"/>
    <mergeCell ref="EO10:EO12"/>
    <mergeCell ref="EP10:EQ10"/>
    <mergeCell ref="ER10:ES10"/>
    <mergeCell ref="DM11:DM12"/>
    <mergeCell ref="DN11:DN12"/>
    <mergeCell ref="EV10:EX10"/>
    <mergeCell ref="EY10:EY12"/>
    <mergeCell ref="EZ10:FA10"/>
    <mergeCell ref="DP11:DP12"/>
    <mergeCell ref="DQ11:DQ12"/>
    <mergeCell ref="ES11:ES12"/>
    <mergeCell ref="CU11:CU12"/>
    <mergeCell ref="CV11:CV12"/>
    <mergeCell ref="CW11:CW12"/>
    <mergeCell ref="CZ11:CZ12"/>
    <mergeCell ref="DA11:DA12"/>
    <mergeCell ref="DI10:DI12"/>
    <mergeCell ref="DL10:DL12"/>
    <mergeCell ref="DB11:DB12"/>
    <mergeCell ref="DD11:DD12"/>
    <mergeCell ref="EP11:EP12"/>
    <mergeCell ref="EQ11:EQ12"/>
    <mergeCell ref="ER11:ER12"/>
    <mergeCell ref="AZ11:AZ12"/>
    <mergeCell ref="BA11:BA12"/>
    <mergeCell ref="BD11:BD12"/>
    <mergeCell ref="BE11:BE12"/>
    <mergeCell ref="BF11:BF12"/>
    <mergeCell ref="BH11:BH12"/>
    <mergeCell ref="ED11:ED12"/>
    <mergeCell ref="EE11:EE12"/>
    <mergeCell ref="EF11:EF12"/>
    <mergeCell ref="EG11:EG12"/>
    <mergeCell ref="EH11:EH12"/>
    <mergeCell ref="EI11:EI12"/>
    <mergeCell ref="EJ11:EJ12"/>
    <mergeCell ref="EK11:EK12"/>
    <mergeCell ref="CF8:CF12"/>
    <mergeCell ref="BB9:BB12"/>
    <mergeCell ref="BC9:BI9"/>
    <mergeCell ref="BO9:BO12"/>
    <mergeCell ref="BC10:BC12"/>
    <mergeCell ref="BD10:BF10"/>
    <mergeCell ref="BG10:BG12"/>
    <mergeCell ref="I42:Q42"/>
    <mergeCell ref="I43:L43"/>
    <mergeCell ref="N43:P43"/>
    <mergeCell ref="Q43:S43"/>
    <mergeCell ref="N44:P44"/>
    <mergeCell ref="Q44:S44"/>
    <mergeCell ref="AI11:AI12"/>
    <mergeCell ref="AJ11:AJ12"/>
    <mergeCell ref="AK11:AK12"/>
    <mergeCell ref="P11:P12"/>
    <mergeCell ref="Q11:Q12"/>
    <mergeCell ref="AD11:AD12"/>
    <mergeCell ref="K10:K12"/>
    <mergeCell ref="L10:N10"/>
    <mergeCell ref="O10:Q10"/>
    <mergeCell ref="T10:T12"/>
    <mergeCell ref="U10:U12"/>
    <mergeCell ref="Z10:Z12"/>
    <mergeCell ref="AA10:AA12"/>
    <mergeCell ref="AE11:AE12"/>
    <mergeCell ref="AF11:AF12"/>
    <mergeCell ref="AG11:AG12"/>
    <mergeCell ref="L11:L12"/>
    <mergeCell ref="M11:M12"/>
    <mergeCell ref="N48:P48"/>
    <mergeCell ref="Q48:S48"/>
    <mergeCell ref="U48:W48"/>
    <mergeCell ref="I45:L45"/>
    <mergeCell ref="N45:P45"/>
    <mergeCell ref="Q45:S45"/>
    <mergeCell ref="N46:P46"/>
    <mergeCell ref="Q46:S46"/>
    <mergeCell ref="I47:L47"/>
    <mergeCell ref="N47:P47"/>
    <mergeCell ref="Q47:S47"/>
    <mergeCell ref="CE11:CE12"/>
    <mergeCell ref="DE11:DE12"/>
    <mergeCell ref="CT10:CU10"/>
    <mergeCell ref="CV10:CW10"/>
    <mergeCell ref="CY10:CY12"/>
    <mergeCell ref="CZ10:DB10"/>
    <mergeCell ref="DC10:DC12"/>
    <mergeCell ref="CT11:CT12"/>
    <mergeCell ref="U47:W47"/>
    <mergeCell ref="AL11:AL12"/>
    <mergeCell ref="AW11:AW12"/>
    <mergeCell ref="AX11:AX12"/>
    <mergeCell ref="AS9:AS12"/>
    <mergeCell ref="AT9:AT12"/>
    <mergeCell ref="AU9:AU12"/>
    <mergeCell ref="AF9:AH10"/>
    <mergeCell ref="AI9:AJ10"/>
    <mergeCell ref="AK9:AL10"/>
    <mergeCell ref="AN10:AN12"/>
    <mergeCell ref="AO10:AO12"/>
    <mergeCell ref="AM9:AM12"/>
    <mergeCell ref="AN9:AR9"/>
    <mergeCell ref="BH10:BI10"/>
    <mergeCell ref="BJ10:BJ12"/>
    <mergeCell ref="DX11:DX12"/>
    <mergeCell ref="DY11:DY12"/>
    <mergeCell ref="DZ11:DZ12"/>
    <mergeCell ref="EA11:EA12"/>
    <mergeCell ref="EC11:EC12"/>
    <mergeCell ref="DF7:DG9"/>
    <mergeCell ref="DF10:DF12"/>
    <mergeCell ref="DG10:DG12"/>
    <mergeCell ref="BO6:DJ6"/>
    <mergeCell ref="BV7:CE7"/>
    <mergeCell ref="BV8:BV12"/>
    <mergeCell ref="BW8:CE8"/>
    <mergeCell ref="BW9:BX10"/>
    <mergeCell ref="BY9:CA10"/>
    <mergeCell ref="CB9:CC10"/>
    <mergeCell ref="CD9:CE10"/>
    <mergeCell ref="BW11:BW12"/>
    <mergeCell ref="BX11:BX12"/>
    <mergeCell ref="BY11:BY12"/>
    <mergeCell ref="BZ11:BZ12"/>
    <mergeCell ref="CA11:CA12"/>
    <mergeCell ref="CB11:CB12"/>
    <mergeCell ref="CC11:CC12"/>
    <mergeCell ref="CD11:CD12"/>
    <mergeCell ref="FD7:FE9"/>
    <mergeCell ref="FF7:FF12"/>
    <mergeCell ref="FD10:FD12"/>
    <mergeCell ref="FE10:FE12"/>
    <mergeCell ref="DK6:FF6"/>
    <mergeCell ref="DR7:EA7"/>
    <mergeCell ref="EB7:EK7"/>
    <mergeCell ref="DR8:DR12"/>
    <mergeCell ref="DS8:EA8"/>
    <mergeCell ref="EB8:EB12"/>
    <mergeCell ref="EC8:EK8"/>
    <mergeCell ref="DS9:DT10"/>
    <mergeCell ref="DU9:DW10"/>
    <mergeCell ref="DX9:DY10"/>
    <mergeCell ref="DZ9:EA10"/>
    <mergeCell ref="EC9:ED10"/>
    <mergeCell ref="EE9:EG10"/>
    <mergeCell ref="EH9:EI10"/>
    <mergeCell ref="EJ9:EK10"/>
    <mergeCell ref="DS11:DS12"/>
    <mergeCell ref="DT11:DT12"/>
    <mergeCell ref="DU11:DU12"/>
    <mergeCell ref="DV11:DV12"/>
    <mergeCell ref="DW11:DW12"/>
  </mergeCells>
  <dataValidations count="3">
    <dataValidation type="custom" allowBlank="1" showInputMessage="1" showErrorMessage="1" sqref="Z31 Z33:Z36 Z38 Z40">
      <formula1>(X31+Z31)&lt;=H31</formula1>
    </dataValidation>
    <dataValidation type="custom" allowBlank="1" showInputMessage="1" showErrorMessage="1" error="Pentrupremierea lunara si ajutorul material se planifica un fond mediu de salarizare pe an" sqref="AB31">
      <formula1>(Z31+AB31)&lt;=J31</formula1>
    </dataValidation>
    <dataValidation type="custom" allowBlank="1" showInputMessage="1" showErrorMessage="1" error="Pentru formarea fondului de premiere si acordarea ajutorului material se planifica mijloace in marimea unui fond lunar de salarizare." sqref="AB33:AB36">
      <formula1>(AB33+Z33)&lt;=J33</formula1>
    </dataValidation>
  </dataValidations>
  <pageMargins left="0.23622047244094491" right="0.23622047244094491" top="0.43307086614173229" bottom="0.39370078740157483" header="0.19685039370078741" footer="0.19685039370078741"/>
  <pageSetup paperSize="9" scale="43" fitToWidth="0" pageOrder="overThenDown" orientation="landscape" r:id="rId1"/>
  <headerFooter>
    <oddHeader>&amp;R&amp;"+,Regular"&amp;9Formular nr.1</oddHeader>
    <oddFooter>&amp;R&amp;"+,Regular"&amp;8&amp;P</oddFooter>
  </headerFooter>
  <colBreaks count="4" manualBreakCount="4">
    <brk id="28" max="47" man="1"/>
    <brk id="53" max="47" man="1"/>
    <brk id="97" max="47" man="1"/>
    <brk id="141" max="4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formular nr.1</vt:lpstr>
      <vt:lpstr>'formular nr.1'!Print_Area</vt:lpstr>
      <vt:lpstr>'formular nr.1'!Print_Titles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Irina Bors</cp:lastModifiedBy>
  <cp:lastPrinted>2018-09-15T10:42:12Z</cp:lastPrinted>
  <dcterms:created xsi:type="dcterms:W3CDTF">2015-06-16T06:20:31Z</dcterms:created>
  <dcterms:modified xsi:type="dcterms:W3CDTF">2018-09-17T05:23:10Z</dcterms:modified>
</cp:coreProperties>
</file>